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Le Thanh Tung\Desktop\Report gửi web\HbA1c\"/>
    </mc:Choice>
  </mc:AlternateContent>
  <xr:revisionPtr revIDLastSave="0" documentId="13_ncr:1_{1EEBF4F1-87C0-48DE-A940-7DC05D6FF595}" xr6:coauthVersionLast="47" xr6:coauthVersionMax="47" xr10:uidLastSave="{00000000-0000-0000-0000-000000000000}"/>
  <bookViews>
    <workbookView xWindow="-120" yWindow="-120" windowWidth="20730" windowHeight="11160" tabRatio="610" xr2:uid="{00000000-000D-0000-FFFF-FFFF00000000}"/>
  </bookViews>
  <sheets>
    <sheet name="List nhap" sheetId="6" r:id="rId1"/>
    <sheet name="SDI-DEV" sheetId="8" r:id="rId2"/>
    <sheet name="Sheet3" sheetId="31" r:id="rId3"/>
    <sheet name="Mẫu 1" sheetId="33" r:id="rId4"/>
    <sheet name="Mẫu 2" sheetId="32" r:id="rId5"/>
    <sheet name="Mẫu 3" sheetId="34" r:id="rId6"/>
    <sheet name="Mẫu 4" sheetId="35" r:id="rId7"/>
    <sheet name="Mẫu 5" sheetId="37" r:id="rId8"/>
    <sheet name="Mẫu 6" sheetId="38" r:id="rId9"/>
    <sheet name="Mẫu 7" sheetId="39" r:id="rId10"/>
    <sheet name="Mẫu 8" sheetId="40" r:id="rId11"/>
    <sheet name="Mẫu 9" sheetId="41" r:id="rId12"/>
    <sheet name="Mẫu 10" sheetId="42" r:id="rId13"/>
    <sheet name="Mẫu 11" sheetId="43" r:id="rId14"/>
    <sheet name="Mẫu 12" sheetId="44" r:id="rId15"/>
  </sheets>
  <definedNames>
    <definedName name="_xlnm._FilterDatabase" localSheetId="0" hidden="1">'List nhap'!$A$1:$AA$1</definedName>
    <definedName name="_xlnm._FilterDatabase" localSheetId="3" hidden="1">'Mẫu 1'!$A$1:$Z$1</definedName>
    <definedName name="_xlnm._FilterDatabase" localSheetId="12" hidden="1">'Mẫu 10'!$A$1:$Z$1</definedName>
    <definedName name="_xlnm._FilterDatabase" localSheetId="13" hidden="1">'Mẫu 11'!$A$1:$Z$1</definedName>
    <definedName name="_xlnm._FilterDatabase" localSheetId="14" hidden="1">'Mẫu 12'!$A$1:$Z$1</definedName>
    <definedName name="_xlnm._FilterDatabase" localSheetId="4" hidden="1">'Mẫu 2'!$A$1:$Z$1</definedName>
    <definedName name="_xlnm._FilterDatabase" localSheetId="5" hidden="1">'Mẫu 3'!$A$1:$Z$1</definedName>
    <definedName name="_xlnm._FilterDatabase" localSheetId="6" hidden="1">'Mẫu 4'!$A$1:$Z$1</definedName>
    <definedName name="_xlnm._FilterDatabase" localSheetId="7" hidden="1">'Mẫu 5'!$A$1:$Z$1</definedName>
    <definedName name="_xlnm._FilterDatabase" localSheetId="8" hidden="1">'Mẫu 6'!$A$1:$Z$1</definedName>
    <definedName name="_xlnm._FilterDatabase" localSheetId="9" hidden="1">'Mẫu 7'!$A$1:$Z$82</definedName>
    <definedName name="_xlnm._FilterDatabase" localSheetId="10" hidden="1">'Mẫu 8'!$A$1:$Z$82</definedName>
    <definedName name="_xlnm._FilterDatabase" localSheetId="11" hidden="1">'Mẫu 9'!$A$1:$Z$1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6" l="1"/>
  <c r="J90" i="6" s="1"/>
  <c r="J88" i="6"/>
  <c r="J87" i="6"/>
  <c r="J86" i="6"/>
  <c r="H95" i="6" s="1"/>
  <c r="Z82" i="6"/>
  <c r="Y82" i="6"/>
  <c r="R82" i="6"/>
  <c r="O82" i="6"/>
  <c r="Z81" i="6"/>
  <c r="Y81" i="6"/>
  <c r="R81" i="6"/>
  <c r="O81" i="6"/>
  <c r="Z80" i="6"/>
  <c r="Y80" i="6"/>
  <c r="R80" i="6"/>
  <c r="O80" i="6"/>
  <c r="Z79" i="6"/>
  <c r="Y79" i="6"/>
  <c r="R79" i="6"/>
  <c r="O79" i="6"/>
  <c r="R78" i="6"/>
  <c r="O78" i="6"/>
  <c r="R77" i="6"/>
  <c r="O77" i="6"/>
  <c r="R76" i="6"/>
  <c r="O76" i="6"/>
  <c r="R75" i="6"/>
  <c r="O75" i="6"/>
  <c r="R74" i="6"/>
  <c r="O74" i="6"/>
  <c r="R73" i="6"/>
  <c r="O73" i="6"/>
  <c r="Z72" i="6"/>
  <c r="Y72" i="6"/>
  <c r="R72" i="6"/>
  <c r="O72" i="6"/>
  <c r="R71" i="6"/>
  <c r="O71" i="6"/>
  <c r="R70" i="6"/>
  <c r="O70" i="6"/>
  <c r="R69" i="6"/>
  <c r="O69" i="6"/>
  <c r="R68" i="6"/>
  <c r="O68" i="6"/>
  <c r="R67" i="6"/>
  <c r="O67" i="6"/>
  <c r="Z66" i="6"/>
  <c r="Y66" i="6"/>
  <c r="R66" i="6"/>
  <c r="O66" i="6"/>
  <c r="R65" i="6"/>
  <c r="O65" i="6"/>
  <c r="R64" i="6"/>
  <c r="O64" i="6"/>
  <c r="R63" i="6"/>
  <c r="O63" i="6"/>
  <c r="Z62" i="6"/>
  <c r="Y62" i="6"/>
  <c r="R62" i="6"/>
  <c r="O62" i="6"/>
  <c r="R61" i="6"/>
  <c r="O61" i="6"/>
  <c r="R60" i="6"/>
  <c r="O60" i="6"/>
  <c r="R59" i="6"/>
  <c r="O59" i="6"/>
  <c r="R58" i="6"/>
  <c r="O58" i="6"/>
  <c r="R57" i="6"/>
  <c r="O57" i="6"/>
  <c r="R56" i="6"/>
  <c r="O56" i="6"/>
  <c r="Z55" i="6"/>
  <c r="Y55" i="6"/>
  <c r="R55" i="6"/>
  <c r="O55" i="6"/>
  <c r="R54" i="6"/>
  <c r="O54" i="6"/>
  <c r="R53" i="6"/>
  <c r="O53" i="6"/>
  <c r="R52" i="6"/>
  <c r="O52" i="6"/>
  <c r="R51" i="6"/>
  <c r="O51" i="6"/>
  <c r="Z50" i="6"/>
  <c r="Y50" i="6"/>
  <c r="R50" i="6"/>
  <c r="O50" i="6"/>
  <c r="Z49" i="6"/>
  <c r="Y49" i="6"/>
  <c r="R49" i="6"/>
  <c r="O49" i="6"/>
  <c r="Z48" i="6"/>
  <c r="Y48" i="6"/>
  <c r="R48" i="6"/>
  <c r="O48" i="6"/>
  <c r="Z47" i="6"/>
  <c r="Y47" i="6"/>
  <c r="R47" i="6"/>
  <c r="O47" i="6"/>
  <c r="R46" i="6"/>
  <c r="O46" i="6"/>
  <c r="R45" i="6"/>
  <c r="O45" i="6"/>
  <c r="Z44" i="6"/>
  <c r="Y44" i="6"/>
  <c r="R44" i="6"/>
  <c r="O44" i="6"/>
  <c r="Z43" i="6"/>
  <c r="Y43" i="6"/>
  <c r="R43" i="6"/>
  <c r="O43" i="6"/>
  <c r="R42" i="6"/>
  <c r="O42" i="6"/>
  <c r="R41" i="6"/>
  <c r="O41" i="6"/>
  <c r="R40" i="6"/>
  <c r="O40" i="6"/>
  <c r="R39" i="6"/>
  <c r="O39" i="6"/>
  <c r="R38" i="6"/>
  <c r="O38" i="6"/>
  <c r="R37" i="6"/>
  <c r="O37" i="6"/>
  <c r="R36" i="6"/>
  <c r="O36" i="6"/>
  <c r="R35" i="6"/>
  <c r="O35" i="6"/>
  <c r="R34" i="6"/>
  <c r="O34" i="6"/>
  <c r="Z33" i="6"/>
  <c r="Y33" i="6"/>
  <c r="R33" i="6"/>
  <c r="O33" i="6"/>
  <c r="R32" i="6"/>
  <c r="O32" i="6"/>
  <c r="R31" i="6"/>
  <c r="O31" i="6"/>
  <c r="R30" i="6"/>
  <c r="O30" i="6"/>
  <c r="R29" i="6"/>
  <c r="O29" i="6"/>
  <c r="R28" i="6"/>
  <c r="O28" i="6"/>
  <c r="R27" i="6"/>
  <c r="O27" i="6"/>
  <c r="Z26" i="6"/>
  <c r="Y26" i="6"/>
  <c r="R26" i="6"/>
  <c r="O26" i="6"/>
  <c r="Z25" i="6"/>
  <c r="Y25" i="6"/>
  <c r="R25" i="6"/>
  <c r="O25" i="6"/>
  <c r="Z24" i="6"/>
  <c r="Y24" i="6"/>
  <c r="R24" i="6"/>
  <c r="O24" i="6"/>
  <c r="R23" i="6"/>
  <c r="O23" i="6"/>
  <c r="R22" i="6"/>
  <c r="O22" i="6"/>
  <c r="R21" i="6"/>
  <c r="O21" i="6"/>
  <c r="Z20" i="6"/>
  <c r="Y20" i="6"/>
  <c r="R20" i="6"/>
  <c r="O20" i="6"/>
  <c r="Z19" i="6"/>
  <c r="Y19" i="6"/>
  <c r="R19" i="6"/>
  <c r="O19" i="6"/>
  <c r="Z18" i="6"/>
  <c r="Y18" i="6"/>
  <c r="R18" i="6"/>
  <c r="O18" i="6"/>
  <c r="Z17" i="6"/>
  <c r="Y17" i="6"/>
  <c r="R17" i="6"/>
  <c r="O17" i="6"/>
  <c r="Z16" i="6"/>
  <c r="Y16" i="6"/>
  <c r="R16" i="6"/>
  <c r="O16" i="6"/>
  <c r="R15" i="6"/>
  <c r="O15" i="6"/>
  <c r="R14" i="6"/>
  <c r="O14" i="6"/>
  <c r="R13" i="6"/>
  <c r="O13" i="6"/>
  <c r="R12" i="6"/>
  <c r="O12" i="6"/>
  <c r="R11" i="6"/>
  <c r="O11" i="6"/>
  <c r="R10" i="6"/>
  <c r="O10" i="6"/>
  <c r="R9" i="6"/>
  <c r="O9" i="6"/>
  <c r="R8" i="6"/>
  <c r="O8" i="6"/>
  <c r="R7" i="6"/>
  <c r="O7" i="6"/>
  <c r="R6" i="6"/>
  <c r="O6" i="6"/>
  <c r="R5" i="6"/>
  <c r="O5" i="6"/>
  <c r="Z4" i="6"/>
  <c r="Y4" i="6"/>
  <c r="R4" i="6"/>
  <c r="O4" i="6"/>
  <c r="Z3" i="6"/>
  <c r="Y3" i="6"/>
  <c r="R3" i="6"/>
  <c r="O3" i="6"/>
  <c r="R2" i="6"/>
  <c r="O2" i="6"/>
  <c r="J90" i="43"/>
  <c r="J89" i="43"/>
  <c r="J88" i="43"/>
  <c r="J87" i="43"/>
  <c r="J86" i="43"/>
  <c r="H95" i="43" s="1"/>
  <c r="Y82" i="43"/>
  <c r="X82" i="43"/>
  <c r="Q82" i="43"/>
  <c r="N82" i="43"/>
  <c r="Y81" i="43"/>
  <c r="X81" i="43"/>
  <c r="Q81" i="43"/>
  <c r="N81" i="43"/>
  <c r="Y80" i="43"/>
  <c r="X80" i="43"/>
  <c r="Q80" i="43"/>
  <c r="N80" i="43"/>
  <c r="Y79" i="43"/>
  <c r="X79" i="43"/>
  <c r="Q79" i="43"/>
  <c r="N79" i="43"/>
  <c r="Q78" i="43"/>
  <c r="N78" i="43"/>
  <c r="Q77" i="43"/>
  <c r="N77" i="43"/>
  <c r="Q76" i="43"/>
  <c r="N76" i="43"/>
  <c r="Q75" i="43"/>
  <c r="N75" i="43"/>
  <c r="Q74" i="43"/>
  <c r="N74" i="43"/>
  <c r="Q73" i="43"/>
  <c r="N73" i="43"/>
  <c r="Y72" i="43"/>
  <c r="X72" i="43"/>
  <c r="Q72" i="43"/>
  <c r="N72" i="43"/>
  <c r="Q71" i="43"/>
  <c r="N71" i="43"/>
  <c r="Q70" i="43"/>
  <c r="N70" i="43"/>
  <c r="Q69" i="43"/>
  <c r="N69" i="43"/>
  <c r="Q68" i="43"/>
  <c r="N68" i="43"/>
  <c r="Q67" i="43"/>
  <c r="N67" i="43"/>
  <c r="Y66" i="43"/>
  <c r="X66" i="43"/>
  <c r="Q66" i="43"/>
  <c r="N66" i="43"/>
  <c r="U65" i="43"/>
  <c r="Q65" i="43"/>
  <c r="N65" i="43"/>
  <c r="Q64" i="43"/>
  <c r="N64" i="43"/>
  <c r="Q63" i="43"/>
  <c r="N63" i="43"/>
  <c r="Y62" i="43"/>
  <c r="X62" i="43"/>
  <c r="Q62" i="43"/>
  <c r="N62" i="43"/>
  <c r="Q61" i="43"/>
  <c r="N61" i="43"/>
  <c r="Q60" i="43"/>
  <c r="N60" i="43"/>
  <c r="Q59" i="43"/>
  <c r="N59" i="43"/>
  <c r="Q58" i="43"/>
  <c r="N58" i="43"/>
  <c r="Q57" i="43"/>
  <c r="N57" i="43"/>
  <c r="Q56" i="43"/>
  <c r="N56" i="43"/>
  <c r="Y55" i="43"/>
  <c r="X55" i="43"/>
  <c r="Q55" i="43"/>
  <c r="N55" i="43"/>
  <c r="Q54" i="43"/>
  <c r="N54" i="43"/>
  <c r="Q53" i="43"/>
  <c r="N53" i="43"/>
  <c r="Q52" i="43"/>
  <c r="N52" i="43"/>
  <c r="Q51" i="43"/>
  <c r="N51" i="43"/>
  <c r="Y50" i="43"/>
  <c r="X50" i="43"/>
  <c r="Q50" i="43"/>
  <c r="N50" i="43"/>
  <c r="Y49" i="43"/>
  <c r="X49" i="43"/>
  <c r="Q49" i="43"/>
  <c r="N49" i="43"/>
  <c r="Y48" i="43"/>
  <c r="X48" i="43"/>
  <c r="Q48" i="43"/>
  <c r="N48" i="43"/>
  <c r="Y47" i="43"/>
  <c r="X47" i="43"/>
  <c r="Q47" i="43"/>
  <c r="N47" i="43"/>
  <c r="Q46" i="43"/>
  <c r="N46" i="43"/>
  <c r="Q45" i="43"/>
  <c r="N45" i="43"/>
  <c r="Y44" i="43"/>
  <c r="X44" i="43"/>
  <c r="Q44" i="43"/>
  <c r="N44" i="43"/>
  <c r="Y43" i="43"/>
  <c r="X43" i="43"/>
  <c r="Q43" i="43"/>
  <c r="N43" i="43"/>
  <c r="Q42" i="43"/>
  <c r="N42" i="43"/>
  <c r="Q41" i="43"/>
  <c r="N41" i="43"/>
  <c r="Q40" i="43"/>
  <c r="N40" i="43"/>
  <c r="Q39" i="43"/>
  <c r="N39" i="43"/>
  <c r="Q38" i="43"/>
  <c r="N38" i="43"/>
  <c r="Q37" i="43"/>
  <c r="N37" i="43"/>
  <c r="Q36" i="43"/>
  <c r="N36" i="43"/>
  <c r="Q35" i="43"/>
  <c r="N35" i="43"/>
  <c r="U34" i="43"/>
  <c r="Q34" i="43"/>
  <c r="N34" i="43"/>
  <c r="Y33" i="43"/>
  <c r="X33" i="43"/>
  <c r="Q33" i="43"/>
  <c r="N33" i="43"/>
  <c r="Q32" i="43"/>
  <c r="N32" i="43"/>
  <c r="Q31" i="43"/>
  <c r="N31" i="43"/>
  <c r="U30" i="43"/>
  <c r="Q30" i="43"/>
  <c r="N30" i="43"/>
  <c r="U29" i="43"/>
  <c r="Q29" i="43"/>
  <c r="N29" i="43"/>
  <c r="Q28" i="43"/>
  <c r="N28" i="43"/>
  <c r="Q27" i="43"/>
  <c r="N27" i="43"/>
  <c r="Y26" i="43"/>
  <c r="X26" i="43"/>
  <c r="U26" i="43"/>
  <c r="Q26" i="43"/>
  <c r="N26" i="43"/>
  <c r="Y25" i="43"/>
  <c r="X25" i="43"/>
  <c r="U25" i="43"/>
  <c r="Q25" i="43"/>
  <c r="N25" i="43"/>
  <c r="Y24" i="43"/>
  <c r="X24" i="43"/>
  <c r="Q24" i="43"/>
  <c r="N24" i="43"/>
  <c r="Q23" i="43"/>
  <c r="N23" i="43"/>
  <c r="U22" i="43"/>
  <c r="Q22" i="43"/>
  <c r="N22" i="43"/>
  <c r="U21" i="43"/>
  <c r="Q21" i="43"/>
  <c r="N21" i="43"/>
  <c r="Y20" i="43"/>
  <c r="X20" i="43"/>
  <c r="Q20" i="43"/>
  <c r="N20" i="43"/>
  <c r="Y19" i="43"/>
  <c r="X19" i="43"/>
  <c r="Q19" i="43"/>
  <c r="N19" i="43"/>
  <c r="Y18" i="43"/>
  <c r="X18" i="43"/>
  <c r="U18" i="43"/>
  <c r="Q18" i="43"/>
  <c r="N18" i="43"/>
  <c r="Y17" i="43"/>
  <c r="X17" i="43"/>
  <c r="U17" i="43"/>
  <c r="Q17" i="43"/>
  <c r="N17" i="43"/>
  <c r="Y16" i="43"/>
  <c r="X16" i="43"/>
  <c r="Q16" i="43"/>
  <c r="N16" i="43"/>
  <c r="Q15" i="43"/>
  <c r="N15" i="43"/>
  <c r="U14" i="43"/>
  <c r="Q14" i="43"/>
  <c r="N14" i="43"/>
  <c r="U13" i="43"/>
  <c r="Q13" i="43"/>
  <c r="N13" i="43"/>
  <c r="Q12" i="43"/>
  <c r="N12" i="43"/>
  <c r="Q11" i="43"/>
  <c r="N11" i="43"/>
  <c r="U10" i="43"/>
  <c r="Q10" i="43"/>
  <c r="N10" i="43"/>
  <c r="U9" i="43"/>
  <c r="Q9" i="43"/>
  <c r="N9" i="43"/>
  <c r="Q8" i="43"/>
  <c r="N8" i="43"/>
  <c r="Q7" i="43"/>
  <c r="N7" i="43"/>
  <c r="U6" i="43"/>
  <c r="Q6" i="43"/>
  <c r="N6" i="43"/>
  <c r="U5" i="43"/>
  <c r="Q5" i="43"/>
  <c r="N5" i="43"/>
  <c r="Y4" i="43"/>
  <c r="X4" i="43"/>
  <c r="Q4" i="43"/>
  <c r="N4" i="43"/>
  <c r="Y3" i="43"/>
  <c r="X3" i="43"/>
  <c r="Q3" i="43"/>
  <c r="N3" i="43"/>
  <c r="U2" i="43"/>
  <c r="Q2" i="43"/>
  <c r="N2" i="43"/>
  <c r="J89" i="44"/>
  <c r="J88" i="44"/>
  <c r="J87" i="44"/>
  <c r="J86" i="44"/>
  <c r="H95" i="44" s="1"/>
  <c r="I95" i="44" s="1"/>
  <c r="Y82" i="44"/>
  <c r="X82" i="44"/>
  <c r="Q82" i="44"/>
  <c r="N82" i="44"/>
  <c r="Y81" i="44"/>
  <c r="X81" i="44"/>
  <c r="Q81" i="44"/>
  <c r="N81" i="44"/>
  <c r="Y80" i="44"/>
  <c r="X80" i="44"/>
  <c r="Q80" i="44"/>
  <c r="N80" i="44"/>
  <c r="Y79" i="44"/>
  <c r="X79" i="44"/>
  <c r="Q79" i="44"/>
  <c r="N79" i="44"/>
  <c r="Q78" i="44"/>
  <c r="N78" i="44"/>
  <c r="Q77" i="44"/>
  <c r="N77" i="44"/>
  <c r="Q76" i="44"/>
  <c r="N76" i="44"/>
  <c r="Q75" i="44"/>
  <c r="N75" i="44"/>
  <c r="Q74" i="44"/>
  <c r="N74" i="44"/>
  <c r="Q73" i="44"/>
  <c r="N73" i="44"/>
  <c r="Q72" i="44"/>
  <c r="N72" i="44"/>
  <c r="Q71" i="44"/>
  <c r="N71" i="44"/>
  <c r="Q70" i="44"/>
  <c r="N70" i="44"/>
  <c r="Q69" i="44"/>
  <c r="N69" i="44"/>
  <c r="Q68" i="44"/>
  <c r="N68" i="44"/>
  <c r="Q67" i="44"/>
  <c r="N67" i="44"/>
  <c r="Y66" i="44"/>
  <c r="X66" i="44"/>
  <c r="Q66" i="44"/>
  <c r="N66" i="44"/>
  <c r="Q65" i="44"/>
  <c r="N65" i="44"/>
  <c r="Q64" i="44"/>
  <c r="N64" i="44"/>
  <c r="Q63" i="44"/>
  <c r="N63" i="44"/>
  <c r="Y62" i="44"/>
  <c r="X62" i="44"/>
  <c r="Q62" i="44"/>
  <c r="N62" i="44"/>
  <c r="Q61" i="44"/>
  <c r="N61" i="44"/>
  <c r="Q60" i="44"/>
  <c r="N60" i="44"/>
  <c r="Q59" i="44"/>
  <c r="N59" i="44"/>
  <c r="Q58" i="44"/>
  <c r="N58" i="44"/>
  <c r="Q57" i="44"/>
  <c r="N57" i="44"/>
  <c r="Q56" i="44"/>
  <c r="N56" i="44"/>
  <c r="Y55" i="44"/>
  <c r="X55" i="44"/>
  <c r="Q55" i="44"/>
  <c r="N55" i="44"/>
  <c r="Q54" i="44"/>
  <c r="N54" i="44"/>
  <c r="Q53" i="44"/>
  <c r="N53" i="44"/>
  <c r="Q52" i="44"/>
  <c r="N52" i="44"/>
  <c r="Q51" i="44"/>
  <c r="N51" i="44"/>
  <c r="Y50" i="44"/>
  <c r="X50" i="44"/>
  <c r="Q50" i="44"/>
  <c r="N50" i="44"/>
  <c r="Y49" i="44"/>
  <c r="X49" i="44"/>
  <c r="Q49" i="44"/>
  <c r="N49" i="44"/>
  <c r="Y48" i="44"/>
  <c r="X48" i="44"/>
  <c r="Q48" i="44"/>
  <c r="N48" i="44"/>
  <c r="Y47" i="44"/>
  <c r="X47" i="44"/>
  <c r="Q47" i="44"/>
  <c r="N47" i="44"/>
  <c r="Q46" i="44"/>
  <c r="N46" i="44"/>
  <c r="Q45" i="44"/>
  <c r="N45" i="44"/>
  <c r="Y44" i="44"/>
  <c r="X44" i="44"/>
  <c r="Q44" i="44"/>
  <c r="N44" i="44"/>
  <c r="Y43" i="44"/>
  <c r="X43" i="44"/>
  <c r="Q43" i="44"/>
  <c r="N43" i="44"/>
  <c r="Q42" i="44"/>
  <c r="N42" i="44"/>
  <c r="Q41" i="44"/>
  <c r="N41" i="44"/>
  <c r="Q40" i="44"/>
  <c r="N40" i="44"/>
  <c r="Q39" i="44"/>
  <c r="N39" i="44"/>
  <c r="Q38" i="44"/>
  <c r="N38" i="44"/>
  <c r="Q37" i="44"/>
  <c r="N37" i="44"/>
  <c r="Q36" i="44"/>
  <c r="N36" i="44"/>
  <c r="Q35" i="44"/>
  <c r="N35" i="44"/>
  <c r="Q34" i="44"/>
  <c r="N34" i="44"/>
  <c r="Y33" i="44"/>
  <c r="X33" i="44"/>
  <c r="Q33" i="44"/>
  <c r="N33" i="44"/>
  <c r="Q32" i="44"/>
  <c r="N32" i="44"/>
  <c r="Q31" i="44"/>
  <c r="N31" i="44"/>
  <c r="Q30" i="44"/>
  <c r="N30" i="44"/>
  <c r="Q29" i="44"/>
  <c r="N29" i="44"/>
  <c r="Q28" i="44"/>
  <c r="N28" i="44"/>
  <c r="Q27" i="44"/>
  <c r="N27" i="44"/>
  <c r="Y26" i="44"/>
  <c r="X26" i="44"/>
  <c r="Q26" i="44"/>
  <c r="N26" i="44"/>
  <c r="Y25" i="44"/>
  <c r="X25" i="44"/>
  <c r="Q25" i="44"/>
  <c r="N25" i="44"/>
  <c r="Y24" i="44"/>
  <c r="X24" i="44"/>
  <c r="Q24" i="44"/>
  <c r="N24" i="44"/>
  <c r="Q23" i="44"/>
  <c r="N23" i="44"/>
  <c r="Q22" i="44"/>
  <c r="N22" i="44"/>
  <c r="Q21" i="44"/>
  <c r="N21" i="44"/>
  <c r="Y20" i="44"/>
  <c r="X20" i="44"/>
  <c r="Q20" i="44"/>
  <c r="N20" i="44"/>
  <c r="Y19" i="44"/>
  <c r="X19" i="44"/>
  <c r="Q19" i="44"/>
  <c r="N19" i="44"/>
  <c r="Y18" i="44"/>
  <c r="X18" i="44"/>
  <c r="Q18" i="44"/>
  <c r="N18" i="44"/>
  <c r="Y17" i="44"/>
  <c r="X17" i="44"/>
  <c r="Q17" i="44"/>
  <c r="N17" i="44"/>
  <c r="Y16" i="44"/>
  <c r="X16" i="44"/>
  <c r="Q16" i="44"/>
  <c r="N16" i="44"/>
  <c r="Q15" i="44"/>
  <c r="N15" i="44"/>
  <c r="Q14" i="44"/>
  <c r="N14" i="44"/>
  <c r="Q13" i="44"/>
  <c r="N13" i="44"/>
  <c r="Q12" i="44"/>
  <c r="N12" i="44"/>
  <c r="Q11" i="44"/>
  <c r="N11" i="44"/>
  <c r="Q10" i="44"/>
  <c r="N10" i="44"/>
  <c r="Q9" i="44"/>
  <c r="N9" i="44"/>
  <c r="Q8" i="44"/>
  <c r="N8" i="44"/>
  <c r="Q7" i="44"/>
  <c r="N7" i="44"/>
  <c r="Q6" i="44"/>
  <c r="N6" i="44"/>
  <c r="Q5" i="44"/>
  <c r="N5" i="44"/>
  <c r="Q4" i="44"/>
  <c r="N4" i="44"/>
  <c r="Y3" i="44"/>
  <c r="X3" i="44"/>
  <c r="Q3" i="44"/>
  <c r="N3" i="44"/>
  <c r="Q2" i="44"/>
  <c r="N2" i="44"/>
  <c r="J89" i="42"/>
  <c r="J90" i="42" s="1"/>
  <c r="J88" i="42"/>
  <c r="J87" i="42"/>
  <c r="K95" i="42" s="1"/>
  <c r="J86" i="42"/>
  <c r="H95" i="42" s="1"/>
  <c r="Y82" i="42"/>
  <c r="X82" i="42"/>
  <c r="Q82" i="42"/>
  <c r="N82" i="42"/>
  <c r="Y81" i="42"/>
  <c r="X81" i="42"/>
  <c r="U81" i="42"/>
  <c r="Q81" i="42"/>
  <c r="N81" i="42"/>
  <c r="Y80" i="42"/>
  <c r="X80" i="42"/>
  <c r="Q80" i="42"/>
  <c r="N80" i="42"/>
  <c r="Y79" i="42"/>
  <c r="X79" i="42"/>
  <c r="Q79" i="42"/>
  <c r="N79" i="42"/>
  <c r="Q78" i="42"/>
  <c r="N78" i="42"/>
  <c r="U77" i="42"/>
  <c r="Q77" i="42"/>
  <c r="N77" i="42"/>
  <c r="Q76" i="42"/>
  <c r="N76" i="42"/>
  <c r="Q75" i="42"/>
  <c r="N75" i="42"/>
  <c r="Q74" i="42"/>
  <c r="N74" i="42"/>
  <c r="U73" i="42"/>
  <c r="Q73" i="42"/>
  <c r="N73" i="42"/>
  <c r="Q72" i="42"/>
  <c r="N72" i="42"/>
  <c r="Q71" i="42"/>
  <c r="N71" i="42"/>
  <c r="Q70" i="42"/>
  <c r="N70" i="42"/>
  <c r="U69" i="42"/>
  <c r="Q69" i="42"/>
  <c r="N69" i="42"/>
  <c r="U68" i="42"/>
  <c r="Q68" i="42"/>
  <c r="N68" i="42"/>
  <c r="Q67" i="42"/>
  <c r="N67" i="42"/>
  <c r="Q66" i="42"/>
  <c r="N66" i="42"/>
  <c r="U65" i="42"/>
  <c r="Q65" i="42"/>
  <c r="N65" i="42"/>
  <c r="U64" i="42"/>
  <c r="Q64" i="42"/>
  <c r="N64" i="42"/>
  <c r="Q63" i="42"/>
  <c r="N63" i="42"/>
  <c r="Y62" i="42"/>
  <c r="X62" i="42"/>
  <c r="Q62" i="42"/>
  <c r="N62" i="42"/>
  <c r="U61" i="42"/>
  <c r="Q61" i="42"/>
  <c r="N61" i="42"/>
  <c r="U60" i="42"/>
  <c r="Q60" i="42"/>
  <c r="N60" i="42"/>
  <c r="Q59" i="42"/>
  <c r="N59" i="42"/>
  <c r="Q58" i="42"/>
  <c r="N58" i="42"/>
  <c r="U57" i="42"/>
  <c r="Q57" i="42"/>
  <c r="N57" i="42"/>
  <c r="U56" i="42"/>
  <c r="Q56" i="42"/>
  <c r="N56" i="42"/>
  <c r="Q55" i="42"/>
  <c r="N55" i="42"/>
  <c r="Q54" i="42"/>
  <c r="N54" i="42"/>
  <c r="U53" i="42"/>
  <c r="Q53" i="42"/>
  <c r="N53" i="42"/>
  <c r="U52" i="42"/>
  <c r="Q52" i="42"/>
  <c r="N52" i="42"/>
  <c r="Q51" i="42"/>
  <c r="N51" i="42"/>
  <c r="U50" i="42"/>
  <c r="Q50" i="42"/>
  <c r="N50" i="42"/>
  <c r="U49" i="42"/>
  <c r="Q49" i="42"/>
  <c r="N49" i="42"/>
  <c r="Y48" i="42"/>
  <c r="X48" i="42"/>
  <c r="U48" i="42"/>
  <c r="Q48" i="42"/>
  <c r="N48" i="42"/>
  <c r="Y47" i="42"/>
  <c r="X47" i="42"/>
  <c r="Q47" i="42"/>
  <c r="N47" i="42"/>
  <c r="U46" i="42"/>
  <c r="Q46" i="42"/>
  <c r="N46" i="42"/>
  <c r="U45" i="42"/>
  <c r="Q45" i="42"/>
  <c r="N45" i="42"/>
  <c r="Y44" i="42"/>
  <c r="X44" i="42"/>
  <c r="U44" i="42"/>
  <c r="Q44" i="42"/>
  <c r="N44" i="42"/>
  <c r="Y43" i="42"/>
  <c r="X43" i="42"/>
  <c r="U43" i="42"/>
  <c r="Q43" i="42"/>
  <c r="N43" i="42"/>
  <c r="U42" i="42"/>
  <c r="Q42" i="42"/>
  <c r="N42" i="42"/>
  <c r="U41" i="42"/>
  <c r="Q41" i="42"/>
  <c r="N41" i="42"/>
  <c r="U40" i="42"/>
  <c r="Q40" i="42"/>
  <c r="N40" i="42"/>
  <c r="U39" i="42"/>
  <c r="Q39" i="42"/>
  <c r="N39" i="42"/>
  <c r="U38" i="42"/>
  <c r="Q38" i="42"/>
  <c r="N38" i="42"/>
  <c r="U37" i="42"/>
  <c r="Q37" i="42"/>
  <c r="N37" i="42"/>
  <c r="U36" i="42"/>
  <c r="Q36" i="42"/>
  <c r="N36" i="42"/>
  <c r="U35" i="42"/>
  <c r="Q35" i="42"/>
  <c r="N35" i="42"/>
  <c r="U34" i="42"/>
  <c r="Q34" i="42"/>
  <c r="N34" i="42"/>
  <c r="Y33" i="42"/>
  <c r="X33" i="42"/>
  <c r="U33" i="42"/>
  <c r="Q33" i="42"/>
  <c r="N33" i="42"/>
  <c r="U32" i="42"/>
  <c r="Q32" i="42"/>
  <c r="N32" i="42"/>
  <c r="U31" i="42"/>
  <c r="Q31" i="42"/>
  <c r="N31" i="42"/>
  <c r="U30" i="42"/>
  <c r="Q30" i="42"/>
  <c r="N30" i="42"/>
  <c r="U29" i="42"/>
  <c r="Q29" i="42"/>
  <c r="N29" i="42"/>
  <c r="U28" i="42"/>
  <c r="Q28" i="42"/>
  <c r="N28" i="42"/>
  <c r="U27" i="42"/>
  <c r="Q27" i="42"/>
  <c r="N27" i="42"/>
  <c r="Y26" i="42"/>
  <c r="X26" i="42"/>
  <c r="U26" i="42"/>
  <c r="Q26" i="42"/>
  <c r="N26" i="42"/>
  <c r="Y25" i="42"/>
  <c r="X25" i="42"/>
  <c r="U25" i="42"/>
  <c r="Q25" i="42"/>
  <c r="N25" i="42"/>
  <c r="Y24" i="42"/>
  <c r="X24" i="42"/>
  <c r="U24" i="42"/>
  <c r="Q24" i="42"/>
  <c r="N24" i="42"/>
  <c r="Y23" i="42"/>
  <c r="X23" i="42"/>
  <c r="U23" i="42"/>
  <c r="Q23" i="42"/>
  <c r="N23" i="42"/>
  <c r="U22" i="42"/>
  <c r="Q22" i="42"/>
  <c r="N22" i="42"/>
  <c r="U21" i="42"/>
  <c r="Q21" i="42"/>
  <c r="N21" i="42"/>
  <c r="U20" i="42"/>
  <c r="Q20" i="42"/>
  <c r="N20" i="42"/>
  <c r="U19" i="42"/>
  <c r="Q19" i="42"/>
  <c r="N19" i="42"/>
  <c r="Y18" i="42"/>
  <c r="X18" i="42"/>
  <c r="U18" i="42"/>
  <c r="Q18" i="42"/>
  <c r="N18" i="42"/>
  <c r="Y17" i="42"/>
  <c r="X17" i="42"/>
  <c r="U17" i="42"/>
  <c r="Q17" i="42"/>
  <c r="N17" i="42"/>
  <c r="Y16" i="42"/>
  <c r="X16" i="42"/>
  <c r="U16" i="42"/>
  <c r="Q16" i="42"/>
  <c r="N16" i="42"/>
  <c r="U15" i="42"/>
  <c r="Q15" i="42"/>
  <c r="N15" i="42"/>
  <c r="U14" i="42"/>
  <c r="Q14" i="42"/>
  <c r="N14" i="42"/>
  <c r="U13" i="42"/>
  <c r="Q13" i="42"/>
  <c r="N13" i="42"/>
  <c r="U12" i="42"/>
  <c r="Q12" i="42"/>
  <c r="N12" i="42"/>
  <c r="U11" i="42"/>
  <c r="Q11" i="42"/>
  <c r="N11" i="42"/>
  <c r="U10" i="42"/>
  <c r="Q10" i="42"/>
  <c r="N10" i="42"/>
  <c r="U9" i="42"/>
  <c r="Q9" i="42"/>
  <c r="N9" i="42"/>
  <c r="U8" i="42"/>
  <c r="Q8" i="42"/>
  <c r="N8" i="42"/>
  <c r="U7" i="42"/>
  <c r="Q7" i="42"/>
  <c r="N7" i="42"/>
  <c r="U6" i="42"/>
  <c r="Q6" i="42"/>
  <c r="N6" i="42"/>
  <c r="U5" i="42"/>
  <c r="Q5" i="42"/>
  <c r="N5" i="42"/>
  <c r="Y4" i="42"/>
  <c r="X4" i="42"/>
  <c r="U4" i="42"/>
  <c r="Q4" i="42"/>
  <c r="N4" i="42"/>
  <c r="Y3" i="42"/>
  <c r="X3" i="42"/>
  <c r="U3" i="42"/>
  <c r="Q3" i="42"/>
  <c r="N3" i="42"/>
  <c r="U2" i="42"/>
  <c r="Q2" i="42"/>
  <c r="N2" i="42"/>
  <c r="J89" i="41"/>
  <c r="J90" i="41" s="1"/>
  <c r="J88" i="41"/>
  <c r="J87" i="41"/>
  <c r="K95" i="41" s="1"/>
  <c r="J86" i="41"/>
  <c r="H95" i="41" s="1"/>
  <c r="Y82" i="41"/>
  <c r="X82" i="41"/>
  <c r="Q82" i="41"/>
  <c r="N82" i="41"/>
  <c r="Y81" i="41"/>
  <c r="X81" i="41"/>
  <c r="U81" i="41"/>
  <c r="Q81" i="41"/>
  <c r="N81" i="41"/>
  <c r="Y80" i="41"/>
  <c r="X80" i="41"/>
  <c r="Q80" i="41"/>
  <c r="N80" i="41"/>
  <c r="Y79" i="41"/>
  <c r="X79" i="41"/>
  <c r="Q79" i="41"/>
  <c r="N79" i="41"/>
  <c r="Q78" i="41"/>
  <c r="N78" i="41"/>
  <c r="Q77" i="41"/>
  <c r="N77" i="41"/>
  <c r="U76" i="41"/>
  <c r="Q76" i="41"/>
  <c r="N76" i="41"/>
  <c r="Q75" i="41"/>
  <c r="N75" i="41"/>
  <c r="Q74" i="41"/>
  <c r="N74" i="41"/>
  <c r="U73" i="41"/>
  <c r="Q73" i="41"/>
  <c r="N73" i="41"/>
  <c r="Q72" i="41"/>
  <c r="N72" i="41"/>
  <c r="Q71" i="41"/>
  <c r="N71" i="41"/>
  <c r="Q70" i="41"/>
  <c r="N70" i="41"/>
  <c r="Q69" i="41"/>
  <c r="N69" i="41"/>
  <c r="U68" i="41"/>
  <c r="Q68" i="41"/>
  <c r="N68" i="41"/>
  <c r="Q67" i="41"/>
  <c r="N67" i="41"/>
  <c r="Q66" i="41"/>
  <c r="N66" i="41"/>
  <c r="U65" i="41"/>
  <c r="Q65" i="41"/>
  <c r="N65" i="41"/>
  <c r="Q64" i="41"/>
  <c r="N64" i="41"/>
  <c r="Q63" i="41"/>
  <c r="N63" i="41"/>
  <c r="Y62" i="41"/>
  <c r="X62" i="41"/>
  <c r="Q62" i="41"/>
  <c r="N62" i="41"/>
  <c r="U61" i="41"/>
  <c r="Q61" i="41"/>
  <c r="N61" i="41"/>
  <c r="Q60" i="41"/>
  <c r="N60" i="41"/>
  <c r="Q59" i="41"/>
  <c r="N59" i="41"/>
  <c r="Q58" i="41"/>
  <c r="N58" i="41"/>
  <c r="Q57" i="41"/>
  <c r="N57" i="41"/>
  <c r="U56" i="41"/>
  <c r="Q56" i="41"/>
  <c r="N56" i="41"/>
  <c r="Q55" i="41"/>
  <c r="N55" i="41"/>
  <c r="Q54" i="41"/>
  <c r="N54" i="41"/>
  <c r="U53" i="41"/>
  <c r="Q53" i="41"/>
  <c r="N53" i="41"/>
  <c r="Q52" i="41"/>
  <c r="N52" i="41"/>
  <c r="Q51" i="41"/>
  <c r="N51" i="41"/>
  <c r="Q50" i="41"/>
  <c r="N50" i="41"/>
  <c r="Q49" i="41"/>
  <c r="N49" i="41"/>
  <c r="Y48" i="41"/>
  <c r="X48" i="41"/>
  <c r="Q48" i="41"/>
  <c r="N48" i="41"/>
  <c r="Y47" i="41"/>
  <c r="X47" i="41"/>
  <c r="U47" i="41"/>
  <c r="Q47" i="41"/>
  <c r="N47" i="41"/>
  <c r="U46" i="41"/>
  <c r="Q46" i="41"/>
  <c r="N46" i="41"/>
  <c r="Q45" i="41"/>
  <c r="N45" i="41"/>
  <c r="Y44" i="41"/>
  <c r="X44" i="41"/>
  <c r="Q44" i="41"/>
  <c r="N44" i="41"/>
  <c r="Y43" i="41"/>
  <c r="X43" i="41"/>
  <c r="U43" i="41"/>
  <c r="Q43" i="41"/>
  <c r="N43" i="41"/>
  <c r="U42" i="41"/>
  <c r="Q42" i="41"/>
  <c r="N42" i="41"/>
  <c r="Q41" i="41"/>
  <c r="N41" i="41"/>
  <c r="Q40" i="41"/>
  <c r="N40" i="41"/>
  <c r="U39" i="41"/>
  <c r="Q39" i="41"/>
  <c r="N39" i="41"/>
  <c r="U38" i="41"/>
  <c r="Q38" i="41"/>
  <c r="N38" i="41"/>
  <c r="Q37" i="41"/>
  <c r="N37" i="41"/>
  <c r="Q36" i="41"/>
  <c r="N36" i="41"/>
  <c r="U35" i="41"/>
  <c r="Q35" i="41"/>
  <c r="N35" i="41"/>
  <c r="U34" i="41"/>
  <c r="Q34" i="41"/>
  <c r="N34" i="41"/>
  <c r="Y33" i="41"/>
  <c r="X33" i="41"/>
  <c r="Q33" i="41"/>
  <c r="N33" i="41"/>
  <c r="Q32" i="41"/>
  <c r="N32" i="41"/>
  <c r="U31" i="41"/>
  <c r="Q31" i="41"/>
  <c r="N31" i="41"/>
  <c r="U30" i="41"/>
  <c r="Q30" i="41"/>
  <c r="N30" i="41"/>
  <c r="U29" i="41"/>
  <c r="Q29" i="41"/>
  <c r="N29" i="41"/>
  <c r="Q28" i="41"/>
  <c r="N28" i="41"/>
  <c r="U27" i="41"/>
  <c r="Q27" i="41"/>
  <c r="N27" i="41"/>
  <c r="Y26" i="41"/>
  <c r="X26" i="41"/>
  <c r="U26" i="41"/>
  <c r="Q26" i="41"/>
  <c r="N26" i="41"/>
  <c r="Y25" i="41"/>
  <c r="X25" i="41"/>
  <c r="U25" i="41"/>
  <c r="Q25" i="41"/>
  <c r="N25" i="41"/>
  <c r="Y24" i="41"/>
  <c r="X24" i="41"/>
  <c r="U24" i="41"/>
  <c r="Q24" i="41"/>
  <c r="N24" i="41"/>
  <c r="U23" i="41"/>
  <c r="Q23" i="41"/>
  <c r="N23" i="41"/>
  <c r="U22" i="41"/>
  <c r="Q22" i="41"/>
  <c r="N22" i="41"/>
  <c r="U21" i="41"/>
  <c r="Q21" i="41"/>
  <c r="N21" i="41"/>
  <c r="U20" i="41"/>
  <c r="Q20" i="41"/>
  <c r="N20" i="41"/>
  <c r="U19" i="41"/>
  <c r="Q19" i="41"/>
  <c r="N19" i="41"/>
  <c r="Y18" i="41"/>
  <c r="X18" i="41"/>
  <c r="U18" i="41"/>
  <c r="Q18" i="41"/>
  <c r="N18" i="41"/>
  <c r="Y17" i="41"/>
  <c r="X17" i="41"/>
  <c r="U17" i="41"/>
  <c r="Q17" i="41"/>
  <c r="N17" i="41"/>
  <c r="Y16" i="41"/>
  <c r="X16" i="41"/>
  <c r="U16" i="41"/>
  <c r="Q16" i="41"/>
  <c r="N16" i="41"/>
  <c r="U15" i="41"/>
  <c r="Q15" i="41"/>
  <c r="N15" i="41"/>
  <c r="U14" i="41"/>
  <c r="Q14" i="41"/>
  <c r="N14" i="41"/>
  <c r="U13" i="41"/>
  <c r="Q13" i="41"/>
  <c r="N13" i="41"/>
  <c r="U12" i="41"/>
  <c r="Q12" i="41"/>
  <c r="N12" i="41"/>
  <c r="U11" i="41"/>
  <c r="Q11" i="41"/>
  <c r="N11" i="41"/>
  <c r="U10" i="41"/>
  <c r="Q10" i="41"/>
  <c r="N10" i="41"/>
  <c r="U9" i="41"/>
  <c r="Q9" i="41"/>
  <c r="N9" i="41"/>
  <c r="U8" i="41"/>
  <c r="Q8" i="41"/>
  <c r="N8" i="41"/>
  <c r="U7" i="41"/>
  <c r="Q7" i="41"/>
  <c r="N7" i="41"/>
  <c r="U6" i="41"/>
  <c r="Q6" i="41"/>
  <c r="N6" i="41"/>
  <c r="U5" i="41"/>
  <c r="Q5" i="41"/>
  <c r="N5" i="41"/>
  <c r="Y4" i="41"/>
  <c r="X4" i="41"/>
  <c r="U4" i="41"/>
  <c r="Q4" i="41"/>
  <c r="N4" i="41"/>
  <c r="Y3" i="41"/>
  <c r="X3" i="41"/>
  <c r="U3" i="41"/>
  <c r="Q3" i="41"/>
  <c r="N3" i="41"/>
  <c r="U2" i="41"/>
  <c r="Q2" i="41"/>
  <c r="N2" i="41"/>
  <c r="J89" i="39"/>
  <c r="J88" i="39"/>
  <c r="J87" i="39"/>
  <c r="J86" i="39"/>
  <c r="H95" i="39" s="1"/>
  <c r="Y82" i="39"/>
  <c r="X82" i="39"/>
  <c r="Q82" i="39"/>
  <c r="N82" i="39"/>
  <c r="Y81" i="39"/>
  <c r="X81" i="39"/>
  <c r="U81" i="39"/>
  <c r="Q81" i="39"/>
  <c r="N81" i="39"/>
  <c r="Y80" i="39"/>
  <c r="X80" i="39"/>
  <c r="U80" i="39"/>
  <c r="Q80" i="39"/>
  <c r="N80" i="39"/>
  <c r="Y79" i="39"/>
  <c r="X79" i="39"/>
  <c r="Q79" i="39"/>
  <c r="N79" i="39"/>
  <c r="Q78" i="39"/>
  <c r="N78" i="39"/>
  <c r="Q77" i="39"/>
  <c r="N77" i="39"/>
  <c r="U76" i="39"/>
  <c r="Q76" i="39"/>
  <c r="N76" i="39"/>
  <c r="Q75" i="39"/>
  <c r="N75" i="39"/>
  <c r="Q74" i="39"/>
  <c r="N74" i="39"/>
  <c r="U73" i="39"/>
  <c r="Q73" i="39"/>
  <c r="N73" i="39"/>
  <c r="U72" i="39"/>
  <c r="Q72" i="39"/>
  <c r="N72" i="39"/>
  <c r="Q71" i="39"/>
  <c r="N71" i="39"/>
  <c r="Q70" i="39"/>
  <c r="N70" i="39"/>
  <c r="Q69" i="39"/>
  <c r="N69" i="39"/>
  <c r="U68" i="39"/>
  <c r="Q68" i="39"/>
  <c r="N68" i="39"/>
  <c r="U67" i="39"/>
  <c r="Q67" i="39"/>
  <c r="N67" i="39"/>
  <c r="Q66" i="39"/>
  <c r="N66" i="39"/>
  <c r="U65" i="39"/>
  <c r="Q65" i="39"/>
  <c r="N65" i="39"/>
  <c r="U64" i="39"/>
  <c r="Q64" i="39"/>
  <c r="N64" i="39"/>
  <c r="U63" i="39"/>
  <c r="Q63" i="39"/>
  <c r="N63" i="39"/>
  <c r="Y62" i="39"/>
  <c r="X62" i="39"/>
  <c r="Q62" i="39"/>
  <c r="N62" i="39"/>
  <c r="Q61" i="39"/>
  <c r="N61" i="39"/>
  <c r="U60" i="39"/>
  <c r="Q60" i="39"/>
  <c r="N60" i="39"/>
  <c r="U59" i="39"/>
  <c r="Q59" i="39"/>
  <c r="N59" i="39"/>
  <c r="Q58" i="39"/>
  <c r="N58" i="39"/>
  <c r="U57" i="39"/>
  <c r="Q57" i="39"/>
  <c r="N57" i="39"/>
  <c r="U56" i="39"/>
  <c r="Q56" i="39"/>
  <c r="N56" i="39"/>
  <c r="Y55" i="39"/>
  <c r="X55" i="39"/>
  <c r="U55" i="39"/>
  <c r="Q55" i="39"/>
  <c r="N55" i="39"/>
  <c r="Q54" i="39"/>
  <c r="N54" i="39"/>
  <c r="Q53" i="39"/>
  <c r="N53" i="39"/>
  <c r="U52" i="39"/>
  <c r="Q52" i="39"/>
  <c r="N52" i="39"/>
  <c r="U51" i="39"/>
  <c r="Q51" i="39"/>
  <c r="N51" i="39"/>
  <c r="Q50" i="39"/>
  <c r="N50" i="39"/>
  <c r="U49" i="39"/>
  <c r="Q49" i="39"/>
  <c r="N49" i="39"/>
  <c r="Y48" i="39"/>
  <c r="X48" i="39"/>
  <c r="U48" i="39"/>
  <c r="Q48" i="39"/>
  <c r="N48" i="39"/>
  <c r="U47" i="39"/>
  <c r="Q47" i="39"/>
  <c r="N47" i="39"/>
  <c r="U46" i="39"/>
  <c r="Q46" i="39"/>
  <c r="N46" i="39"/>
  <c r="U45" i="39"/>
  <c r="Q45" i="39"/>
  <c r="N45" i="39"/>
  <c r="Y44" i="39"/>
  <c r="X44" i="39"/>
  <c r="U44" i="39"/>
  <c r="Q44" i="39"/>
  <c r="N44" i="39"/>
  <c r="Y43" i="39"/>
  <c r="X43" i="39"/>
  <c r="U43" i="39"/>
  <c r="Q43" i="39"/>
  <c r="N43" i="39"/>
  <c r="U42" i="39"/>
  <c r="Q42" i="39"/>
  <c r="N42" i="39"/>
  <c r="Y41" i="39"/>
  <c r="X41" i="39"/>
  <c r="U41" i="39"/>
  <c r="Q41" i="39"/>
  <c r="N41" i="39"/>
  <c r="U40" i="39"/>
  <c r="Q40" i="39"/>
  <c r="N40" i="39"/>
  <c r="U39" i="39"/>
  <c r="Q39" i="39"/>
  <c r="N39" i="39"/>
  <c r="U38" i="39"/>
  <c r="Q38" i="39"/>
  <c r="N38" i="39"/>
  <c r="U37" i="39"/>
  <c r="Q37" i="39"/>
  <c r="N37" i="39"/>
  <c r="U36" i="39"/>
  <c r="Q36" i="39"/>
  <c r="N36" i="39"/>
  <c r="U35" i="39"/>
  <c r="Q35" i="39"/>
  <c r="N35" i="39"/>
  <c r="U34" i="39"/>
  <c r="Q34" i="39"/>
  <c r="N34" i="39"/>
  <c r="Y33" i="39"/>
  <c r="X33" i="39"/>
  <c r="U33" i="39"/>
  <c r="Q33" i="39"/>
  <c r="N33" i="39"/>
  <c r="U32" i="39"/>
  <c r="Q32" i="39"/>
  <c r="N32" i="39"/>
  <c r="U31" i="39"/>
  <c r="Q31" i="39"/>
  <c r="N31" i="39"/>
  <c r="U30" i="39"/>
  <c r="Q30" i="39"/>
  <c r="N30" i="39"/>
  <c r="U29" i="39"/>
  <c r="Q29" i="39"/>
  <c r="N29" i="39"/>
  <c r="U28" i="39"/>
  <c r="Q28" i="39"/>
  <c r="N28" i="39"/>
  <c r="U27" i="39"/>
  <c r="Q27" i="39"/>
  <c r="N27" i="39"/>
  <c r="Y26" i="39"/>
  <c r="X26" i="39"/>
  <c r="U26" i="39"/>
  <c r="Q26" i="39"/>
  <c r="N26" i="39"/>
  <c r="Y25" i="39"/>
  <c r="X25" i="39"/>
  <c r="U25" i="39"/>
  <c r="Q25" i="39"/>
  <c r="N25" i="39"/>
  <c r="Y24" i="39"/>
  <c r="X24" i="39"/>
  <c r="U24" i="39"/>
  <c r="Q24" i="39"/>
  <c r="N24" i="39"/>
  <c r="U23" i="39"/>
  <c r="Q23" i="39"/>
  <c r="N23" i="39"/>
  <c r="U22" i="39"/>
  <c r="Q22" i="39"/>
  <c r="N22" i="39"/>
  <c r="U21" i="39"/>
  <c r="Q21" i="39"/>
  <c r="N21" i="39"/>
  <c r="Y20" i="39"/>
  <c r="X20" i="39"/>
  <c r="U20" i="39"/>
  <c r="Q20" i="39"/>
  <c r="N20" i="39"/>
  <c r="U19" i="39"/>
  <c r="Q19" i="39"/>
  <c r="N19" i="39"/>
  <c r="Y18" i="39"/>
  <c r="X18" i="39"/>
  <c r="U18" i="39"/>
  <c r="Q18" i="39"/>
  <c r="N18" i="39"/>
  <c r="Y17" i="39"/>
  <c r="X17" i="39"/>
  <c r="U17" i="39"/>
  <c r="Q17" i="39"/>
  <c r="N17" i="39"/>
  <c r="Y16" i="39"/>
  <c r="X16" i="39"/>
  <c r="U16" i="39"/>
  <c r="Q16" i="39"/>
  <c r="N16" i="39"/>
  <c r="U15" i="39"/>
  <c r="Q15" i="39"/>
  <c r="N15" i="39"/>
  <c r="U14" i="39"/>
  <c r="Q14" i="39"/>
  <c r="N14" i="39"/>
  <c r="U13" i="39"/>
  <c r="Q13" i="39"/>
  <c r="N13" i="39"/>
  <c r="U12" i="39"/>
  <c r="Q12" i="39"/>
  <c r="N12" i="39"/>
  <c r="U11" i="39"/>
  <c r="Q11" i="39"/>
  <c r="N11" i="39"/>
  <c r="U10" i="39"/>
  <c r="Q10" i="39"/>
  <c r="N10" i="39"/>
  <c r="U9" i="39"/>
  <c r="Q9" i="39"/>
  <c r="N9" i="39"/>
  <c r="U8" i="39"/>
  <c r="Q8" i="39"/>
  <c r="N8" i="39"/>
  <c r="U7" i="39"/>
  <c r="Q7" i="39"/>
  <c r="N7" i="39"/>
  <c r="U6" i="39"/>
  <c r="Q6" i="39"/>
  <c r="N6" i="39"/>
  <c r="U5" i="39"/>
  <c r="Q5" i="39"/>
  <c r="N5" i="39"/>
  <c r="Y4" i="39"/>
  <c r="X4" i="39"/>
  <c r="U4" i="39"/>
  <c r="Q4" i="39"/>
  <c r="N4" i="39"/>
  <c r="Y3" i="39"/>
  <c r="X3" i="39"/>
  <c r="U3" i="39"/>
  <c r="Q3" i="39"/>
  <c r="N3" i="39"/>
  <c r="U2" i="39"/>
  <c r="Q2" i="39"/>
  <c r="N2" i="39"/>
  <c r="J89" i="40"/>
  <c r="J88" i="40"/>
  <c r="J87" i="40"/>
  <c r="J86" i="40"/>
  <c r="H95" i="40" s="1"/>
  <c r="Y82" i="40"/>
  <c r="X82" i="40"/>
  <c r="Q82" i="40"/>
  <c r="N82" i="40"/>
  <c r="Y81" i="40"/>
  <c r="X81" i="40"/>
  <c r="Q81" i="40"/>
  <c r="N81" i="40"/>
  <c r="Y80" i="40"/>
  <c r="X80" i="40"/>
  <c r="Q80" i="40"/>
  <c r="N80" i="40"/>
  <c r="Y79" i="40"/>
  <c r="X79" i="40"/>
  <c r="Q79" i="40"/>
  <c r="N79" i="40"/>
  <c r="Q78" i="40"/>
  <c r="N78" i="40"/>
  <c r="Q77" i="40"/>
  <c r="N77" i="40"/>
  <c r="Q76" i="40"/>
  <c r="N76" i="40"/>
  <c r="Q75" i="40"/>
  <c r="N75" i="40"/>
  <c r="Q74" i="40"/>
  <c r="N74" i="40"/>
  <c r="Q73" i="40"/>
  <c r="N73" i="40"/>
  <c r="Q72" i="40"/>
  <c r="N72" i="40"/>
  <c r="Q71" i="40"/>
  <c r="N71" i="40"/>
  <c r="Q70" i="40"/>
  <c r="N70" i="40"/>
  <c r="Q69" i="40"/>
  <c r="N69" i="40"/>
  <c r="Q68" i="40"/>
  <c r="N68" i="40"/>
  <c r="Q67" i="40"/>
  <c r="N67" i="40"/>
  <c r="Q66" i="40"/>
  <c r="N66" i="40"/>
  <c r="Q65" i="40"/>
  <c r="N65" i="40"/>
  <c r="Q64" i="40"/>
  <c r="N64" i="40"/>
  <c r="Q63" i="40"/>
  <c r="N63" i="40"/>
  <c r="Y62" i="40"/>
  <c r="X62" i="40"/>
  <c r="Q62" i="40"/>
  <c r="N62" i="40"/>
  <c r="Q61" i="40"/>
  <c r="N61" i="40"/>
  <c r="Q60" i="40"/>
  <c r="N60" i="40"/>
  <c r="Q59" i="40"/>
  <c r="N59" i="40"/>
  <c r="Q58" i="40"/>
  <c r="N58" i="40"/>
  <c r="Q57" i="40"/>
  <c r="N57" i="40"/>
  <c r="Q56" i="40"/>
  <c r="N56" i="40"/>
  <c r="Y55" i="40"/>
  <c r="X55" i="40"/>
  <c r="Q55" i="40"/>
  <c r="N55" i="40"/>
  <c r="Q54" i="40"/>
  <c r="N54" i="40"/>
  <c r="Q53" i="40"/>
  <c r="N53" i="40"/>
  <c r="Q52" i="40"/>
  <c r="N52" i="40"/>
  <c r="Q51" i="40"/>
  <c r="N51" i="40"/>
  <c r="Q50" i="40"/>
  <c r="N50" i="40"/>
  <c r="Q49" i="40"/>
  <c r="N49" i="40"/>
  <c r="Y48" i="40"/>
  <c r="X48" i="40"/>
  <c r="Q48" i="40"/>
  <c r="N48" i="40"/>
  <c r="Q47" i="40"/>
  <c r="N47" i="40"/>
  <c r="Q46" i="40"/>
  <c r="N46" i="40"/>
  <c r="Q45" i="40"/>
  <c r="N45" i="40"/>
  <c r="Y44" i="40"/>
  <c r="X44" i="40"/>
  <c r="Q44" i="40"/>
  <c r="N44" i="40"/>
  <c r="Y43" i="40"/>
  <c r="X43" i="40"/>
  <c r="Q43" i="40"/>
  <c r="N43" i="40"/>
  <c r="Q42" i="40"/>
  <c r="N42" i="40"/>
  <c r="Y41" i="40"/>
  <c r="X41" i="40"/>
  <c r="Q41" i="40"/>
  <c r="N41" i="40"/>
  <c r="Q40" i="40"/>
  <c r="N40" i="40"/>
  <c r="Q39" i="40"/>
  <c r="N39" i="40"/>
  <c r="Q38" i="40"/>
  <c r="N38" i="40"/>
  <c r="Q37" i="40"/>
  <c r="N37" i="40"/>
  <c r="Q36" i="40"/>
  <c r="N36" i="40"/>
  <c r="Q35" i="40"/>
  <c r="N35" i="40"/>
  <c r="Q34" i="40"/>
  <c r="N34" i="40"/>
  <c r="Y33" i="40"/>
  <c r="X33" i="40"/>
  <c r="Q33" i="40"/>
  <c r="N33" i="40"/>
  <c r="Q32" i="40"/>
  <c r="N32" i="40"/>
  <c r="Q31" i="40"/>
  <c r="N31" i="40"/>
  <c r="Q30" i="40"/>
  <c r="N30" i="40"/>
  <c r="Q29" i="40"/>
  <c r="N29" i="40"/>
  <c r="Q28" i="40"/>
  <c r="N28" i="40"/>
  <c r="Q27" i="40"/>
  <c r="N27" i="40"/>
  <c r="Q26" i="40"/>
  <c r="N26" i="40"/>
  <c r="Y25" i="40"/>
  <c r="X25" i="40"/>
  <c r="Q25" i="40"/>
  <c r="N25" i="40"/>
  <c r="Y24" i="40"/>
  <c r="X24" i="40"/>
  <c r="Q24" i="40"/>
  <c r="N24" i="40"/>
  <c r="Q23" i="40"/>
  <c r="N23" i="40"/>
  <c r="Q22" i="40"/>
  <c r="N22" i="40"/>
  <c r="Q21" i="40"/>
  <c r="N21" i="40"/>
  <c r="Y20" i="40"/>
  <c r="X20" i="40"/>
  <c r="Q20" i="40"/>
  <c r="N20" i="40"/>
  <c r="Q19" i="40"/>
  <c r="N19" i="40"/>
  <c r="Y18" i="40"/>
  <c r="X18" i="40"/>
  <c r="Q18" i="40"/>
  <c r="N18" i="40"/>
  <c r="Y17" i="40"/>
  <c r="X17" i="40"/>
  <c r="Q17" i="40"/>
  <c r="N17" i="40"/>
  <c r="Y16" i="40"/>
  <c r="X16" i="40"/>
  <c r="Q16" i="40"/>
  <c r="N16" i="40"/>
  <c r="Q15" i="40"/>
  <c r="N15" i="40"/>
  <c r="Q14" i="40"/>
  <c r="N14" i="40"/>
  <c r="Q13" i="40"/>
  <c r="N13" i="40"/>
  <c r="Q12" i="40"/>
  <c r="N12" i="40"/>
  <c r="Q11" i="40"/>
  <c r="N11" i="40"/>
  <c r="Q10" i="40"/>
  <c r="N10" i="40"/>
  <c r="Q9" i="40"/>
  <c r="N9" i="40"/>
  <c r="Q8" i="40"/>
  <c r="N8" i="40"/>
  <c r="Q7" i="40"/>
  <c r="N7" i="40"/>
  <c r="Q6" i="40"/>
  <c r="N6" i="40"/>
  <c r="Q5" i="40"/>
  <c r="N5" i="40"/>
  <c r="Y4" i="40"/>
  <c r="X4" i="40"/>
  <c r="Q4" i="40"/>
  <c r="N4" i="40"/>
  <c r="Y3" i="40"/>
  <c r="X3" i="40"/>
  <c r="Q3" i="40"/>
  <c r="N3" i="40"/>
  <c r="Q2" i="40"/>
  <c r="N2" i="40"/>
  <c r="V11" i="6" l="1"/>
  <c r="V37" i="6"/>
  <c r="V15" i="6"/>
  <c r="V21" i="6"/>
  <c r="V31" i="6"/>
  <c r="V41" i="6"/>
  <c r="V49" i="6"/>
  <c r="V3" i="6"/>
  <c r="V17" i="6"/>
  <c r="V27" i="6"/>
  <c r="V7" i="6"/>
  <c r="V5" i="6"/>
  <c r="V9" i="6"/>
  <c r="V13" i="6"/>
  <c r="V19" i="6"/>
  <c r="V23" i="6"/>
  <c r="V25" i="6"/>
  <c r="V29" i="6"/>
  <c r="V33" i="6"/>
  <c r="V35" i="6"/>
  <c r="V39" i="6"/>
  <c r="V43" i="6"/>
  <c r="V47" i="6"/>
  <c r="V56" i="6"/>
  <c r="V61" i="6"/>
  <c r="V65" i="6"/>
  <c r="V69" i="6"/>
  <c r="V45" i="6"/>
  <c r="V2" i="6"/>
  <c r="V4" i="6"/>
  <c r="V6" i="6"/>
  <c r="V10" i="6"/>
  <c r="V14" i="6"/>
  <c r="V18" i="6"/>
  <c r="V24" i="6"/>
  <c r="V30" i="6"/>
  <c r="V36" i="6"/>
  <c r="V40" i="6"/>
  <c r="V80" i="6"/>
  <c r="V8" i="6"/>
  <c r="V12" i="6"/>
  <c r="V16" i="6"/>
  <c r="V20" i="6"/>
  <c r="V22" i="6"/>
  <c r="V26" i="6"/>
  <c r="V28" i="6"/>
  <c r="V32" i="6"/>
  <c r="V34" i="6"/>
  <c r="V38" i="6"/>
  <c r="V42" i="6"/>
  <c r="V44" i="6"/>
  <c r="V46" i="6"/>
  <c r="V48" i="6"/>
  <c r="V52" i="6"/>
  <c r="V60" i="6"/>
  <c r="V64" i="6"/>
  <c r="V68" i="6"/>
  <c r="V53" i="6"/>
  <c r="V57" i="6"/>
  <c r="V76" i="6"/>
  <c r="V72" i="6"/>
  <c r="I95" i="6"/>
  <c r="V81" i="6"/>
  <c r="V77" i="6"/>
  <c r="V73" i="6"/>
  <c r="K95" i="6"/>
  <c r="H96" i="6" s="1"/>
  <c r="V58" i="6"/>
  <c r="V54" i="6"/>
  <c r="V50" i="6"/>
  <c r="V59" i="6"/>
  <c r="V55" i="6"/>
  <c r="V51" i="6"/>
  <c r="V63" i="6"/>
  <c r="V67" i="6"/>
  <c r="V71" i="6"/>
  <c r="V75" i="6"/>
  <c r="V79" i="6"/>
  <c r="V62" i="6"/>
  <c r="V66" i="6"/>
  <c r="V70" i="6"/>
  <c r="V74" i="6"/>
  <c r="V78" i="6"/>
  <c r="V82" i="6"/>
  <c r="I95" i="43"/>
  <c r="K95" i="43"/>
  <c r="H96" i="43" s="1"/>
  <c r="U77" i="43"/>
  <c r="U76" i="43"/>
  <c r="U71" i="43"/>
  <c r="U53" i="43"/>
  <c r="U52" i="43"/>
  <c r="U46" i="43"/>
  <c r="U42" i="43"/>
  <c r="U38" i="43"/>
  <c r="U81" i="43"/>
  <c r="U80" i="43"/>
  <c r="U75" i="43"/>
  <c r="U57" i="43"/>
  <c r="U56" i="43"/>
  <c r="U51" i="43"/>
  <c r="U49" i="43"/>
  <c r="U48" i="43"/>
  <c r="U43" i="43"/>
  <c r="U4" i="43"/>
  <c r="U8" i="43"/>
  <c r="K88" i="43" s="1"/>
  <c r="U12" i="43"/>
  <c r="U16" i="43"/>
  <c r="U20" i="43"/>
  <c r="U24" i="43"/>
  <c r="U28" i="43"/>
  <c r="U32" i="43"/>
  <c r="U35" i="43"/>
  <c r="U40" i="43"/>
  <c r="U41" i="43"/>
  <c r="U47" i="43"/>
  <c r="U55" i="43"/>
  <c r="U61" i="43"/>
  <c r="U69" i="43"/>
  <c r="U72" i="43"/>
  <c r="U33" i="43"/>
  <c r="U39" i="43"/>
  <c r="U45" i="43"/>
  <c r="U60" i="43"/>
  <c r="U63" i="43"/>
  <c r="U68" i="43"/>
  <c r="U73" i="43"/>
  <c r="U3" i="43"/>
  <c r="U7" i="43"/>
  <c r="U11" i="43"/>
  <c r="U15" i="43"/>
  <c r="U19" i="43"/>
  <c r="U23" i="43"/>
  <c r="U27" i="43"/>
  <c r="U31" i="43"/>
  <c r="U36" i="43"/>
  <c r="U37" i="43"/>
  <c r="U44" i="43"/>
  <c r="U59" i="43"/>
  <c r="U64" i="43"/>
  <c r="U67" i="43"/>
  <c r="U79" i="43"/>
  <c r="U50" i="43"/>
  <c r="U54" i="43"/>
  <c r="U58" i="43"/>
  <c r="U62" i="43"/>
  <c r="U66" i="43"/>
  <c r="U70" i="43"/>
  <c r="U74" i="43"/>
  <c r="U78" i="43"/>
  <c r="U82" i="43"/>
  <c r="J90" i="44"/>
  <c r="U17" i="44"/>
  <c r="U40" i="44"/>
  <c r="U65" i="44"/>
  <c r="U13" i="44"/>
  <c r="U30" i="44"/>
  <c r="U6" i="44"/>
  <c r="U10" i="44"/>
  <c r="U18" i="44"/>
  <c r="U22" i="44"/>
  <c r="U29" i="44"/>
  <c r="U37" i="44"/>
  <c r="U5" i="44"/>
  <c r="U9" i="44"/>
  <c r="U21" i="44"/>
  <c r="U25" i="44"/>
  <c r="U28" i="44"/>
  <c r="U63" i="44"/>
  <c r="U80" i="44"/>
  <c r="U2" i="44"/>
  <c r="U14" i="44"/>
  <c r="U26" i="44"/>
  <c r="U60" i="44"/>
  <c r="J94" i="44"/>
  <c r="U81" i="44"/>
  <c r="K95" i="44"/>
  <c r="H96" i="44" s="1"/>
  <c r="U50" i="44"/>
  <c r="U46" i="44"/>
  <c r="U79" i="44"/>
  <c r="U77" i="44"/>
  <c r="U76" i="44"/>
  <c r="U73" i="44"/>
  <c r="U72" i="44"/>
  <c r="U53" i="44"/>
  <c r="U52" i="44"/>
  <c r="U45" i="44"/>
  <c r="U42" i="44"/>
  <c r="U38" i="44"/>
  <c r="U34" i="44"/>
  <c r="U75" i="44"/>
  <c r="U71" i="44"/>
  <c r="U69" i="44"/>
  <c r="U68" i="44"/>
  <c r="U57" i="44"/>
  <c r="U56" i="44"/>
  <c r="U51" i="44"/>
  <c r="U49" i="44"/>
  <c r="U48" i="44"/>
  <c r="U43" i="44"/>
  <c r="U39" i="44"/>
  <c r="U35" i="44"/>
  <c r="U31" i="44"/>
  <c r="U27" i="44"/>
  <c r="U4" i="44"/>
  <c r="U8" i="44"/>
  <c r="U12" i="44"/>
  <c r="U16" i="44"/>
  <c r="U20" i="44"/>
  <c r="U24" i="44"/>
  <c r="U36" i="44"/>
  <c r="U41" i="44"/>
  <c r="U59" i="44"/>
  <c r="U64" i="44"/>
  <c r="U67" i="44"/>
  <c r="U33" i="44"/>
  <c r="U47" i="44"/>
  <c r="U55" i="44"/>
  <c r="U61" i="44"/>
  <c r="U3" i="44"/>
  <c r="U7" i="44"/>
  <c r="U11" i="44"/>
  <c r="U15" i="44"/>
  <c r="U19" i="44"/>
  <c r="U23" i="44"/>
  <c r="U32" i="44"/>
  <c r="U44" i="44"/>
  <c r="U54" i="44"/>
  <c r="U58" i="44"/>
  <c r="U62" i="44"/>
  <c r="U66" i="44"/>
  <c r="U70" i="44"/>
  <c r="U74" i="44"/>
  <c r="U78" i="44"/>
  <c r="U82" i="44"/>
  <c r="H96" i="42"/>
  <c r="I95" i="42"/>
  <c r="U72" i="42"/>
  <c r="U76" i="42"/>
  <c r="U80" i="42"/>
  <c r="U47" i="42"/>
  <c r="K88" i="42" s="1"/>
  <c r="U51" i="42"/>
  <c r="U55" i="42"/>
  <c r="U59" i="42"/>
  <c r="U63" i="42"/>
  <c r="U67" i="42"/>
  <c r="U71" i="42"/>
  <c r="U75" i="42"/>
  <c r="U79" i="42"/>
  <c r="U54" i="42"/>
  <c r="U58" i="42"/>
  <c r="U62" i="42"/>
  <c r="U66" i="42"/>
  <c r="U70" i="42"/>
  <c r="U74" i="42"/>
  <c r="U78" i="42"/>
  <c r="U82" i="42"/>
  <c r="H96" i="41"/>
  <c r="I95" i="41"/>
  <c r="U33" i="41"/>
  <c r="U37" i="41"/>
  <c r="U41" i="41"/>
  <c r="U45" i="41"/>
  <c r="U49" i="41"/>
  <c r="U52" i="41"/>
  <c r="U57" i="41"/>
  <c r="U60" i="41"/>
  <c r="U64" i="41"/>
  <c r="U69" i="41"/>
  <c r="U72" i="41"/>
  <c r="U77" i="41"/>
  <c r="U28" i="41"/>
  <c r="K88" i="41" s="1"/>
  <c r="U32" i="41"/>
  <c r="U36" i="41"/>
  <c r="U40" i="41"/>
  <c r="U44" i="41"/>
  <c r="U48" i="41"/>
  <c r="U80" i="41"/>
  <c r="U51" i="41"/>
  <c r="U55" i="41"/>
  <c r="U59" i="41"/>
  <c r="U63" i="41"/>
  <c r="U67" i="41"/>
  <c r="U71" i="41"/>
  <c r="U75" i="41"/>
  <c r="U79" i="41"/>
  <c r="U50" i="41"/>
  <c r="U54" i="41"/>
  <c r="U58" i="41"/>
  <c r="U62" i="41"/>
  <c r="U66" i="41"/>
  <c r="U70" i="41"/>
  <c r="U74" i="41"/>
  <c r="U78" i="41"/>
  <c r="U82" i="41"/>
  <c r="U53" i="39"/>
  <c r="U61" i="39"/>
  <c r="U69" i="39"/>
  <c r="U77" i="39"/>
  <c r="J90" i="39"/>
  <c r="K95" i="39"/>
  <c r="H96" i="39"/>
  <c r="I95" i="39"/>
  <c r="U71" i="39"/>
  <c r="U75" i="39"/>
  <c r="U79" i="39"/>
  <c r="U50" i="39"/>
  <c r="U54" i="39"/>
  <c r="U58" i="39"/>
  <c r="U62" i="39"/>
  <c r="U66" i="39"/>
  <c r="U70" i="39"/>
  <c r="U74" i="39"/>
  <c r="U78" i="39"/>
  <c r="U82" i="39"/>
  <c r="K95" i="40"/>
  <c r="J90" i="40"/>
  <c r="U5" i="40"/>
  <c r="U9" i="40"/>
  <c r="U13" i="40"/>
  <c r="U19" i="40"/>
  <c r="U21" i="40"/>
  <c r="U29" i="40"/>
  <c r="U33" i="40"/>
  <c r="U35" i="40"/>
  <c r="U39" i="40"/>
  <c r="U68" i="40"/>
  <c r="U10" i="40"/>
  <c r="U26" i="40"/>
  <c r="U30" i="40"/>
  <c r="U40" i="40"/>
  <c r="U42" i="40"/>
  <c r="U51" i="40"/>
  <c r="U81" i="40"/>
  <c r="U8" i="40"/>
  <c r="U12" i="40"/>
  <c r="U16" i="40"/>
  <c r="U24" i="40"/>
  <c r="U28" i="40"/>
  <c r="U32" i="40"/>
  <c r="U34" i="40"/>
  <c r="U38" i="40"/>
  <c r="U65" i="40"/>
  <c r="U2" i="40"/>
  <c r="U4" i="40"/>
  <c r="U6" i="40"/>
  <c r="U14" i="40"/>
  <c r="U18" i="40"/>
  <c r="U20" i="40"/>
  <c r="U22" i="40"/>
  <c r="U36" i="40"/>
  <c r="U45" i="40"/>
  <c r="U3" i="40"/>
  <c r="U7" i="40"/>
  <c r="U11" i="40"/>
  <c r="U15" i="40"/>
  <c r="U17" i="40"/>
  <c r="U23" i="40"/>
  <c r="U25" i="40"/>
  <c r="U27" i="40"/>
  <c r="U31" i="40"/>
  <c r="U37" i="40"/>
  <c r="U41" i="40"/>
  <c r="U43" i="40"/>
  <c r="U46" i="40"/>
  <c r="U52" i="40"/>
  <c r="U61" i="40"/>
  <c r="U76" i="40"/>
  <c r="U56" i="40"/>
  <c r="U73" i="40"/>
  <c r="H96" i="40"/>
  <c r="I95" i="40"/>
  <c r="U44" i="40"/>
  <c r="U48" i="40"/>
  <c r="U49" i="40"/>
  <c r="U57" i="40"/>
  <c r="U60" i="40"/>
  <c r="U64" i="40"/>
  <c r="U69" i="40"/>
  <c r="U72" i="40"/>
  <c r="U77" i="40"/>
  <c r="U47" i="40"/>
  <c r="U53" i="40"/>
  <c r="U80" i="40"/>
  <c r="U55" i="40"/>
  <c r="U59" i="40"/>
  <c r="U63" i="40"/>
  <c r="U67" i="40"/>
  <c r="U71" i="40"/>
  <c r="U75" i="40"/>
  <c r="U79" i="40"/>
  <c r="U50" i="40"/>
  <c r="U54" i="40"/>
  <c r="U58" i="40"/>
  <c r="U62" i="40"/>
  <c r="U66" i="40"/>
  <c r="U70" i="40"/>
  <c r="U74" i="40"/>
  <c r="U78" i="40"/>
  <c r="U82" i="40"/>
  <c r="D62" i="31"/>
  <c r="D2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J89" i="38"/>
  <c r="J88" i="38"/>
  <c r="J87" i="38"/>
  <c r="U38" i="38" s="1"/>
  <c r="J86" i="38"/>
  <c r="H95" i="38" s="1"/>
  <c r="Y82" i="38"/>
  <c r="X82" i="38"/>
  <c r="Q82" i="38"/>
  <c r="N82" i="38"/>
  <c r="Y81" i="38"/>
  <c r="X81" i="38"/>
  <c r="Q81" i="38"/>
  <c r="N81" i="38"/>
  <c r="Y80" i="38"/>
  <c r="X80" i="38"/>
  <c r="Q80" i="38"/>
  <c r="N80" i="38"/>
  <c r="Y79" i="38"/>
  <c r="X79" i="38"/>
  <c r="Q79" i="38"/>
  <c r="N79" i="38"/>
  <c r="Q78" i="38"/>
  <c r="N78" i="38"/>
  <c r="Q77" i="38"/>
  <c r="N77" i="38"/>
  <c r="Q76" i="38"/>
  <c r="N76" i="38"/>
  <c r="Q75" i="38"/>
  <c r="N75" i="38"/>
  <c r="Q74" i="38"/>
  <c r="N74" i="38"/>
  <c r="Q73" i="38"/>
  <c r="N73" i="38"/>
  <c r="Q72" i="38"/>
  <c r="N72" i="38"/>
  <c r="Q71" i="38"/>
  <c r="N71" i="38"/>
  <c r="Q70" i="38"/>
  <c r="N70" i="38"/>
  <c r="Q69" i="38"/>
  <c r="N69" i="38"/>
  <c r="Q68" i="38"/>
  <c r="N68" i="38"/>
  <c r="Q67" i="38"/>
  <c r="N67" i="38"/>
  <c r="Q66" i="38"/>
  <c r="N66" i="38"/>
  <c r="Q65" i="38"/>
  <c r="N65" i="38"/>
  <c r="Q64" i="38"/>
  <c r="N64" i="38"/>
  <c r="Q63" i="38"/>
  <c r="N63" i="38"/>
  <c r="Y62" i="38"/>
  <c r="X62" i="38"/>
  <c r="Q62" i="38"/>
  <c r="N62" i="38"/>
  <c r="Y61" i="38"/>
  <c r="X61" i="38"/>
  <c r="Q61" i="38"/>
  <c r="N61" i="38"/>
  <c r="Y60" i="38"/>
  <c r="X60" i="38"/>
  <c r="Q60" i="38"/>
  <c r="N60" i="38"/>
  <c r="Y57" i="38"/>
  <c r="X57" i="38"/>
  <c r="Q57" i="38"/>
  <c r="N57" i="38"/>
  <c r="Y56" i="38"/>
  <c r="X56" i="38"/>
  <c r="Q56" i="38"/>
  <c r="N56" i="38"/>
  <c r="Q55" i="38"/>
  <c r="N55" i="38"/>
  <c r="U54" i="38"/>
  <c r="Q54" i="38"/>
  <c r="N54" i="38"/>
  <c r="Q53" i="38"/>
  <c r="N53" i="38"/>
  <c r="Q52" i="38"/>
  <c r="N52" i="38"/>
  <c r="Q51" i="38"/>
  <c r="N51" i="38"/>
  <c r="Q50" i="38"/>
  <c r="N50" i="38"/>
  <c r="Q49" i="38"/>
  <c r="N49" i="38"/>
  <c r="Q48" i="38"/>
  <c r="N48" i="38"/>
  <c r="Q47" i="38"/>
  <c r="N47" i="38"/>
  <c r="Q46" i="38"/>
  <c r="N46" i="38"/>
  <c r="Q45" i="38"/>
  <c r="N45" i="38"/>
  <c r="Y44" i="38"/>
  <c r="X44" i="38"/>
  <c r="Q44" i="38"/>
  <c r="N44" i="38"/>
  <c r="Y43" i="38"/>
  <c r="X43" i="38"/>
  <c r="Q43" i="38"/>
  <c r="N43" i="38"/>
  <c r="Q42" i="38"/>
  <c r="N42" i="38"/>
  <c r="Y41" i="38"/>
  <c r="X41" i="38"/>
  <c r="Q41" i="38"/>
  <c r="N41" i="38"/>
  <c r="Q40" i="38"/>
  <c r="N40" i="38"/>
  <c r="Q39" i="38"/>
  <c r="N39" i="38"/>
  <c r="Q38" i="38"/>
  <c r="N38" i="38"/>
  <c r="Q37" i="38"/>
  <c r="N37" i="38"/>
  <c r="Q36" i="38"/>
  <c r="N36" i="38"/>
  <c r="Q35" i="38"/>
  <c r="N35" i="38"/>
  <c r="Q34" i="38"/>
  <c r="N34" i="38"/>
  <c r="Y33" i="38"/>
  <c r="X33" i="38"/>
  <c r="Q33" i="38"/>
  <c r="N33" i="38"/>
  <c r="U32" i="38"/>
  <c r="Q32" i="38"/>
  <c r="N32" i="38"/>
  <c r="Q31" i="38"/>
  <c r="N31" i="38"/>
  <c r="Q30" i="38"/>
  <c r="N30" i="38"/>
  <c r="Q29" i="38"/>
  <c r="N29" i="38"/>
  <c r="Q28" i="38"/>
  <c r="N28" i="38"/>
  <c r="Q27" i="38"/>
  <c r="N27" i="38"/>
  <c r="Y26" i="38"/>
  <c r="X26" i="38"/>
  <c r="Q26" i="38"/>
  <c r="N26" i="38"/>
  <c r="Y25" i="38"/>
  <c r="X25" i="38"/>
  <c r="Q25" i="38"/>
  <c r="N25" i="38"/>
  <c r="U24" i="38"/>
  <c r="Q24" i="38"/>
  <c r="N24" i="38"/>
  <c r="Q23" i="38"/>
  <c r="N23" i="38"/>
  <c r="Q22" i="38"/>
  <c r="N22" i="38"/>
  <c r="Q21" i="38"/>
  <c r="N21" i="38"/>
  <c r="Q20" i="38"/>
  <c r="N20" i="38"/>
  <c r="Q19" i="38"/>
  <c r="N19" i="38"/>
  <c r="Q18" i="38"/>
  <c r="N18" i="38"/>
  <c r="Q17" i="38"/>
  <c r="N17" i="38"/>
  <c r="Q16" i="38"/>
  <c r="N16" i="38"/>
  <c r="U15" i="38"/>
  <c r="Q15" i="38"/>
  <c r="N15" i="38"/>
  <c r="Q14" i="38"/>
  <c r="N14" i="38"/>
  <c r="Y13" i="38"/>
  <c r="X13" i="38"/>
  <c r="Q13" i="38"/>
  <c r="N13" i="38"/>
  <c r="Q12" i="38"/>
  <c r="N12" i="38"/>
  <c r="Q11" i="38"/>
  <c r="N11" i="38"/>
  <c r="Q10" i="38"/>
  <c r="N10" i="38"/>
  <c r="Q9" i="38"/>
  <c r="N9" i="38"/>
  <c r="Q8" i="38"/>
  <c r="N8" i="38"/>
  <c r="Q7" i="38"/>
  <c r="N7" i="38"/>
  <c r="U6" i="38"/>
  <c r="Q6" i="38"/>
  <c r="N6" i="38"/>
  <c r="Q5" i="38"/>
  <c r="N5" i="38"/>
  <c r="Y4" i="38"/>
  <c r="X4" i="38"/>
  <c r="U4" i="38"/>
  <c r="Q4" i="38"/>
  <c r="N4" i="38"/>
  <c r="Y3" i="38"/>
  <c r="X3" i="38"/>
  <c r="Q3" i="38"/>
  <c r="N3" i="38"/>
  <c r="Q2" i="38"/>
  <c r="N2" i="38"/>
  <c r="K88" i="6" l="1"/>
  <c r="P80" i="6" s="1"/>
  <c r="K89" i="6"/>
  <c r="P76" i="6"/>
  <c r="P72" i="6"/>
  <c r="P81" i="6"/>
  <c r="P73" i="6"/>
  <c r="P69" i="6"/>
  <c r="P65" i="6"/>
  <c r="P57" i="6"/>
  <c r="P53" i="6"/>
  <c r="P49" i="6"/>
  <c r="P82" i="6"/>
  <c r="P78" i="6"/>
  <c r="P74" i="6"/>
  <c r="P70" i="6"/>
  <c r="P66" i="6"/>
  <c r="P62" i="6"/>
  <c r="P58" i="6"/>
  <c r="P54" i="6"/>
  <c r="P50" i="6"/>
  <c r="P71" i="6"/>
  <c r="P56" i="6"/>
  <c r="P55" i="6"/>
  <c r="P45" i="6"/>
  <c r="P41" i="6"/>
  <c r="P37" i="6"/>
  <c r="P33" i="6"/>
  <c r="P29" i="6"/>
  <c r="P25" i="6"/>
  <c r="P21" i="6"/>
  <c r="P17" i="6"/>
  <c r="P79" i="6"/>
  <c r="P67" i="6"/>
  <c r="P63" i="6"/>
  <c r="P59" i="6"/>
  <c r="P48" i="6"/>
  <c r="P46" i="6"/>
  <c r="P42" i="6"/>
  <c r="P38" i="6"/>
  <c r="P34" i="6"/>
  <c r="P30" i="6"/>
  <c r="P26" i="6"/>
  <c r="P22" i="6"/>
  <c r="P75" i="6"/>
  <c r="P68" i="6"/>
  <c r="P64" i="6"/>
  <c r="P60" i="6"/>
  <c r="P51" i="6"/>
  <c r="P43" i="6"/>
  <c r="P39" i="6"/>
  <c r="P35" i="6"/>
  <c r="P31" i="6"/>
  <c r="P27" i="6"/>
  <c r="P23" i="6"/>
  <c r="P40" i="6"/>
  <c r="P36" i="6"/>
  <c r="P20" i="6"/>
  <c r="P14" i="6"/>
  <c r="P10" i="6"/>
  <c r="P6" i="6"/>
  <c r="P2" i="6"/>
  <c r="P5" i="6"/>
  <c r="P52" i="6"/>
  <c r="P32" i="6"/>
  <c r="P28" i="6"/>
  <c r="P24" i="6"/>
  <c r="P19" i="6"/>
  <c r="P15" i="6"/>
  <c r="P11" i="6"/>
  <c r="P7" i="6"/>
  <c r="P3" i="6"/>
  <c r="P13" i="6"/>
  <c r="P9" i="6"/>
  <c r="P47" i="6"/>
  <c r="P44" i="6"/>
  <c r="P16" i="6"/>
  <c r="P12" i="6"/>
  <c r="P8" i="6"/>
  <c r="P4" i="6"/>
  <c r="P18" i="6"/>
  <c r="K90" i="6"/>
  <c r="H97" i="6"/>
  <c r="I96" i="6"/>
  <c r="J95" i="6" s="1"/>
  <c r="K91" i="6"/>
  <c r="K92" i="6"/>
  <c r="K93" i="6" s="1"/>
  <c r="J94" i="6"/>
  <c r="H97" i="43"/>
  <c r="I96" i="43"/>
  <c r="O81" i="43"/>
  <c r="O77" i="43"/>
  <c r="O73" i="43"/>
  <c r="O69" i="43"/>
  <c r="O65" i="43"/>
  <c r="O61" i="43"/>
  <c r="O57" i="43"/>
  <c r="O53" i="43"/>
  <c r="O49" i="43"/>
  <c r="O76" i="43"/>
  <c r="O67" i="43"/>
  <c r="O63" i="43"/>
  <c r="O59" i="43"/>
  <c r="O58" i="43"/>
  <c r="O52" i="43"/>
  <c r="O45" i="43"/>
  <c r="O41" i="43"/>
  <c r="O37" i="43"/>
  <c r="O80" i="43"/>
  <c r="O71" i="43"/>
  <c r="O70" i="43"/>
  <c r="O66" i="43"/>
  <c r="O62" i="43"/>
  <c r="O56" i="43"/>
  <c r="O48" i="43"/>
  <c r="O46" i="43"/>
  <c r="O79" i="43"/>
  <c r="O72" i="43"/>
  <c r="O44" i="43"/>
  <c r="O43" i="43"/>
  <c r="O42" i="43"/>
  <c r="O36" i="43"/>
  <c r="O34" i="43"/>
  <c r="O30" i="43"/>
  <c r="O26" i="43"/>
  <c r="O22" i="43"/>
  <c r="O18" i="43"/>
  <c r="O14" i="43"/>
  <c r="O10" i="43"/>
  <c r="O6" i="43"/>
  <c r="O2" i="43"/>
  <c r="O75" i="43"/>
  <c r="O54" i="43"/>
  <c r="O50" i="43"/>
  <c r="O35" i="43"/>
  <c r="O82" i="43"/>
  <c r="O78" i="43"/>
  <c r="O68" i="43"/>
  <c r="O60" i="43"/>
  <c r="O55" i="43"/>
  <c r="O47" i="43"/>
  <c r="O40" i="43"/>
  <c r="O31" i="43"/>
  <c r="O27" i="43"/>
  <c r="O23" i="43"/>
  <c r="O19" i="43"/>
  <c r="O15" i="43"/>
  <c r="O11" i="43"/>
  <c r="O7" i="43"/>
  <c r="O3" i="43"/>
  <c r="O64" i="43"/>
  <c r="O39" i="43"/>
  <c r="O38" i="43"/>
  <c r="O21" i="43"/>
  <c r="O20" i="43"/>
  <c r="O12" i="43"/>
  <c r="O33" i="43"/>
  <c r="O8" i="43"/>
  <c r="O74" i="43"/>
  <c r="O32" i="43"/>
  <c r="O28" i="43"/>
  <c r="O25" i="43"/>
  <c r="O24" i="43"/>
  <c r="O13" i="43"/>
  <c r="O5" i="43"/>
  <c r="O4" i="43"/>
  <c r="O51" i="43"/>
  <c r="O29" i="43"/>
  <c r="O17" i="43"/>
  <c r="O16" i="43"/>
  <c r="O9" i="43"/>
  <c r="K91" i="43"/>
  <c r="K92" i="43"/>
  <c r="J94" i="43"/>
  <c r="J95" i="43"/>
  <c r="K89" i="43"/>
  <c r="K90" i="43" s="1"/>
  <c r="K88" i="44"/>
  <c r="O80" i="44" s="1"/>
  <c r="K91" i="44"/>
  <c r="R79" i="44" s="1"/>
  <c r="R64" i="44"/>
  <c r="W60" i="44"/>
  <c r="Y60" i="44" s="1"/>
  <c r="W48" i="44"/>
  <c r="W75" i="44"/>
  <c r="Y75" i="44" s="1"/>
  <c r="W71" i="44"/>
  <c r="Y71" i="44" s="1"/>
  <c r="R55" i="44"/>
  <c r="W44" i="44"/>
  <c r="R44" i="44"/>
  <c r="W36" i="44"/>
  <c r="Y36" i="44" s="1"/>
  <c r="R36" i="44"/>
  <c r="R78" i="44"/>
  <c r="R74" i="44"/>
  <c r="R70" i="44"/>
  <c r="W67" i="44"/>
  <c r="Y67" i="44" s="1"/>
  <c r="W55" i="44"/>
  <c r="R54" i="44"/>
  <c r="R53" i="44"/>
  <c r="W47" i="44"/>
  <c r="R46" i="44"/>
  <c r="R45" i="44"/>
  <c r="R41" i="44"/>
  <c r="W37" i="44"/>
  <c r="Y37" i="44" s="1"/>
  <c r="R37" i="44"/>
  <c r="R33" i="44"/>
  <c r="W29" i="44"/>
  <c r="Y29" i="44" s="1"/>
  <c r="R29" i="44"/>
  <c r="W78" i="44"/>
  <c r="Y78" i="44" s="1"/>
  <c r="W77" i="44"/>
  <c r="Y77" i="44" s="1"/>
  <c r="W73" i="44"/>
  <c r="Y73" i="44" s="1"/>
  <c r="W59" i="44"/>
  <c r="Y59" i="44" s="1"/>
  <c r="R57" i="44"/>
  <c r="W54" i="44"/>
  <c r="Y54" i="44" s="1"/>
  <c r="R49" i="44"/>
  <c r="W46" i="44"/>
  <c r="Y46" i="44" s="1"/>
  <c r="W43" i="44"/>
  <c r="R39" i="44"/>
  <c r="W38" i="44"/>
  <c r="Y38" i="44" s="1"/>
  <c r="W35" i="44"/>
  <c r="Y35" i="44" s="1"/>
  <c r="W31" i="44"/>
  <c r="Y31" i="44" s="1"/>
  <c r="W30" i="44"/>
  <c r="Y30" i="44" s="1"/>
  <c r="W26" i="44"/>
  <c r="W21" i="44"/>
  <c r="Y21" i="44" s="1"/>
  <c r="R21" i="44"/>
  <c r="W17" i="44"/>
  <c r="W13" i="44"/>
  <c r="Y13" i="44" s="1"/>
  <c r="R13" i="44"/>
  <c r="W9" i="44"/>
  <c r="Y9" i="44" s="1"/>
  <c r="W5" i="44"/>
  <c r="Y5" i="44" s="1"/>
  <c r="R5" i="44"/>
  <c r="W82" i="44"/>
  <c r="R66" i="44"/>
  <c r="W63" i="44"/>
  <c r="Y63" i="44" s="1"/>
  <c r="R62" i="44"/>
  <c r="R51" i="44"/>
  <c r="R43" i="44"/>
  <c r="W42" i="44"/>
  <c r="Y42" i="44" s="1"/>
  <c r="R38" i="44"/>
  <c r="R35" i="44"/>
  <c r="W34" i="44"/>
  <c r="Y34" i="44" s="1"/>
  <c r="R15" i="44"/>
  <c r="R7" i="44"/>
  <c r="W3" i="44"/>
  <c r="R69" i="44"/>
  <c r="R61" i="44"/>
  <c r="W81" i="44"/>
  <c r="R71" i="44"/>
  <c r="W66" i="44"/>
  <c r="W53" i="44"/>
  <c r="Y53" i="44" s="1"/>
  <c r="R28" i="44"/>
  <c r="W22" i="44"/>
  <c r="Y22" i="44" s="1"/>
  <c r="R22" i="44"/>
  <c r="R18" i="44"/>
  <c r="W14" i="44"/>
  <c r="Y14" i="44" s="1"/>
  <c r="R14" i="44"/>
  <c r="R10" i="44"/>
  <c r="W6" i="44"/>
  <c r="Y6" i="44" s="1"/>
  <c r="R6" i="44"/>
  <c r="R2" i="44"/>
  <c r="W28" i="44"/>
  <c r="Y28" i="44" s="1"/>
  <c r="R27" i="44"/>
  <c r="R23" i="44"/>
  <c r="W19" i="44"/>
  <c r="R19" i="44"/>
  <c r="W11" i="44"/>
  <c r="Y11" i="44" s="1"/>
  <c r="R11" i="44"/>
  <c r="W7" i="44"/>
  <c r="Y7" i="44" s="1"/>
  <c r="W70" i="44"/>
  <c r="Y70" i="44" s="1"/>
  <c r="R58" i="44"/>
  <c r="W57" i="44"/>
  <c r="Y57" i="44" s="1"/>
  <c r="R31" i="44"/>
  <c r="R24" i="44"/>
  <c r="R20" i="44"/>
  <c r="R8" i="44"/>
  <c r="W4" i="44"/>
  <c r="Y4" i="44" s="1"/>
  <c r="R12" i="44"/>
  <c r="W16" i="44"/>
  <c r="W8" i="44"/>
  <c r="Y8" i="44" s="1"/>
  <c r="R30" i="44"/>
  <c r="W12" i="44"/>
  <c r="Y12" i="44" s="1"/>
  <c r="R4" i="44"/>
  <c r="R26" i="44"/>
  <c r="H97" i="44"/>
  <c r="I96" i="44"/>
  <c r="K92" i="44"/>
  <c r="K93" i="44" s="1"/>
  <c r="K89" i="44"/>
  <c r="O81" i="42"/>
  <c r="O77" i="42"/>
  <c r="O73" i="42"/>
  <c r="O69" i="42"/>
  <c r="O65" i="42"/>
  <c r="O61" i="42"/>
  <c r="O57" i="42"/>
  <c r="O53" i="42"/>
  <c r="O82" i="42"/>
  <c r="O78" i="42"/>
  <c r="O74" i="42"/>
  <c r="O70" i="42"/>
  <c r="O66" i="42"/>
  <c r="O62" i="42"/>
  <c r="O58" i="42"/>
  <c r="O54" i="42"/>
  <c r="O50" i="42"/>
  <c r="O79" i="42"/>
  <c r="O75" i="42"/>
  <c r="O71" i="42"/>
  <c r="O68" i="42"/>
  <c r="O56" i="42"/>
  <c r="O47" i="42"/>
  <c r="O43" i="42"/>
  <c r="O39" i="42"/>
  <c r="O35" i="42"/>
  <c r="O31" i="42"/>
  <c r="O27" i="42"/>
  <c r="O23" i="42"/>
  <c r="O19" i="42"/>
  <c r="O76" i="42"/>
  <c r="O63" i="42"/>
  <c r="O59" i="42"/>
  <c r="O51" i="42"/>
  <c r="O80" i="42"/>
  <c r="O72" i="42"/>
  <c r="O64" i="42"/>
  <c r="O60" i="42"/>
  <c r="O52" i="42"/>
  <c r="O45" i="42"/>
  <c r="O41" i="42"/>
  <c r="O37" i="42"/>
  <c r="O33" i="42"/>
  <c r="O29" i="42"/>
  <c r="O25" i="42"/>
  <c r="O21" i="42"/>
  <c r="O67" i="42"/>
  <c r="O49" i="42"/>
  <c r="O48" i="42"/>
  <c r="O44" i="42"/>
  <c r="O30" i="42"/>
  <c r="O22" i="42"/>
  <c r="O17" i="42"/>
  <c r="O14" i="42"/>
  <c r="O10" i="42"/>
  <c r="O6" i="42"/>
  <c r="O2" i="42"/>
  <c r="O32" i="42"/>
  <c r="O18" i="42"/>
  <c r="O16" i="42"/>
  <c r="O12" i="42"/>
  <c r="O55" i="42"/>
  <c r="O46" i="42"/>
  <c r="O40" i="42"/>
  <c r="O36" i="42"/>
  <c r="O26" i="42"/>
  <c r="O24" i="42"/>
  <c r="O15" i="42"/>
  <c r="O11" i="42"/>
  <c r="O7" i="42"/>
  <c r="O3" i="42"/>
  <c r="O28" i="42"/>
  <c r="O20" i="42"/>
  <c r="O9" i="42"/>
  <c r="O8" i="42"/>
  <c r="O5" i="42"/>
  <c r="O13" i="42"/>
  <c r="O42" i="42"/>
  <c r="O34" i="42"/>
  <c r="O4" i="42"/>
  <c r="O38" i="42"/>
  <c r="J94" i="42"/>
  <c r="J95" i="42"/>
  <c r="H97" i="42"/>
  <c r="I96" i="42"/>
  <c r="K89" i="42"/>
  <c r="K90" i="42" s="1"/>
  <c r="K91" i="42"/>
  <c r="K92" i="42"/>
  <c r="K93" i="42" s="1"/>
  <c r="O81" i="41"/>
  <c r="O77" i="41"/>
  <c r="O73" i="41"/>
  <c r="O69" i="41"/>
  <c r="O65" i="41"/>
  <c r="O61" i="41"/>
  <c r="O57" i="41"/>
  <c r="O53" i="41"/>
  <c r="O49" i="41"/>
  <c r="O82" i="41"/>
  <c r="O78" i="41"/>
  <c r="O74" i="41"/>
  <c r="O70" i="41"/>
  <c r="O66" i="41"/>
  <c r="O62" i="41"/>
  <c r="O58" i="41"/>
  <c r="O54" i="41"/>
  <c r="O50" i="41"/>
  <c r="O80" i="41"/>
  <c r="O79" i="41"/>
  <c r="O71" i="41"/>
  <c r="O63" i="41"/>
  <c r="O59" i="41"/>
  <c r="O51" i="41"/>
  <c r="O47" i="41"/>
  <c r="O43" i="41"/>
  <c r="O39" i="41"/>
  <c r="O35" i="41"/>
  <c r="O31" i="41"/>
  <c r="O72" i="41"/>
  <c r="O64" i="41"/>
  <c r="O60" i="41"/>
  <c r="O52" i="41"/>
  <c r="O48" i="41"/>
  <c r="O44" i="41"/>
  <c r="O40" i="41"/>
  <c r="O36" i="41"/>
  <c r="O75" i="41"/>
  <c r="O56" i="41"/>
  <c r="O45" i="41"/>
  <c r="O38" i="41"/>
  <c r="O30" i="41"/>
  <c r="O25" i="41"/>
  <c r="O21" i="41"/>
  <c r="O17" i="41"/>
  <c r="O13" i="41"/>
  <c r="O68" i="41"/>
  <c r="O55" i="41"/>
  <c r="O46" i="41"/>
  <c r="O41" i="41"/>
  <c r="O26" i="41"/>
  <c r="O22" i="41"/>
  <c r="O18" i="41"/>
  <c r="O14" i="41"/>
  <c r="O10" i="41"/>
  <c r="O6" i="41"/>
  <c r="O67" i="41"/>
  <c r="O42" i="41"/>
  <c r="O34" i="41"/>
  <c r="O29" i="41"/>
  <c r="O27" i="41"/>
  <c r="O23" i="41"/>
  <c r="O19" i="41"/>
  <c r="O15" i="41"/>
  <c r="O11" i="41"/>
  <c r="O7" i="41"/>
  <c r="O3" i="41"/>
  <c r="O33" i="41"/>
  <c r="O32" i="41"/>
  <c r="O37" i="41"/>
  <c r="O9" i="41"/>
  <c r="O8" i="41"/>
  <c r="O5" i="41"/>
  <c r="O24" i="41"/>
  <c r="O16" i="41"/>
  <c r="O12" i="41"/>
  <c r="O76" i="41"/>
  <c r="O4" i="41"/>
  <c r="O28" i="41"/>
  <c r="O20" i="41"/>
  <c r="O2" i="41"/>
  <c r="J94" i="41"/>
  <c r="K91" i="41"/>
  <c r="K92" i="41"/>
  <c r="H97" i="41"/>
  <c r="I96" i="41"/>
  <c r="K89" i="41"/>
  <c r="K90" i="41" s="1"/>
  <c r="K91" i="39"/>
  <c r="K88" i="39"/>
  <c r="O69" i="39" s="1"/>
  <c r="O73" i="39"/>
  <c r="O57" i="39"/>
  <c r="O78" i="39"/>
  <c r="O79" i="39"/>
  <c r="O54" i="39"/>
  <c r="O75" i="39"/>
  <c r="O56" i="39"/>
  <c r="O33" i="39"/>
  <c r="O60" i="39"/>
  <c r="O42" i="39"/>
  <c r="O35" i="39"/>
  <c r="O11" i="39"/>
  <c r="O59" i="39"/>
  <c r="O27" i="39"/>
  <c r="O16" i="39"/>
  <c r="O12" i="39"/>
  <c r="O63" i="39"/>
  <c r="O36" i="39"/>
  <c r="O21" i="39"/>
  <c r="O17" i="39"/>
  <c r="O52" i="39"/>
  <c r="O48" i="39"/>
  <c r="O28" i="39"/>
  <c r="O2" i="39"/>
  <c r="O14" i="39"/>
  <c r="O10" i="39"/>
  <c r="W80" i="39"/>
  <c r="R80" i="39"/>
  <c r="W76" i="39"/>
  <c r="Y76" i="39" s="1"/>
  <c r="R76" i="39"/>
  <c r="W72" i="39"/>
  <c r="Y72" i="39" s="1"/>
  <c r="R72" i="39"/>
  <c r="W68" i="39"/>
  <c r="Y68" i="39" s="1"/>
  <c r="R68" i="39"/>
  <c r="W64" i="39"/>
  <c r="Y64" i="39" s="1"/>
  <c r="R64" i="39"/>
  <c r="W60" i="39"/>
  <c r="Y60" i="39" s="1"/>
  <c r="R60" i="39"/>
  <c r="W56" i="39"/>
  <c r="Y56" i="39" s="1"/>
  <c r="R56" i="39"/>
  <c r="W52" i="39"/>
  <c r="Y52" i="39" s="1"/>
  <c r="R52" i="39"/>
  <c r="W48" i="39"/>
  <c r="W81" i="39"/>
  <c r="R81" i="39"/>
  <c r="W77" i="39"/>
  <c r="Y77" i="39" s="1"/>
  <c r="R77" i="39"/>
  <c r="W73" i="39"/>
  <c r="Y73" i="39" s="1"/>
  <c r="R73" i="39"/>
  <c r="W69" i="39"/>
  <c r="Y69" i="39" s="1"/>
  <c r="R69" i="39"/>
  <c r="R82" i="39"/>
  <c r="W79" i="39"/>
  <c r="R78" i="39"/>
  <c r="R75" i="39"/>
  <c r="W74" i="39"/>
  <c r="Y74" i="39" s="1"/>
  <c r="W71" i="39"/>
  <c r="Y71" i="39" s="1"/>
  <c r="R70" i="39"/>
  <c r="W67" i="39"/>
  <c r="Y67" i="39" s="1"/>
  <c r="R66" i="39"/>
  <c r="R65" i="39"/>
  <c r="R62" i="39"/>
  <c r="R61" i="39"/>
  <c r="W58" i="39"/>
  <c r="Y58" i="39" s="1"/>
  <c r="W57" i="39"/>
  <c r="Y57" i="39" s="1"/>
  <c r="R51" i="39"/>
  <c r="W46" i="39"/>
  <c r="Y46" i="39" s="1"/>
  <c r="R46" i="39"/>
  <c r="W42" i="39"/>
  <c r="Y42" i="39" s="1"/>
  <c r="R42" i="39"/>
  <c r="W38" i="39"/>
  <c r="Y38" i="39" s="1"/>
  <c r="R38" i="39"/>
  <c r="W82" i="39"/>
  <c r="R79" i="39"/>
  <c r="W78" i="39"/>
  <c r="Y78" i="39" s="1"/>
  <c r="W75" i="39"/>
  <c r="Y75" i="39" s="1"/>
  <c r="R74" i="39"/>
  <c r="R71" i="39"/>
  <c r="W70" i="39"/>
  <c r="Y70" i="39" s="1"/>
  <c r="R63" i="39"/>
  <c r="R59" i="39"/>
  <c r="W55" i="39"/>
  <c r="R54" i="39"/>
  <c r="R53" i="39"/>
  <c r="W50" i="39"/>
  <c r="Y50" i="39" s="1"/>
  <c r="W49" i="39"/>
  <c r="Y49" i="39" s="1"/>
  <c r="R48" i="39"/>
  <c r="W44" i="39"/>
  <c r="R44" i="39"/>
  <c r="W40" i="39"/>
  <c r="Y40" i="39" s="1"/>
  <c r="R40" i="39"/>
  <c r="W36" i="39"/>
  <c r="Y36" i="39" s="1"/>
  <c r="R36" i="39"/>
  <c r="W32" i="39"/>
  <c r="Y32" i="39" s="1"/>
  <c r="R32" i="39"/>
  <c r="W28" i="39"/>
  <c r="Y28" i="39" s="1"/>
  <c r="R28" i="39"/>
  <c r="R67" i="39"/>
  <c r="W63" i="39"/>
  <c r="Y63" i="39" s="1"/>
  <c r="W59" i="39"/>
  <c r="Y59" i="39" s="1"/>
  <c r="R58" i="39"/>
  <c r="R57" i="39"/>
  <c r="W54" i="39"/>
  <c r="Y54" i="39" s="1"/>
  <c r="W53" i="39"/>
  <c r="Y53" i="39" s="1"/>
  <c r="W45" i="39"/>
  <c r="Y45" i="39" s="1"/>
  <c r="R45" i="39"/>
  <c r="W41" i="39"/>
  <c r="R41" i="39"/>
  <c r="W37" i="39"/>
  <c r="Y37" i="39" s="1"/>
  <c r="R55" i="39"/>
  <c r="W43" i="39"/>
  <c r="R37" i="39"/>
  <c r="R33" i="39"/>
  <c r="W30" i="39"/>
  <c r="Y30" i="39" s="1"/>
  <c r="R30" i="39"/>
  <c r="R29" i="39"/>
  <c r="W22" i="39"/>
  <c r="Y22" i="39" s="1"/>
  <c r="R22" i="39"/>
  <c r="W18" i="39"/>
  <c r="R18" i="39"/>
  <c r="W14" i="39"/>
  <c r="Y14" i="39" s="1"/>
  <c r="R14" i="39"/>
  <c r="W10" i="39"/>
  <c r="Y10" i="39" s="1"/>
  <c r="R10" i="39"/>
  <c r="W6" i="39"/>
  <c r="Y6" i="39" s="1"/>
  <c r="R6" i="39"/>
  <c r="W2" i="39"/>
  <c r="Y2" i="39" s="1"/>
  <c r="R2" i="39"/>
  <c r="R50" i="39"/>
  <c r="R12" i="39"/>
  <c r="W61" i="39"/>
  <c r="Y61" i="39" s="1"/>
  <c r="W51" i="39"/>
  <c r="Y51" i="39" s="1"/>
  <c r="W47" i="39"/>
  <c r="Y47" i="39" s="1"/>
  <c r="W39" i="39"/>
  <c r="Y39" i="39" s="1"/>
  <c r="R35" i="39"/>
  <c r="W33" i="39"/>
  <c r="W29" i="39"/>
  <c r="Y29" i="39" s="1"/>
  <c r="W26" i="39"/>
  <c r="R26" i="39"/>
  <c r="W23" i="39"/>
  <c r="Y23" i="39" s="1"/>
  <c r="R23" i="39"/>
  <c r="W19" i="39"/>
  <c r="Y19" i="39" s="1"/>
  <c r="R19" i="39"/>
  <c r="W15" i="39"/>
  <c r="Y15" i="39" s="1"/>
  <c r="R15" i="39"/>
  <c r="W11" i="39"/>
  <c r="Y11" i="39" s="1"/>
  <c r="R11" i="39"/>
  <c r="W7" i="39"/>
  <c r="Y7" i="39" s="1"/>
  <c r="R7" i="39"/>
  <c r="W3" i="39"/>
  <c r="R3" i="39"/>
  <c r="W65" i="39"/>
  <c r="Y65" i="39" s="1"/>
  <c r="W62" i="39"/>
  <c r="R43" i="39"/>
  <c r="W35" i="39"/>
  <c r="Y35" i="39" s="1"/>
  <c r="R31" i="39"/>
  <c r="R27" i="39"/>
  <c r="W24" i="39"/>
  <c r="R24" i="39"/>
  <c r="W20" i="39"/>
  <c r="R20" i="39"/>
  <c r="W16" i="39"/>
  <c r="R16" i="39"/>
  <c r="W12" i="39"/>
  <c r="Y12" i="39" s="1"/>
  <c r="W8" i="39"/>
  <c r="Y8" i="39" s="1"/>
  <c r="R8" i="39"/>
  <c r="W4" i="39"/>
  <c r="R4" i="39"/>
  <c r="W66" i="39"/>
  <c r="Y66" i="39" s="1"/>
  <c r="R49" i="39"/>
  <c r="R47" i="39"/>
  <c r="R39" i="39"/>
  <c r="W34" i="39"/>
  <c r="Y34" i="39" s="1"/>
  <c r="R34" i="39"/>
  <c r="W31" i="39"/>
  <c r="Y31" i="39" s="1"/>
  <c r="W27" i="39"/>
  <c r="Y27" i="39" s="1"/>
  <c r="R25" i="39"/>
  <c r="W21" i="39"/>
  <c r="Y21" i="39" s="1"/>
  <c r="R5" i="39"/>
  <c r="W17" i="39"/>
  <c r="R13" i="39"/>
  <c r="R9" i="39"/>
  <c r="W25" i="39"/>
  <c r="R21" i="39"/>
  <c r="R17" i="39"/>
  <c r="W13" i="39"/>
  <c r="Y13" i="39" s="1"/>
  <c r="W9" i="39"/>
  <c r="Y9" i="39" s="1"/>
  <c r="W5" i="39"/>
  <c r="Y5" i="39" s="1"/>
  <c r="H97" i="39"/>
  <c r="I96" i="39"/>
  <c r="K92" i="39"/>
  <c r="K93" i="39" s="1"/>
  <c r="K89" i="39"/>
  <c r="K90" i="39" s="1"/>
  <c r="J94" i="39"/>
  <c r="J95" i="39"/>
  <c r="K89" i="40"/>
  <c r="K90" i="40" s="1"/>
  <c r="P70" i="40" s="1"/>
  <c r="K88" i="40"/>
  <c r="O69" i="40" s="1"/>
  <c r="P75" i="40"/>
  <c r="P72" i="40"/>
  <c r="P73" i="40"/>
  <c r="P44" i="40"/>
  <c r="P36" i="40"/>
  <c r="P45" i="40"/>
  <c r="P18" i="40"/>
  <c r="P10" i="40"/>
  <c r="P41" i="40"/>
  <c r="P27" i="40"/>
  <c r="P23" i="40"/>
  <c r="P11" i="40"/>
  <c r="P7" i="40"/>
  <c r="P3" i="40"/>
  <c r="P77" i="40"/>
  <c r="P42" i="40"/>
  <c r="P34" i="40"/>
  <c r="P28" i="40"/>
  <c r="P20" i="40"/>
  <c r="P16" i="40"/>
  <c r="P8" i="40"/>
  <c r="P4" i="40"/>
  <c r="P80" i="40"/>
  <c r="P17" i="40"/>
  <c r="P13" i="40"/>
  <c r="P9" i="40"/>
  <c r="O81" i="40"/>
  <c r="O77" i="40"/>
  <c r="O73" i="40"/>
  <c r="O65" i="40"/>
  <c r="O61" i="40"/>
  <c r="O57" i="40"/>
  <c r="O49" i="40"/>
  <c r="O82" i="40"/>
  <c r="O78" i="40"/>
  <c r="O70" i="40"/>
  <c r="O66" i="40"/>
  <c r="O62" i="40"/>
  <c r="O54" i="40"/>
  <c r="O80" i="40"/>
  <c r="O79" i="40"/>
  <c r="O63" i="40"/>
  <c r="O59" i="40"/>
  <c r="O51" i="40"/>
  <c r="O50" i="40"/>
  <c r="O46" i="40"/>
  <c r="O42" i="40"/>
  <c r="O38" i="40"/>
  <c r="O34" i="40"/>
  <c r="O30" i="40"/>
  <c r="O72" i="40"/>
  <c r="O64" i="40"/>
  <c r="O60" i="40"/>
  <c r="O47" i="40"/>
  <c r="O43" i="40"/>
  <c r="O39" i="40"/>
  <c r="O35" i="40"/>
  <c r="O31" i="40"/>
  <c r="O75" i="40"/>
  <c r="O67" i="40"/>
  <c r="O52" i="40"/>
  <c r="O48" i="40"/>
  <c r="O44" i="40"/>
  <c r="O25" i="40"/>
  <c r="O21" i="40"/>
  <c r="O17" i="40"/>
  <c r="O13" i="40"/>
  <c r="O9" i="40"/>
  <c r="O5" i="40"/>
  <c r="O68" i="40"/>
  <c r="O55" i="40"/>
  <c r="O56" i="40"/>
  <c r="O26" i="40"/>
  <c r="O22" i="40"/>
  <c r="O18" i="40"/>
  <c r="O14" i="40"/>
  <c r="O10" i="40"/>
  <c r="O6" i="40"/>
  <c r="O2" i="40"/>
  <c r="O24" i="40"/>
  <c r="O76" i="40"/>
  <c r="O45" i="40"/>
  <c r="O41" i="40"/>
  <c r="O40" i="40"/>
  <c r="O37" i="40"/>
  <c r="O36" i="40"/>
  <c r="O33" i="40"/>
  <c r="O32" i="40"/>
  <c r="O29" i="40"/>
  <c r="O27" i="40"/>
  <c r="O23" i="40"/>
  <c r="O19" i="40"/>
  <c r="O15" i="40"/>
  <c r="O11" i="40"/>
  <c r="O7" i="40"/>
  <c r="O3" i="40"/>
  <c r="O28" i="40"/>
  <c r="O20" i="40"/>
  <c r="O4" i="40"/>
  <c r="O8" i="40"/>
  <c r="O16" i="40"/>
  <c r="O12" i="40"/>
  <c r="K91" i="40"/>
  <c r="K92" i="40"/>
  <c r="J94" i="40"/>
  <c r="H97" i="40"/>
  <c r="I96" i="40"/>
  <c r="U2" i="38"/>
  <c r="U5" i="38"/>
  <c r="U20" i="38"/>
  <c r="U26" i="38"/>
  <c r="U13" i="38"/>
  <c r="U10" i="38"/>
  <c r="U75" i="38"/>
  <c r="U51" i="38"/>
  <c r="U61" i="38"/>
  <c r="U9" i="38"/>
  <c r="U16" i="38"/>
  <c r="U28" i="38"/>
  <c r="U34" i="38"/>
  <c r="U19" i="38"/>
  <c r="U23" i="38"/>
  <c r="U27" i="38"/>
  <c r="U31" i="38"/>
  <c r="U37" i="38"/>
  <c r="U41" i="38"/>
  <c r="U43" i="38"/>
  <c r="U47" i="38"/>
  <c r="U50" i="38"/>
  <c r="U53" i="38"/>
  <c r="U69" i="38"/>
  <c r="U72" i="38"/>
  <c r="U77" i="38"/>
  <c r="U8" i="38"/>
  <c r="U12" i="38"/>
  <c r="U14" i="38"/>
  <c r="U18" i="38"/>
  <c r="U22" i="38"/>
  <c r="U30" i="38"/>
  <c r="U36" i="38"/>
  <c r="U40" i="38"/>
  <c r="U42" i="38"/>
  <c r="U44" i="38"/>
  <c r="U46" i="38"/>
  <c r="U49" i="38"/>
  <c r="U57" i="38"/>
  <c r="U65" i="38"/>
  <c r="U68" i="38"/>
  <c r="U71" i="38"/>
  <c r="U81" i="38"/>
  <c r="K95" i="38"/>
  <c r="H96" i="38" s="1"/>
  <c r="U3" i="38"/>
  <c r="U7" i="38"/>
  <c r="U11" i="38"/>
  <c r="U17" i="38"/>
  <c r="U21" i="38"/>
  <c r="U25" i="38"/>
  <c r="U29" i="38"/>
  <c r="U33" i="38"/>
  <c r="U35" i="38"/>
  <c r="U39" i="38"/>
  <c r="U45" i="38"/>
  <c r="U55" i="38"/>
  <c r="U60" i="38"/>
  <c r="U64" i="38"/>
  <c r="U67" i="38"/>
  <c r="U63" i="38"/>
  <c r="U73" i="38"/>
  <c r="U76" i="38"/>
  <c r="U79" i="38"/>
  <c r="U80" i="38"/>
  <c r="J90" i="38"/>
  <c r="I95" i="38"/>
  <c r="U48" i="38"/>
  <c r="U52" i="38"/>
  <c r="U56" i="38"/>
  <c r="U62" i="38"/>
  <c r="U66" i="38"/>
  <c r="U70" i="38"/>
  <c r="U74" i="38"/>
  <c r="U78" i="38"/>
  <c r="U82" i="38"/>
  <c r="Q55" i="37"/>
  <c r="N55" i="37"/>
  <c r="J89" i="37"/>
  <c r="J88" i="37"/>
  <c r="J87" i="37"/>
  <c r="J86" i="37"/>
  <c r="H95" i="37" s="1"/>
  <c r="Y82" i="37"/>
  <c r="X82" i="37"/>
  <c r="Q82" i="37"/>
  <c r="N82" i="37"/>
  <c r="Y81" i="37"/>
  <c r="X81" i="37"/>
  <c r="Q81" i="37"/>
  <c r="N81" i="37"/>
  <c r="Y80" i="37"/>
  <c r="X80" i="37"/>
  <c r="Q80" i="37"/>
  <c r="N80" i="37"/>
  <c r="Q79" i="37"/>
  <c r="N79" i="37"/>
  <c r="Q78" i="37"/>
  <c r="N78" i="37"/>
  <c r="Q77" i="37"/>
  <c r="N77" i="37"/>
  <c r="Q76" i="37"/>
  <c r="N76" i="37"/>
  <c r="Q75" i="37"/>
  <c r="N75" i="37"/>
  <c r="Q74" i="37"/>
  <c r="N74" i="37"/>
  <c r="Q73" i="37"/>
  <c r="N73" i="37"/>
  <c r="Q72" i="37"/>
  <c r="N72" i="37"/>
  <c r="Q71" i="37"/>
  <c r="N71" i="37"/>
  <c r="Q70" i="37"/>
  <c r="N70" i="37"/>
  <c r="Q69" i="37"/>
  <c r="N69" i="37"/>
  <c r="Q68" i="37"/>
  <c r="N68" i="37"/>
  <c r="Q67" i="37"/>
  <c r="N67" i="37"/>
  <c r="Q66" i="37"/>
  <c r="N66" i="37"/>
  <c r="Q65" i="37"/>
  <c r="N65" i="37"/>
  <c r="Q64" i="37"/>
  <c r="N64" i="37"/>
  <c r="Q63" i="37"/>
  <c r="N63" i="37"/>
  <c r="Y62" i="37"/>
  <c r="X62" i="37"/>
  <c r="Q62" i="37"/>
  <c r="N62" i="37"/>
  <c r="Y61" i="37"/>
  <c r="X61" i="37"/>
  <c r="Q61" i="37"/>
  <c r="N61" i="37"/>
  <c r="Y60" i="37"/>
  <c r="X60" i="37"/>
  <c r="Q60" i="37"/>
  <c r="N60" i="37"/>
  <c r="Y57" i="37"/>
  <c r="X57" i="37"/>
  <c r="Q57" i="37"/>
  <c r="N57" i="37"/>
  <c r="Y56" i="37"/>
  <c r="X56" i="37"/>
  <c r="Q56" i="37"/>
  <c r="N56" i="37"/>
  <c r="Q54" i="37"/>
  <c r="N54" i="37"/>
  <c r="Q53" i="37"/>
  <c r="N53" i="37"/>
  <c r="Q52" i="37"/>
  <c r="N52" i="37"/>
  <c r="Q51" i="37"/>
  <c r="N51" i="37"/>
  <c r="Q50" i="37"/>
  <c r="N50" i="37"/>
  <c r="Q49" i="37"/>
  <c r="N49" i="37"/>
  <c r="Q48" i="37"/>
  <c r="N48" i="37"/>
  <c r="Q47" i="37"/>
  <c r="N47" i="37"/>
  <c r="Q46" i="37"/>
  <c r="N46" i="37"/>
  <c r="Q45" i="37"/>
  <c r="N45" i="37"/>
  <c r="Q44" i="37"/>
  <c r="N44" i="37"/>
  <c r="Q43" i="37"/>
  <c r="N43" i="37"/>
  <c r="Q42" i="37"/>
  <c r="N42" i="37"/>
  <c r="Y41" i="37"/>
  <c r="X41" i="37"/>
  <c r="Q41" i="37"/>
  <c r="N41" i="37"/>
  <c r="Q40" i="37"/>
  <c r="N40" i="37"/>
  <c r="Q39" i="37"/>
  <c r="N39" i="37"/>
  <c r="Q38" i="37"/>
  <c r="N38" i="37"/>
  <c r="Q37" i="37"/>
  <c r="N37" i="37"/>
  <c r="Q36" i="37"/>
  <c r="N36" i="37"/>
  <c r="Q35" i="37"/>
  <c r="N35" i="37"/>
  <c r="Q34" i="37"/>
  <c r="N34" i="37"/>
  <c r="Q33" i="37"/>
  <c r="N33" i="37"/>
  <c r="Q32" i="37"/>
  <c r="N32" i="37"/>
  <c r="Q31" i="37"/>
  <c r="N31" i="37"/>
  <c r="Q30" i="37"/>
  <c r="N30" i="37"/>
  <c r="Q29" i="37"/>
  <c r="N29" i="37"/>
  <c r="Q28" i="37"/>
  <c r="N28" i="37"/>
  <c r="Q27" i="37"/>
  <c r="N27" i="37"/>
  <c r="Y26" i="37"/>
  <c r="X26" i="37"/>
  <c r="Q26" i="37"/>
  <c r="N26" i="37"/>
  <c r="Y25" i="37"/>
  <c r="X25" i="37"/>
  <c r="Q25" i="37"/>
  <c r="N25" i="37"/>
  <c r="Q24" i="37"/>
  <c r="N24" i="37"/>
  <c r="Q23" i="37"/>
  <c r="N23" i="37"/>
  <c r="Q22" i="37"/>
  <c r="N22" i="37"/>
  <c r="Q21" i="37"/>
  <c r="N21" i="37"/>
  <c r="Q20" i="37"/>
  <c r="N20" i="37"/>
  <c r="Q19" i="37"/>
  <c r="N19" i="37"/>
  <c r="Q18" i="37"/>
  <c r="N18" i="37"/>
  <c r="Q17" i="37"/>
  <c r="N17" i="37"/>
  <c r="Q16" i="37"/>
  <c r="N16" i="37"/>
  <c r="Q15" i="37"/>
  <c r="N15" i="37"/>
  <c r="Q14" i="37"/>
  <c r="N14" i="37"/>
  <c r="Y13" i="37"/>
  <c r="X13" i="37"/>
  <c r="Q13" i="37"/>
  <c r="N13" i="37"/>
  <c r="Q12" i="37"/>
  <c r="N12" i="37"/>
  <c r="Y11" i="37"/>
  <c r="X11" i="37"/>
  <c r="Q11" i="37"/>
  <c r="N11" i="37"/>
  <c r="Q10" i="37"/>
  <c r="N10" i="37"/>
  <c r="Q9" i="37"/>
  <c r="N9" i="37"/>
  <c r="Q8" i="37"/>
  <c r="N8" i="37"/>
  <c r="Q7" i="37"/>
  <c r="N7" i="37"/>
  <c r="Q6" i="37"/>
  <c r="N6" i="37"/>
  <c r="Q5" i="37"/>
  <c r="N5" i="37"/>
  <c r="Y4" i="37"/>
  <c r="X4" i="37"/>
  <c r="Q4" i="37"/>
  <c r="N4" i="37"/>
  <c r="Q3" i="37"/>
  <c r="N3" i="37"/>
  <c r="Q2" i="37"/>
  <c r="N2" i="37"/>
  <c r="J89" i="32"/>
  <c r="J88" i="32"/>
  <c r="J87" i="32"/>
  <c r="J86" i="32"/>
  <c r="H95" i="32" s="1"/>
  <c r="Y82" i="32"/>
  <c r="X82" i="32"/>
  <c r="Q82" i="32"/>
  <c r="N82" i="32"/>
  <c r="Y81" i="32"/>
  <c r="X81" i="32"/>
  <c r="Q81" i="32"/>
  <c r="N81" i="32"/>
  <c r="Y80" i="32"/>
  <c r="X80" i="32"/>
  <c r="Q80" i="32"/>
  <c r="N80" i="32"/>
  <c r="Y79" i="32"/>
  <c r="X79" i="32"/>
  <c r="Q79" i="32"/>
  <c r="N79" i="32"/>
  <c r="Y78" i="32"/>
  <c r="X78" i="32"/>
  <c r="Q78" i="32"/>
  <c r="N78" i="32"/>
  <c r="Q77" i="32"/>
  <c r="N77" i="32"/>
  <c r="Q76" i="32"/>
  <c r="N76" i="32"/>
  <c r="Q75" i="32"/>
  <c r="N75" i="32"/>
  <c r="Q74" i="32"/>
  <c r="N74" i="32"/>
  <c r="Q73" i="32"/>
  <c r="N73" i="32"/>
  <c r="Q72" i="32"/>
  <c r="N72" i="32"/>
  <c r="Q71" i="32"/>
  <c r="N71" i="32"/>
  <c r="Q70" i="32"/>
  <c r="N70" i="32"/>
  <c r="Q69" i="32"/>
  <c r="N69" i="32"/>
  <c r="Q68" i="32"/>
  <c r="N68" i="32"/>
  <c r="Q67" i="32"/>
  <c r="N67" i="32"/>
  <c r="Q66" i="32"/>
  <c r="N66" i="32"/>
  <c r="Q65" i="32"/>
  <c r="N65" i="32"/>
  <c r="Q64" i="32"/>
  <c r="N64" i="32"/>
  <c r="Q63" i="32"/>
  <c r="N63" i="32"/>
  <c r="Y62" i="32"/>
  <c r="X62" i="32"/>
  <c r="Q62" i="32"/>
  <c r="N62" i="32"/>
  <c r="Y61" i="32"/>
  <c r="X61" i="32"/>
  <c r="Q61" i="32"/>
  <c r="N61" i="32"/>
  <c r="Y60" i="32"/>
  <c r="X60" i="32"/>
  <c r="Q60" i="32"/>
  <c r="N60" i="32"/>
  <c r="Y59" i="32"/>
  <c r="X59" i="32"/>
  <c r="Q59" i="32"/>
  <c r="N59" i="32"/>
  <c r="Y56" i="32"/>
  <c r="X56" i="32"/>
  <c r="Q56" i="32"/>
  <c r="N56" i="32"/>
  <c r="Y55" i="32"/>
  <c r="X55" i="32"/>
  <c r="Q55" i="32"/>
  <c r="N55" i="32"/>
  <c r="Y54" i="32"/>
  <c r="X54" i="32"/>
  <c r="Q54" i="32"/>
  <c r="N54" i="32"/>
  <c r="Y53" i="32"/>
  <c r="X53" i="32"/>
  <c r="Q53" i="32"/>
  <c r="N53" i="32"/>
  <c r="Y52" i="32"/>
  <c r="X52" i="32"/>
  <c r="Q52" i="32"/>
  <c r="N52" i="32"/>
  <c r="Y51" i="32"/>
  <c r="X51" i="32"/>
  <c r="Q51" i="32"/>
  <c r="N51" i="32"/>
  <c r="Y50" i="32"/>
  <c r="X50" i="32"/>
  <c r="Q50" i="32"/>
  <c r="N50" i="32"/>
  <c r="Q49" i="32"/>
  <c r="N49" i="32"/>
  <c r="Q48" i="32"/>
  <c r="N48" i="32"/>
  <c r="Q47" i="32"/>
  <c r="N47" i="32"/>
  <c r="Q46" i="32"/>
  <c r="N46" i="32"/>
  <c r="Y45" i="32"/>
  <c r="X45" i="32"/>
  <c r="Q45" i="32"/>
  <c r="N45" i="32"/>
  <c r="Y44" i="32"/>
  <c r="X44" i="32"/>
  <c r="Q44" i="32"/>
  <c r="N44" i="32"/>
  <c r="Y43" i="32"/>
  <c r="X43" i="32"/>
  <c r="Q43" i="32"/>
  <c r="N43" i="32"/>
  <c r="Q42" i="32"/>
  <c r="N42" i="32"/>
  <c r="Q41" i="32"/>
  <c r="N41" i="32"/>
  <c r="Y40" i="32"/>
  <c r="X40" i="32"/>
  <c r="Q40" i="32"/>
  <c r="N40" i="32"/>
  <c r="Q39" i="32"/>
  <c r="N39" i="32"/>
  <c r="Q38" i="32"/>
  <c r="N38" i="32"/>
  <c r="Y37" i="32"/>
  <c r="X37" i="32"/>
  <c r="Q37" i="32"/>
  <c r="N37" i="32"/>
  <c r="Q36" i="32"/>
  <c r="N36" i="32"/>
  <c r="Y35" i="32"/>
  <c r="X35" i="32"/>
  <c r="Q35" i="32"/>
  <c r="N35" i="32"/>
  <c r="Q34" i="32"/>
  <c r="N34" i="32"/>
  <c r="Y33" i="32"/>
  <c r="X33" i="32"/>
  <c r="Q33" i="32"/>
  <c r="N33" i="32"/>
  <c r="Q32" i="32"/>
  <c r="N32" i="32"/>
  <c r="Q31" i="32"/>
  <c r="N31" i="32"/>
  <c r="Q30" i="32"/>
  <c r="N30" i="32"/>
  <c r="Q29" i="32"/>
  <c r="N29" i="32"/>
  <c r="Q28" i="32"/>
  <c r="N28" i="32"/>
  <c r="Q27" i="32"/>
  <c r="N27" i="32"/>
  <c r="Y26" i="32"/>
  <c r="X26" i="32"/>
  <c r="Q26" i="32"/>
  <c r="N26" i="32"/>
  <c r="Q25" i="32"/>
  <c r="N25" i="32"/>
  <c r="Q24" i="32"/>
  <c r="N24" i="32"/>
  <c r="Y23" i="32"/>
  <c r="X23" i="32"/>
  <c r="Q23" i="32"/>
  <c r="N23" i="32"/>
  <c r="Q22" i="32"/>
  <c r="N22" i="32"/>
  <c r="Q21" i="32"/>
  <c r="N21" i="32"/>
  <c r="Q20" i="32"/>
  <c r="N20" i="32"/>
  <c r="Y19" i="32"/>
  <c r="X19" i="32"/>
  <c r="Q19" i="32"/>
  <c r="N19" i="32"/>
  <c r="Q18" i="32"/>
  <c r="N18" i="32"/>
  <c r="Q17" i="32"/>
  <c r="N17" i="32"/>
  <c r="Q16" i="32"/>
  <c r="N16" i="32"/>
  <c r="Q15" i="32"/>
  <c r="N15" i="32"/>
  <c r="Q14" i="32"/>
  <c r="N14" i="32"/>
  <c r="Q13" i="32"/>
  <c r="N13" i="32"/>
  <c r="Q12" i="32"/>
  <c r="N12" i="32"/>
  <c r="Y11" i="32"/>
  <c r="X11" i="32"/>
  <c r="Q11" i="32"/>
  <c r="N11" i="32"/>
  <c r="Q10" i="32"/>
  <c r="N10" i="32"/>
  <c r="Q9" i="32"/>
  <c r="N9" i="32"/>
  <c r="Q8" i="32"/>
  <c r="N8" i="32"/>
  <c r="Q7" i="32"/>
  <c r="N7" i="32"/>
  <c r="Q6" i="32"/>
  <c r="N6" i="32"/>
  <c r="Q5" i="32"/>
  <c r="N5" i="32"/>
  <c r="Y4" i="32"/>
  <c r="X4" i="32"/>
  <c r="Q4" i="32"/>
  <c r="N4" i="32"/>
  <c r="Q3" i="32"/>
  <c r="N3" i="32"/>
  <c r="Q2" i="32"/>
  <c r="N2" i="32"/>
  <c r="J89" i="35"/>
  <c r="J88" i="35"/>
  <c r="J87" i="35"/>
  <c r="J86" i="35"/>
  <c r="H95" i="35" s="1"/>
  <c r="Y82" i="35"/>
  <c r="X82" i="35"/>
  <c r="Q82" i="35"/>
  <c r="N82" i="35"/>
  <c r="Y81" i="35"/>
  <c r="X81" i="35"/>
  <c r="Q81" i="35"/>
  <c r="N81" i="35"/>
  <c r="Y80" i="35"/>
  <c r="X80" i="35"/>
  <c r="Q80" i="35"/>
  <c r="N80" i="35"/>
  <c r="Q79" i="35"/>
  <c r="N79" i="35"/>
  <c r="Q78" i="35"/>
  <c r="N78" i="35"/>
  <c r="Q77" i="35"/>
  <c r="N77" i="35"/>
  <c r="Q76" i="35"/>
  <c r="N76" i="35"/>
  <c r="Q75" i="35"/>
  <c r="N75" i="35"/>
  <c r="Q74" i="35"/>
  <c r="N74" i="35"/>
  <c r="Q73" i="35"/>
  <c r="N73" i="35"/>
  <c r="Q72" i="35"/>
  <c r="N72" i="35"/>
  <c r="Q71" i="35"/>
  <c r="N71" i="35"/>
  <c r="Q70" i="35"/>
  <c r="N70" i="35"/>
  <c r="Q69" i="35"/>
  <c r="N69" i="35"/>
  <c r="Q68" i="35"/>
  <c r="N68" i="35"/>
  <c r="Q67" i="35"/>
  <c r="N67" i="35"/>
  <c r="Q66" i="35"/>
  <c r="N66" i="35"/>
  <c r="Q65" i="35"/>
  <c r="N65" i="35"/>
  <c r="Q64" i="35"/>
  <c r="N64" i="35"/>
  <c r="Q63" i="35"/>
  <c r="N63" i="35"/>
  <c r="Y62" i="35"/>
  <c r="X62" i="35"/>
  <c r="Q62" i="35"/>
  <c r="N62" i="35"/>
  <c r="Y61" i="35"/>
  <c r="X61" i="35"/>
  <c r="Q61" i="35"/>
  <c r="N61" i="35"/>
  <c r="Y59" i="35"/>
  <c r="X59" i="35"/>
  <c r="Q59" i="35"/>
  <c r="N59" i="35"/>
  <c r="Y57" i="35"/>
  <c r="X57" i="35"/>
  <c r="Q57" i="35"/>
  <c r="N57" i="35"/>
  <c r="Y56" i="35"/>
  <c r="X56" i="35"/>
  <c r="Q56" i="35"/>
  <c r="N56" i="35"/>
  <c r="Y55" i="35"/>
  <c r="X55" i="35"/>
  <c r="Q55" i="35"/>
  <c r="N55" i="35"/>
  <c r="Q54" i="35"/>
  <c r="N54" i="35"/>
  <c r="Q53" i="35"/>
  <c r="N53" i="35"/>
  <c r="Q52" i="35"/>
  <c r="N52" i="35"/>
  <c r="Q51" i="35"/>
  <c r="N51" i="35"/>
  <c r="Q50" i="35"/>
  <c r="N50" i="35"/>
  <c r="Q49" i="35"/>
  <c r="N49" i="35"/>
  <c r="Q48" i="35"/>
  <c r="N48" i="35"/>
  <c r="Q47" i="35"/>
  <c r="N47" i="35"/>
  <c r="Q46" i="35"/>
  <c r="N46" i="35"/>
  <c r="Q45" i="35"/>
  <c r="N45" i="35"/>
  <c r="Y44" i="35"/>
  <c r="X44" i="35"/>
  <c r="Q44" i="35"/>
  <c r="N44" i="35"/>
  <c r="Y43" i="35"/>
  <c r="X43" i="35"/>
  <c r="Q43" i="35"/>
  <c r="N43" i="35"/>
  <c r="Q42" i="35"/>
  <c r="N42" i="35"/>
  <c r="Q41" i="35"/>
  <c r="N41" i="35"/>
  <c r="Q40" i="35"/>
  <c r="N40" i="35"/>
  <c r="Q39" i="35"/>
  <c r="N39" i="35"/>
  <c r="Q38" i="35"/>
  <c r="N38" i="35"/>
  <c r="Q37" i="35"/>
  <c r="N37" i="35"/>
  <c r="Q36" i="35"/>
  <c r="N36" i="35"/>
  <c r="Q35" i="35"/>
  <c r="N35" i="35"/>
  <c r="Q34" i="35"/>
  <c r="N34" i="35"/>
  <c r="Y33" i="35"/>
  <c r="X33" i="35"/>
  <c r="Q33" i="35"/>
  <c r="N33" i="35"/>
  <c r="Q32" i="35"/>
  <c r="N32" i="35"/>
  <c r="Q31" i="35"/>
  <c r="N31" i="35"/>
  <c r="Q30" i="35"/>
  <c r="N30" i="35"/>
  <c r="Q29" i="35"/>
  <c r="N29" i="35"/>
  <c r="Q28" i="35"/>
  <c r="N28" i="35"/>
  <c r="Q27" i="35"/>
  <c r="N27" i="35"/>
  <c r="Y26" i="35"/>
  <c r="X26" i="35"/>
  <c r="Q26" i="35"/>
  <c r="N26" i="35"/>
  <c r="Y25" i="35"/>
  <c r="X25" i="35"/>
  <c r="Q25" i="35"/>
  <c r="N25" i="35"/>
  <c r="Q24" i="35"/>
  <c r="N24" i="35"/>
  <c r="Q23" i="35"/>
  <c r="N23" i="35"/>
  <c r="Q22" i="35"/>
  <c r="N22" i="35"/>
  <c r="Q21" i="35"/>
  <c r="N21" i="35"/>
  <c r="Q20" i="35"/>
  <c r="N20" i="35"/>
  <c r="Q19" i="35"/>
  <c r="N19" i="35"/>
  <c r="Q18" i="35"/>
  <c r="N18" i="35"/>
  <c r="Q17" i="35"/>
  <c r="N17" i="35"/>
  <c r="Q16" i="35"/>
  <c r="N16" i="35"/>
  <c r="Q15" i="35"/>
  <c r="N15" i="35"/>
  <c r="Q14" i="35"/>
  <c r="N14" i="35"/>
  <c r="Y13" i="35"/>
  <c r="X13" i="35"/>
  <c r="Q13" i="35"/>
  <c r="N13" i="35"/>
  <c r="Q12" i="35"/>
  <c r="N12" i="35"/>
  <c r="Y11" i="35"/>
  <c r="X11" i="35"/>
  <c r="Q11" i="35"/>
  <c r="N11" i="35"/>
  <c r="Q10" i="35"/>
  <c r="N10" i="35"/>
  <c r="Q9" i="35"/>
  <c r="N9" i="35"/>
  <c r="Q8" i="35"/>
  <c r="N8" i="35"/>
  <c r="Q7" i="35"/>
  <c r="N7" i="35"/>
  <c r="Q6" i="35"/>
  <c r="N6" i="35"/>
  <c r="Q5" i="35"/>
  <c r="N5" i="35"/>
  <c r="Y4" i="35"/>
  <c r="X4" i="35"/>
  <c r="Q4" i="35"/>
  <c r="N4" i="35"/>
  <c r="Q3" i="35"/>
  <c r="N3" i="35"/>
  <c r="Q2" i="35"/>
  <c r="N2" i="35"/>
  <c r="J89" i="34"/>
  <c r="J88" i="34"/>
  <c r="J87" i="34"/>
  <c r="J86" i="34"/>
  <c r="H95" i="34" s="1"/>
  <c r="Y82" i="34"/>
  <c r="X82" i="34"/>
  <c r="Q82" i="34"/>
  <c r="N82" i="34"/>
  <c r="Y81" i="34"/>
  <c r="X81" i="34"/>
  <c r="Q81" i="34"/>
  <c r="N81" i="34"/>
  <c r="Y80" i="34"/>
  <c r="X80" i="34"/>
  <c r="Q80" i="34"/>
  <c r="N80" i="34"/>
  <c r="Y79" i="34"/>
  <c r="X79" i="34"/>
  <c r="Q79" i="34"/>
  <c r="N79" i="34"/>
  <c r="Y78" i="34"/>
  <c r="X78" i="34"/>
  <c r="Q78" i="34"/>
  <c r="N78" i="34"/>
  <c r="Q77" i="34"/>
  <c r="N77" i="34"/>
  <c r="Q76" i="34"/>
  <c r="N76" i="34"/>
  <c r="Q75" i="34"/>
  <c r="N75" i="34"/>
  <c r="Q74" i="34"/>
  <c r="N74" i="34"/>
  <c r="Q73" i="34"/>
  <c r="N73" i="34"/>
  <c r="Q72" i="34"/>
  <c r="N72" i="34"/>
  <c r="Q71" i="34"/>
  <c r="N71" i="34"/>
  <c r="Q70" i="34"/>
  <c r="N70" i="34"/>
  <c r="Q69" i="34"/>
  <c r="N69" i="34"/>
  <c r="Q68" i="34"/>
  <c r="N68" i="34"/>
  <c r="Q67" i="34"/>
  <c r="N67" i="34"/>
  <c r="Q66" i="34"/>
  <c r="N66" i="34"/>
  <c r="Q65" i="34"/>
  <c r="N65" i="34"/>
  <c r="Q64" i="34"/>
  <c r="N64" i="34"/>
  <c r="Q63" i="34"/>
  <c r="N63" i="34"/>
  <c r="Y62" i="34"/>
  <c r="X62" i="34"/>
  <c r="Q62" i="34"/>
  <c r="N62" i="34"/>
  <c r="Y61" i="34"/>
  <c r="X61" i="34"/>
  <c r="Q61" i="34"/>
  <c r="N61" i="34"/>
  <c r="Y60" i="34"/>
  <c r="X60" i="34"/>
  <c r="Q60" i="34"/>
  <c r="N60" i="34"/>
  <c r="Y57" i="34"/>
  <c r="X57" i="34"/>
  <c r="Q57" i="34"/>
  <c r="N57" i="34"/>
  <c r="Y56" i="34"/>
  <c r="X56" i="34"/>
  <c r="Q56" i="34"/>
  <c r="N56" i="34"/>
  <c r="Y55" i="34"/>
  <c r="X55" i="34"/>
  <c r="Q55" i="34"/>
  <c r="N55" i="34"/>
  <c r="Q54" i="34"/>
  <c r="N54" i="34"/>
  <c r="Q53" i="34"/>
  <c r="N53" i="34"/>
  <c r="Q52" i="34"/>
  <c r="N52" i="34"/>
  <c r="Q51" i="34"/>
  <c r="N51" i="34"/>
  <c r="Q50" i="34"/>
  <c r="N50" i="34"/>
  <c r="Q49" i="34"/>
  <c r="N49" i="34"/>
  <c r="Q48" i="34"/>
  <c r="N48" i="34"/>
  <c r="Q47" i="34"/>
  <c r="N47" i="34"/>
  <c r="Q46" i="34"/>
  <c r="N46" i="34"/>
  <c r="Q45" i="34"/>
  <c r="N45" i="34"/>
  <c r="Y44" i="34"/>
  <c r="X44" i="34"/>
  <c r="Q44" i="34"/>
  <c r="N44" i="34"/>
  <c r="Y43" i="34"/>
  <c r="X43" i="34"/>
  <c r="Q43" i="34"/>
  <c r="N43" i="34"/>
  <c r="Q42" i="34"/>
  <c r="N42" i="34"/>
  <c r="Q41" i="34"/>
  <c r="N41" i="34"/>
  <c r="Q40" i="34"/>
  <c r="N40" i="34"/>
  <c r="Q39" i="34"/>
  <c r="N39" i="34"/>
  <c r="Q38" i="34"/>
  <c r="N38" i="34"/>
  <c r="Q37" i="34"/>
  <c r="N37" i="34"/>
  <c r="Q36" i="34"/>
  <c r="N36" i="34"/>
  <c r="Q35" i="34"/>
  <c r="N35" i="34"/>
  <c r="Q34" i="34"/>
  <c r="N34" i="34"/>
  <c r="Y33" i="34"/>
  <c r="X33" i="34"/>
  <c r="Q33" i="34"/>
  <c r="N33" i="34"/>
  <c r="Q32" i="34"/>
  <c r="N32" i="34"/>
  <c r="Q31" i="34"/>
  <c r="N31" i="34"/>
  <c r="Q30" i="34"/>
  <c r="N30" i="34"/>
  <c r="Q29" i="34"/>
  <c r="N29" i="34"/>
  <c r="Q28" i="34"/>
  <c r="N28" i="34"/>
  <c r="Q27" i="34"/>
  <c r="N27" i="34"/>
  <c r="Y26" i="34"/>
  <c r="X26" i="34"/>
  <c r="Q26" i="34"/>
  <c r="N26" i="34"/>
  <c r="Q25" i="34"/>
  <c r="N25" i="34"/>
  <c r="Q24" i="34"/>
  <c r="N24" i="34"/>
  <c r="Q23" i="34"/>
  <c r="N23" i="34"/>
  <c r="Q22" i="34"/>
  <c r="N22" i="34"/>
  <c r="Q21" i="34"/>
  <c r="N21" i="34"/>
  <c r="Q20" i="34"/>
  <c r="N20" i="34"/>
  <c r="Q19" i="34"/>
  <c r="N19" i="34"/>
  <c r="Q18" i="34"/>
  <c r="N18" i="34"/>
  <c r="Q17" i="34"/>
  <c r="N17" i="34"/>
  <c r="Q16" i="34"/>
  <c r="N16" i="34"/>
  <c r="Q15" i="34"/>
  <c r="N15" i="34"/>
  <c r="Q14" i="34"/>
  <c r="N14" i="34"/>
  <c r="Q13" i="34"/>
  <c r="N13" i="34"/>
  <c r="Q12" i="34"/>
  <c r="N12" i="34"/>
  <c r="Y11" i="34"/>
  <c r="X11" i="34"/>
  <c r="Q11" i="34"/>
  <c r="N11" i="34"/>
  <c r="Q10" i="34"/>
  <c r="N10" i="34"/>
  <c r="Q9" i="34"/>
  <c r="N9" i="34"/>
  <c r="Q8" i="34"/>
  <c r="N8" i="34"/>
  <c r="Q7" i="34"/>
  <c r="N7" i="34"/>
  <c r="Q6" i="34"/>
  <c r="N6" i="34"/>
  <c r="Q5" i="34"/>
  <c r="N5" i="34"/>
  <c r="Y4" i="34"/>
  <c r="X4" i="34"/>
  <c r="Q4" i="34"/>
  <c r="N4" i="34"/>
  <c r="Q3" i="34"/>
  <c r="N3" i="34"/>
  <c r="Q2" i="34"/>
  <c r="N2" i="34"/>
  <c r="Y81" i="33"/>
  <c r="X81" i="33"/>
  <c r="Y80" i="33"/>
  <c r="X80" i="33"/>
  <c r="Y79" i="33"/>
  <c r="X79" i="33"/>
  <c r="Y78" i="33"/>
  <c r="X78" i="33"/>
  <c r="Y62" i="33"/>
  <c r="X62" i="33"/>
  <c r="Y61" i="33"/>
  <c r="X61" i="33"/>
  <c r="Y60" i="33"/>
  <c r="X60" i="33"/>
  <c r="Y59" i="33"/>
  <c r="X59" i="33"/>
  <c r="Y58" i="33"/>
  <c r="X58" i="33"/>
  <c r="Y57" i="33"/>
  <c r="X57" i="33"/>
  <c r="Y56" i="33"/>
  <c r="X56" i="33"/>
  <c r="Y55" i="33"/>
  <c r="X55" i="33"/>
  <c r="Y54" i="33"/>
  <c r="X54" i="33"/>
  <c r="Y53" i="33"/>
  <c r="X53" i="33"/>
  <c r="Y50" i="33"/>
  <c r="X50" i="33"/>
  <c r="Y45" i="33"/>
  <c r="X45" i="33"/>
  <c r="Y44" i="33"/>
  <c r="X44" i="33"/>
  <c r="Y43" i="33"/>
  <c r="X43" i="33"/>
  <c r="Y40" i="33"/>
  <c r="X40" i="33"/>
  <c r="Y37" i="33"/>
  <c r="X37" i="33"/>
  <c r="Y33" i="33"/>
  <c r="X33" i="33"/>
  <c r="Y26" i="33"/>
  <c r="X26" i="33"/>
  <c r="Y19" i="33"/>
  <c r="X19" i="33"/>
  <c r="Y11" i="33"/>
  <c r="X11" i="33"/>
  <c r="Y4" i="33"/>
  <c r="X4" i="33"/>
  <c r="Q82" i="33"/>
  <c r="N82" i="33"/>
  <c r="Q81" i="33"/>
  <c r="N81" i="33"/>
  <c r="Q80" i="33"/>
  <c r="N80" i="33"/>
  <c r="Q79" i="33"/>
  <c r="N79" i="33"/>
  <c r="Q78" i="33"/>
  <c r="N78" i="33"/>
  <c r="Q77" i="33"/>
  <c r="N77" i="33"/>
  <c r="Q76" i="33"/>
  <c r="N76" i="33"/>
  <c r="Q75" i="33"/>
  <c r="N75" i="33"/>
  <c r="Q74" i="33"/>
  <c r="N74" i="33"/>
  <c r="Q73" i="33"/>
  <c r="N73" i="33"/>
  <c r="Q72" i="33"/>
  <c r="N72" i="33"/>
  <c r="Q71" i="33"/>
  <c r="N71" i="33"/>
  <c r="Q70" i="33"/>
  <c r="N70" i="33"/>
  <c r="Q69" i="33"/>
  <c r="N69" i="33"/>
  <c r="Q68" i="33"/>
  <c r="N68" i="33"/>
  <c r="Q67" i="33"/>
  <c r="N67" i="33"/>
  <c r="Q66" i="33"/>
  <c r="N66" i="33"/>
  <c r="Q65" i="33"/>
  <c r="N65" i="33"/>
  <c r="Q64" i="33"/>
  <c r="N64" i="33"/>
  <c r="Q63" i="33"/>
  <c r="N63" i="33"/>
  <c r="Q62" i="33"/>
  <c r="N62" i="33"/>
  <c r="Q61" i="33"/>
  <c r="N61" i="33"/>
  <c r="Q60" i="33"/>
  <c r="N60" i="33"/>
  <c r="Q59" i="33"/>
  <c r="N59" i="33"/>
  <c r="Q58" i="33"/>
  <c r="N58" i="33"/>
  <c r="Q57" i="33"/>
  <c r="N57" i="33"/>
  <c r="Q56" i="33"/>
  <c r="N56" i="33"/>
  <c r="Q55" i="33"/>
  <c r="N55" i="33"/>
  <c r="Q54" i="33"/>
  <c r="N54" i="33"/>
  <c r="Q53" i="33"/>
  <c r="N53" i="33"/>
  <c r="Q50" i="33"/>
  <c r="N50" i="33"/>
  <c r="Q49" i="33"/>
  <c r="N49" i="33"/>
  <c r="Q48" i="33"/>
  <c r="N48" i="33"/>
  <c r="Q47" i="33"/>
  <c r="N47" i="33"/>
  <c r="Q46" i="33"/>
  <c r="N46" i="33"/>
  <c r="Q45" i="33"/>
  <c r="N45" i="33"/>
  <c r="Q44" i="33"/>
  <c r="N44" i="33"/>
  <c r="Q43" i="33"/>
  <c r="N43" i="33"/>
  <c r="Q42" i="33"/>
  <c r="N42" i="33"/>
  <c r="Q41" i="33"/>
  <c r="N41" i="33"/>
  <c r="Q40" i="33"/>
  <c r="N40" i="33"/>
  <c r="Q39" i="33"/>
  <c r="N39" i="33"/>
  <c r="Q38" i="33"/>
  <c r="N38" i="33"/>
  <c r="Q37" i="33"/>
  <c r="N37" i="33"/>
  <c r="Q36" i="33"/>
  <c r="N36" i="33"/>
  <c r="Q35" i="33"/>
  <c r="N35" i="33"/>
  <c r="Q34" i="33"/>
  <c r="N34" i="33"/>
  <c r="Q33" i="33"/>
  <c r="N33" i="33"/>
  <c r="Q32" i="33"/>
  <c r="N32" i="33"/>
  <c r="Q31" i="33"/>
  <c r="N31" i="33"/>
  <c r="Q30" i="33"/>
  <c r="N30" i="33"/>
  <c r="Q29" i="33"/>
  <c r="N29" i="33"/>
  <c r="Q28" i="33"/>
  <c r="N28" i="33"/>
  <c r="Q27" i="33"/>
  <c r="N27" i="33"/>
  <c r="Q26" i="33"/>
  <c r="N26" i="33"/>
  <c r="Q25" i="33"/>
  <c r="N25" i="33"/>
  <c r="Q24" i="33"/>
  <c r="N24" i="33"/>
  <c r="Q23" i="33"/>
  <c r="N23" i="33"/>
  <c r="Q22" i="33"/>
  <c r="N22" i="33"/>
  <c r="Q21" i="33"/>
  <c r="N21" i="33"/>
  <c r="Q20" i="33"/>
  <c r="N20" i="33"/>
  <c r="Q19" i="33"/>
  <c r="N19" i="33"/>
  <c r="Q18" i="33"/>
  <c r="N18" i="33"/>
  <c r="Q17" i="33"/>
  <c r="N17" i="33"/>
  <c r="Q16" i="33"/>
  <c r="N16" i="33"/>
  <c r="Q15" i="33"/>
  <c r="N15" i="33"/>
  <c r="Q14" i="33"/>
  <c r="N14" i="33"/>
  <c r="Q13" i="33"/>
  <c r="N13" i="33"/>
  <c r="Q12" i="33"/>
  <c r="N12" i="33"/>
  <c r="Q11" i="33"/>
  <c r="N11" i="33"/>
  <c r="Q10" i="33"/>
  <c r="N10" i="33"/>
  <c r="Q9" i="33"/>
  <c r="N9" i="33"/>
  <c r="Q8" i="33"/>
  <c r="N8" i="33"/>
  <c r="Q7" i="33"/>
  <c r="N7" i="33"/>
  <c r="Q6" i="33"/>
  <c r="N6" i="33"/>
  <c r="Q5" i="33"/>
  <c r="N5" i="33"/>
  <c r="Q4" i="33"/>
  <c r="N4" i="33"/>
  <c r="Q3" i="33"/>
  <c r="N3" i="33"/>
  <c r="P61" i="6" l="1"/>
  <c r="P77" i="6"/>
  <c r="R72" i="44"/>
  <c r="R63" i="44"/>
  <c r="R77" i="44"/>
  <c r="R40" i="44"/>
  <c r="W61" i="44"/>
  <c r="Y61" i="44" s="1"/>
  <c r="W52" i="44"/>
  <c r="Y52" i="44" s="1"/>
  <c r="W72" i="44"/>
  <c r="Y72" i="44" s="1"/>
  <c r="W62" i="44"/>
  <c r="R82" i="44"/>
  <c r="R56" i="44"/>
  <c r="W64" i="44"/>
  <c r="Y64" i="44" s="1"/>
  <c r="W76" i="44"/>
  <c r="Y76" i="44" s="1"/>
  <c r="R47" i="44"/>
  <c r="R67" i="44"/>
  <c r="R48" i="44"/>
  <c r="W56" i="44"/>
  <c r="Y56" i="44" s="1"/>
  <c r="W68" i="44"/>
  <c r="Y68" i="44" s="1"/>
  <c r="W79" i="44"/>
  <c r="O32" i="44"/>
  <c r="O13" i="44"/>
  <c r="O75" i="44"/>
  <c r="O11" i="44"/>
  <c r="K90" i="44"/>
  <c r="P82" i="44" s="1"/>
  <c r="O46" i="44"/>
  <c r="I97" i="6"/>
  <c r="H98" i="6"/>
  <c r="T80" i="6"/>
  <c r="T76" i="6"/>
  <c r="T72" i="6"/>
  <c r="T81" i="6"/>
  <c r="T77" i="6"/>
  <c r="T73" i="6"/>
  <c r="T69" i="6"/>
  <c r="T65" i="6"/>
  <c r="T61" i="6"/>
  <c r="T57" i="6"/>
  <c r="T53" i="6"/>
  <c r="T49" i="6"/>
  <c r="T82" i="6"/>
  <c r="T78" i="6"/>
  <c r="T74" i="6"/>
  <c r="T70" i="6"/>
  <c r="T66" i="6"/>
  <c r="T62" i="6"/>
  <c r="T58" i="6"/>
  <c r="T54" i="6"/>
  <c r="T50" i="6"/>
  <c r="T75" i="6"/>
  <c r="T52" i="6"/>
  <c r="T45" i="6"/>
  <c r="T41" i="6"/>
  <c r="T37" i="6"/>
  <c r="T33" i="6"/>
  <c r="T29" i="6"/>
  <c r="T25" i="6"/>
  <c r="T21" i="6"/>
  <c r="T17" i="6"/>
  <c r="T56" i="6"/>
  <c r="T55" i="6"/>
  <c r="T46" i="6"/>
  <c r="T42" i="6"/>
  <c r="T38" i="6"/>
  <c r="T34" i="6"/>
  <c r="T30" i="6"/>
  <c r="T26" i="6"/>
  <c r="T22" i="6"/>
  <c r="T71" i="6"/>
  <c r="T67" i="6"/>
  <c r="T63" i="6"/>
  <c r="T59" i="6"/>
  <c r="T48" i="6"/>
  <c r="T43" i="6"/>
  <c r="T39" i="6"/>
  <c r="T35" i="6"/>
  <c r="T31" i="6"/>
  <c r="T27" i="6"/>
  <c r="T23" i="6"/>
  <c r="T47" i="6"/>
  <c r="T44" i="6"/>
  <c r="T18" i="6"/>
  <c r="T14" i="6"/>
  <c r="T10" i="6"/>
  <c r="T6" i="6"/>
  <c r="T2" i="6"/>
  <c r="T51" i="6"/>
  <c r="T28" i="6"/>
  <c r="T5" i="6"/>
  <c r="T20" i="6"/>
  <c r="T15" i="6"/>
  <c r="T11" i="6"/>
  <c r="T7" i="6"/>
  <c r="T3" i="6"/>
  <c r="T13" i="6"/>
  <c r="T9" i="6"/>
  <c r="T68" i="6"/>
  <c r="T64" i="6"/>
  <c r="T60" i="6"/>
  <c r="T40" i="6"/>
  <c r="T36" i="6"/>
  <c r="T19" i="6"/>
  <c r="T16" i="6"/>
  <c r="T12" i="6"/>
  <c r="T8" i="6"/>
  <c r="T4" i="6"/>
  <c r="T79" i="6"/>
  <c r="T32" i="6"/>
  <c r="T24" i="6"/>
  <c r="Q81" i="6"/>
  <c r="Q77" i="6"/>
  <c r="Q73" i="6"/>
  <c r="Q82" i="6"/>
  <c r="Q78" i="6"/>
  <c r="Q74" i="6"/>
  <c r="Q70" i="6"/>
  <c r="Q66" i="6"/>
  <c r="Q62" i="6"/>
  <c r="Q58" i="6"/>
  <c r="Q54" i="6"/>
  <c r="Q50" i="6"/>
  <c r="Q79" i="6"/>
  <c r="Q75" i="6"/>
  <c r="Q71" i="6"/>
  <c r="Q67" i="6"/>
  <c r="Q63" i="6"/>
  <c r="Q59" i="6"/>
  <c r="Q55" i="6"/>
  <c r="Q51" i="6"/>
  <c r="Q57" i="6"/>
  <c r="Q49" i="6"/>
  <c r="Q48" i="6"/>
  <c r="Q46" i="6"/>
  <c r="Q42" i="6"/>
  <c r="Q38" i="6"/>
  <c r="Q34" i="6"/>
  <c r="Q30" i="6"/>
  <c r="Q26" i="6"/>
  <c r="Q22" i="6"/>
  <c r="Q18" i="6"/>
  <c r="Q76" i="6"/>
  <c r="Q68" i="6"/>
  <c r="Q64" i="6"/>
  <c r="Q60" i="6"/>
  <c r="Q43" i="6"/>
  <c r="Q39" i="6"/>
  <c r="Q35" i="6"/>
  <c r="Q31" i="6"/>
  <c r="Q27" i="6"/>
  <c r="Q23" i="6"/>
  <c r="Q19" i="6"/>
  <c r="Q69" i="6"/>
  <c r="Q65" i="6"/>
  <c r="Q61" i="6"/>
  <c r="Q52" i="6"/>
  <c r="Q47" i="6"/>
  <c r="Q44" i="6"/>
  <c r="Q40" i="6"/>
  <c r="Q36" i="6"/>
  <c r="Q32" i="6"/>
  <c r="Q28" i="6"/>
  <c r="Q24" i="6"/>
  <c r="Q21" i="6"/>
  <c r="Q17" i="6"/>
  <c r="Q15" i="6"/>
  <c r="Q11" i="6"/>
  <c r="Q7" i="6"/>
  <c r="Q3" i="6"/>
  <c r="Q29" i="6"/>
  <c r="Q6" i="6"/>
  <c r="Q2" i="6"/>
  <c r="Q56" i="6"/>
  <c r="Q53" i="6"/>
  <c r="Q16" i="6"/>
  <c r="Q12" i="6"/>
  <c r="Q8" i="6"/>
  <c r="Q4" i="6"/>
  <c r="Q14" i="6"/>
  <c r="Q10" i="6"/>
  <c r="Q72" i="6"/>
  <c r="Q41" i="6"/>
  <c r="Q37" i="6"/>
  <c r="Q25" i="6"/>
  <c r="Q13" i="6"/>
  <c r="Q9" i="6"/>
  <c r="Q5" i="6"/>
  <c r="Q80" i="6"/>
  <c r="Q45" i="6"/>
  <c r="Q33" i="6"/>
  <c r="Q20" i="6"/>
  <c r="J96" i="6"/>
  <c r="W82" i="6"/>
  <c r="X79" i="6"/>
  <c r="S79" i="6"/>
  <c r="W78" i="6"/>
  <c r="Y78" i="6" s="1"/>
  <c r="X75" i="6"/>
  <c r="Z75" i="6" s="1"/>
  <c r="S75" i="6"/>
  <c r="W74" i="6"/>
  <c r="Y74" i="6" s="1"/>
  <c r="X71" i="6"/>
  <c r="Z71" i="6" s="1"/>
  <c r="S71" i="6"/>
  <c r="W70" i="6"/>
  <c r="Y70" i="6" s="1"/>
  <c r="X80" i="6"/>
  <c r="S80" i="6"/>
  <c r="W79" i="6"/>
  <c r="X76" i="6"/>
  <c r="Z76" i="6" s="1"/>
  <c r="S76" i="6"/>
  <c r="W75" i="6"/>
  <c r="Y75" i="6" s="1"/>
  <c r="X72" i="6"/>
  <c r="S72" i="6"/>
  <c r="W71" i="6"/>
  <c r="Y71" i="6" s="1"/>
  <c r="X68" i="6"/>
  <c r="Z68" i="6" s="1"/>
  <c r="S68" i="6"/>
  <c r="W67" i="6"/>
  <c r="Y67" i="6" s="1"/>
  <c r="X64" i="6"/>
  <c r="Z64" i="6" s="1"/>
  <c r="S64" i="6"/>
  <c r="W63" i="6"/>
  <c r="Y63" i="6" s="1"/>
  <c r="X60" i="6"/>
  <c r="Z60" i="6" s="1"/>
  <c r="S60" i="6"/>
  <c r="W59" i="6"/>
  <c r="Y59" i="6" s="1"/>
  <c r="X56" i="6"/>
  <c r="Z56" i="6" s="1"/>
  <c r="S56" i="6"/>
  <c r="W55" i="6"/>
  <c r="X52" i="6"/>
  <c r="Z52" i="6" s="1"/>
  <c r="S52" i="6"/>
  <c r="W51" i="6"/>
  <c r="Y51" i="6" s="1"/>
  <c r="X48" i="6"/>
  <c r="S48" i="6"/>
  <c r="W47" i="6"/>
  <c r="X81" i="6"/>
  <c r="S81" i="6"/>
  <c r="W80" i="6"/>
  <c r="X77" i="6"/>
  <c r="Z77" i="6" s="1"/>
  <c r="S77" i="6"/>
  <c r="W76" i="6"/>
  <c r="Y76" i="6" s="1"/>
  <c r="X73" i="6"/>
  <c r="Z73" i="6" s="1"/>
  <c r="S73" i="6"/>
  <c r="W72" i="6"/>
  <c r="X69" i="6"/>
  <c r="Z69" i="6" s="1"/>
  <c r="S69" i="6"/>
  <c r="W68" i="6"/>
  <c r="Y68" i="6" s="1"/>
  <c r="X65" i="6"/>
  <c r="Z65" i="6" s="1"/>
  <c r="S65" i="6"/>
  <c r="W64" i="6"/>
  <c r="Y64" i="6" s="1"/>
  <c r="X61" i="6"/>
  <c r="Z61" i="6" s="1"/>
  <c r="S61" i="6"/>
  <c r="W60" i="6"/>
  <c r="Y60" i="6" s="1"/>
  <c r="X57" i="6"/>
  <c r="Z57" i="6" s="1"/>
  <c r="S57" i="6"/>
  <c r="W56" i="6"/>
  <c r="Y56" i="6" s="1"/>
  <c r="X53" i="6"/>
  <c r="Z53" i="6" s="1"/>
  <c r="S53" i="6"/>
  <c r="W52" i="6"/>
  <c r="Y52" i="6" s="1"/>
  <c r="X49" i="6"/>
  <c r="S49" i="6"/>
  <c r="W81" i="6"/>
  <c r="S78" i="6"/>
  <c r="X74" i="6"/>
  <c r="Z74" i="6" s="1"/>
  <c r="W73" i="6"/>
  <c r="Y73" i="6" s="1"/>
  <c r="W58" i="6"/>
  <c r="Y58" i="6" s="1"/>
  <c r="X55" i="6"/>
  <c r="S54" i="6"/>
  <c r="W53" i="6"/>
  <c r="Y53" i="6" s="1"/>
  <c r="S51" i="6"/>
  <c r="S50" i="6"/>
  <c r="W48" i="6"/>
  <c r="S47" i="6"/>
  <c r="X44" i="6"/>
  <c r="S44" i="6"/>
  <c r="W43" i="6"/>
  <c r="X40" i="6"/>
  <c r="Z40" i="6" s="1"/>
  <c r="S40" i="6"/>
  <c r="W39" i="6"/>
  <c r="Y39" i="6" s="1"/>
  <c r="X36" i="6"/>
  <c r="Z36" i="6" s="1"/>
  <c r="S36" i="6"/>
  <c r="W35" i="6"/>
  <c r="Y35" i="6" s="1"/>
  <c r="X32" i="6"/>
  <c r="Z32" i="6" s="1"/>
  <c r="S32" i="6"/>
  <c r="W31" i="6"/>
  <c r="Y31" i="6" s="1"/>
  <c r="X28" i="6"/>
  <c r="Z28" i="6" s="1"/>
  <c r="S28" i="6"/>
  <c r="W27" i="6"/>
  <c r="Y27" i="6" s="1"/>
  <c r="X24" i="6"/>
  <c r="S24" i="6"/>
  <c r="W23" i="6"/>
  <c r="Y23" i="6" s="1"/>
  <c r="X20" i="6"/>
  <c r="S20" i="6"/>
  <c r="W19" i="6"/>
  <c r="X16" i="6"/>
  <c r="S74" i="6"/>
  <c r="X67" i="6"/>
  <c r="Z67" i="6" s="1"/>
  <c r="X66" i="6"/>
  <c r="X63" i="6"/>
  <c r="Z63" i="6" s="1"/>
  <c r="X62" i="6"/>
  <c r="X59" i="6"/>
  <c r="Z59" i="6" s="1"/>
  <c r="S58" i="6"/>
  <c r="W57" i="6"/>
  <c r="Y57" i="6" s="1"/>
  <c r="W49" i="6"/>
  <c r="X47" i="6"/>
  <c r="X45" i="6"/>
  <c r="Z45" i="6" s="1"/>
  <c r="S45" i="6"/>
  <c r="W44" i="6"/>
  <c r="X41" i="6"/>
  <c r="Z41" i="6" s="1"/>
  <c r="S41" i="6"/>
  <c r="W40" i="6"/>
  <c r="Y40" i="6" s="1"/>
  <c r="X37" i="6"/>
  <c r="Z37" i="6" s="1"/>
  <c r="S37" i="6"/>
  <c r="W36" i="6"/>
  <c r="Y36" i="6" s="1"/>
  <c r="X33" i="6"/>
  <c r="S33" i="6"/>
  <c r="W32" i="6"/>
  <c r="Y32" i="6" s="1"/>
  <c r="X29" i="6"/>
  <c r="Z29" i="6" s="1"/>
  <c r="S29" i="6"/>
  <c r="W28" i="6"/>
  <c r="Y28" i="6" s="1"/>
  <c r="X25" i="6"/>
  <c r="S25" i="6"/>
  <c r="W24" i="6"/>
  <c r="X21" i="6"/>
  <c r="Z21" i="6" s="1"/>
  <c r="S21" i="6"/>
  <c r="W20" i="6"/>
  <c r="X82" i="6"/>
  <c r="X70" i="6"/>
  <c r="Z70" i="6" s="1"/>
  <c r="W66" i="6"/>
  <c r="W62" i="6"/>
  <c r="S55" i="6"/>
  <c r="X54" i="6"/>
  <c r="Z54" i="6" s="1"/>
  <c r="X51" i="6"/>
  <c r="Z51" i="6" s="1"/>
  <c r="X50" i="6"/>
  <c r="X46" i="6"/>
  <c r="Z46" i="6" s="1"/>
  <c r="S46" i="6"/>
  <c r="W45" i="6"/>
  <c r="Y45" i="6" s="1"/>
  <c r="X42" i="6"/>
  <c r="Z42" i="6" s="1"/>
  <c r="S42" i="6"/>
  <c r="W41" i="6"/>
  <c r="Y41" i="6" s="1"/>
  <c r="X38" i="6"/>
  <c r="Z38" i="6" s="1"/>
  <c r="S38" i="6"/>
  <c r="W37" i="6"/>
  <c r="Y37" i="6" s="1"/>
  <c r="X34" i="6"/>
  <c r="Z34" i="6" s="1"/>
  <c r="S34" i="6"/>
  <c r="W33" i="6"/>
  <c r="X30" i="6"/>
  <c r="Z30" i="6" s="1"/>
  <c r="S30" i="6"/>
  <c r="W29" i="6"/>
  <c r="Y29" i="6" s="1"/>
  <c r="X26" i="6"/>
  <c r="S26" i="6"/>
  <c r="W25" i="6"/>
  <c r="X22" i="6"/>
  <c r="Z22" i="6" s="1"/>
  <c r="S22" i="6"/>
  <c r="S82" i="6"/>
  <c r="X58" i="6"/>
  <c r="Z58" i="6" s="1"/>
  <c r="W50" i="6"/>
  <c r="W46" i="6"/>
  <c r="Y46" i="6" s="1"/>
  <c r="S43" i="6"/>
  <c r="S39" i="6"/>
  <c r="S35" i="6"/>
  <c r="W30" i="6"/>
  <c r="Y30" i="6" s="1"/>
  <c r="W22" i="6"/>
  <c r="Y22" i="6" s="1"/>
  <c r="X19" i="6"/>
  <c r="W17" i="6"/>
  <c r="W16" i="6"/>
  <c r="X13" i="6"/>
  <c r="Z13" i="6" s="1"/>
  <c r="S13" i="6"/>
  <c r="W12" i="6"/>
  <c r="Y12" i="6" s="1"/>
  <c r="X9" i="6"/>
  <c r="Z9" i="6" s="1"/>
  <c r="S9" i="6"/>
  <c r="W8" i="6"/>
  <c r="Y8" i="6" s="1"/>
  <c r="X5" i="6"/>
  <c r="Z5" i="6" s="1"/>
  <c r="S5" i="6"/>
  <c r="W4" i="6"/>
  <c r="W42" i="6"/>
  <c r="Y42" i="6" s="1"/>
  <c r="W38" i="6"/>
  <c r="Y38" i="6" s="1"/>
  <c r="X31" i="6"/>
  <c r="Z31" i="6" s="1"/>
  <c r="X27" i="6"/>
  <c r="Z27" i="6" s="1"/>
  <c r="X17" i="6"/>
  <c r="X12" i="6"/>
  <c r="Z12" i="6" s="1"/>
  <c r="X4" i="6"/>
  <c r="W3" i="6"/>
  <c r="W77" i="6"/>
  <c r="Y77" i="6" s="1"/>
  <c r="W69" i="6"/>
  <c r="Y69" i="6" s="1"/>
  <c r="S67" i="6"/>
  <c r="W65" i="6"/>
  <c r="Y65" i="6" s="1"/>
  <c r="S63" i="6"/>
  <c r="W61" i="6"/>
  <c r="Y61" i="6" s="1"/>
  <c r="S59" i="6"/>
  <c r="S31" i="6"/>
  <c r="S27" i="6"/>
  <c r="S23" i="6"/>
  <c r="W21" i="6"/>
  <c r="Y21" i="6" s="1"/>
  <c r="X18" i="6"/>
  <c r="S18" i="6"/>
  <c r="X14" i="6"/>
  <c r="Z14" i="6" s="1"/>
  <c r="S14" i="6"/>
  <c r="W13" i="6"/>
  <c r="Y13" i="6" s="1"/>
  <c r="X10" i="6"/>
  <c r="Z10" i="6" s="1"/>
  <c r="S10" i="6"/>
  <c r="W9" i="6"/>
  <c r="Y9" i="6" s="1"/>
  <c r="X6" i="6"/>
  <c r="Z6" i="6" s="1"/>
  <c r="S6" i="6"/>
  <c r="W5" i="6"/>
  <c r="Y5" i="6" s="1"/>
  <c r="X2" i="6"/>
  <c r="Z2" i="6" s="1"/>
  <c r="S2" i="6"/>
  <c r="S16" i="6"/>
  <c r="S12" i="6"/>
  <c r="X8" i="6"/>
  <c r="Z8" i="6" s="1"/>
  <c r="W7" i="6"/>
  <c r="Y7" i="6" s="1"/>
  <c r="X78" i="6"/>
  <c r="Z78" i="6" s="1"/>
  <c r="S70" i="6"/>
  <c r="S66" i="6"/>
  <c r="S62" i="6"/>
  <c r="X43" i="6"/>
  <c r="X39" i="6"/>
  <c r="Z39" i="6" s="1"/>
  <c r="X35" i="6"/>
  <c r="Z35" i="6" s="1"/>
  <c r="W26" i="6"/>
  <c r="W18" i="6"/>
  <c r="S17" i="6"/>
  <c r="X15" i="6"/>
  <c r="Z15" i="6" s="1"/>
  <c r="S15" i="6"/>
  <c r="W14" i="6"/>
  <c r="Y14" i="6" s="1"/>
  <c r="X11" i="6"/>
  <c r="Z11" i="6" s="1"/>
  <c r="S11" i="6"/>
  <c r="W10" i="6"/>
  <c r="Y10" i="6" s="1"/>
  <c r="X7" i="6"/>
  <c r="Z7" i="6" s="1"/>
  <c r="S7" i="6"/>
  <c r="W6" i="6"/>
  <c r="Y6" i="6" s="1"/>
  <c r="X3" i="6"/>
  <c r="S3" i="6"/>
  <c r="W2" i="6"/>
  <c r="Y2" i="6" s="1"/>
  <c r="W54" i="6"/>
  <c r="Y54" i="6" s="1"/>
  <c r="W34" i="6"/>
  <c r="Y34" i="6" s="1"/>
  <c r="X23" i="6"/>
  <c r="Z23" i="6" s="1"/>
  <c r="S19" i="6"/>
  <c r="W15" i="6"/>
  <c r="Y15" i="6" s="1"/>
  <c r="W11" i="6"/>
  <c r="Y11" i="6" s="1"/>
  <c r="S8" i="6"/>
  <c r="S4" i="6"/>
  <c r="P82" i="43"/>
  <c r="P78" i="43"/>
  <c r="P74" i="43"/>
  <c r="P70" i="43"/>
  <c r="P66" i="43"/>
  <c r="P62" i="43"/>
  <c r="P58" i="43"/>
  <c r="P54" i="43"/>
  <c r="P50" i="43"/>
  <c r="P81" i="43"/>
  <c r="P80" i="43"/>
  <c r="P71" i="43"/>
  <c r="P57" i="43"/>
  <c r="P56" i="43"/>
  <c r="P49" i="43"/>
  <c r="P48" i="43"/>
  <c r="P46" i="43"/>
  <c r="P42" i="43"/>
  <c r="P38" i="43"/>
  <c r="P75" i="43"/>
  <c r="P69" i="43"/>
  <c r="P68" i="43"/>
  <c r="P65" i="43"/>
  <c r="P64" i="43"/>
  <c r="P61" i="43"/>
  <c r="P60" i="43"/>
  <c r="P51" i="43"/>
  <c r="P43" i="43"/>
  <c r="P73" i="43"/>
  <c r="P63" i="43"/>
  <c r="P55" i="43"/>
  <c r="P52" i="43"/>
  <c r="P47" i="43"/>
  <c r="P45" i="43"/>
  <c r="P41" i="43"/>
  <c r="P40" i="43"/>
  <c r="P31" i="43"/>
  <c r="P27" i="43"/>
  <c r="P23" i="43"/>
  <c r="P19" i="43"/>
  <c r="P15" i="43"/>
  <c r="P11" i="43"/>
  <c r="P7" i="43"/>
  <c r="P3" i="43"/>
  <c r="P77" i="43"/>
  <c r="P67" i="43"/>
  <c r="P59" i="43"/>
  <c r="P39" i="43"/>
  <c r="P33" i="43"/>
  <c r="P35" i="43"/>
  <c r="P32" i="43"/>
  <c r="P28" i="43"/>
  <c r="P24" i="43"/>
  <c r="P20" i="43"/>
  <c r="P16" i="43"/>
  <c r="P12" i="43"/>
  <c r="P8" i="43"/>
  <c r="P4" i="43"/>
  <c r="P79" i="43"/>
  <c r="P53" i="43"/>
  <c r="P37" i="43"/>
  <c r="P36" i="43"/>
  <c r="P34" i="43"/>
  <c r="P25" i="43"/>
  <c r="P22" i="43"/>
  <c r="P13" i="43"/>
  <c r="P5" i="43"/>
  <c r="P9" i="43"/>
  <c r="P21" i="43"/>
  <c r="P10" i="43"/>
  <c r="P76" i="43"/>
  <c r="P29" i="43"/>
  <c r="P26" i="43"/>
  <c r="P17" i="43"/>
  <c r="P14" i="43"/>
  <c r="P6" i="43"/>
  <c r="P72" i="43"/>
  <c r="P44" i="43"/>
  <c r="P30" i="43"/>
  <c r="P18" i="43"/>
  <c r="P2" i="43"/>
  <c r="W80" i="43"/>
  <c r="R80" i="43"/>
  <c r="V79" i="43"/>
  <c r="W76" i="43"/>
  <c r="Y76" i="43" s="1"/>
  <c r="R76" i="43"/>
  <c r="V75" i="43"/>
  <c r="X75" i="43" s="1"/>
  <c r="W72" i="43"/>
  <c r="R72" i="43"/>
  <c r="V71" i="43"/>
  <c r="X71" i="43" s="1"/>
  <c r="W68" i="43"/>
  <c r="Y68" i="43" s="1"/>
  <c r="R68" i="43"/>
  <c r="V67" i="43"/>
  <c r="X67" i="43" s="1"/>
  <c r="W64" i="43"/>
  <c r="Y64" i="43" s="1"/>
  <c r="R64" i="43"/>
  <c r="V63" i="43"/>
  <c r="X63" i="43" s="1"/>
  <c r="W60" i="43"/>
  <c r="Y60" i="43" s="1"/>
  <c r="R60" i="43"/>
  <c r="V59" i="43"/>
  <c r="X59" i="43" s="1"/>
  <c r="W56" i="43"/>
  <c r="Y56" i="43" s="1"/>
  <c r="R56" i="43"/>
  <c r="V55" i="43"/>
  <c r="W52" i="43"/>
  <c r="Y52" i="43" s="1"/>
  <c r="R52" i="43"/>
  <c r="V51" i="43"/>
  <c r="X51" i="43" s="1"/>
  <c r="W48" i="43"/>
  <c r="R48" i="43"/>
  <c r="V47" i="43"/>
  <c r="V81" i="43"/>
  <c r="V80" i="43"/>
  <c r="R79" i="43"/>
  <c r="W75" i="43"/>
  <c r="Y75" i="43" s="1"/>
  <c r="R74" i="43"/>
  <c r="R73" i="43"/>
  <c r="W70" i="43"/>
  <c r="Y70" i="43" s="1"/>
  <c r="W69" i="43"/>
  <c r="Y69" i="43" s="1"/>
  <c r="W66" i="43"/>
  <c r="W65" i="43"/>
  <c r="Y65" i="43" s="1"/>
  <c r="W62" i="43"/>
  <c r="W61" i="43"/>
  <c r="Y61" i="43" s="1"/>
  <c r="V58" i="43"/>
  <c r="X58" i="43" s="1"/>
  <c r="V57" i="43"/>
  <c r="X57" i="43" s="1"/>
  <c r="V56" i="43"/>
  <c r="X56" i="43" s="1"/>
  <c r="R55" i="43"/>
  <c r="W51" i="43"/>
  <c r="Y51" i="43" s="1"/>
  <c r="V49" i="43"/>
  <c r="V48" i="43"/>
  <c r="R47" i="43"/>
  <c r="W44" i="43"/>
  <c r="R44" i="43"/>
  <c r="V43" i="43"/>
  <c r="W40" i="43"/>
  <c r="Y40" i="43" s="1"/>
  <c r="R40" i="43"/>
  <c r="V39" i="43"/>
  <c r="X39" i="43" s="1"/>
  <c r="W36" i="43"/>
  <c r="Y36" i="43" s="1"/>
  <c r="R36" i="43"/>
  <c r="V35" i="43"/>
  <c r="X35" i="43" s="1"/>
  <c r="R82" i="43"/>
  <c r="W79" i="43"/>
  <c r="R78" i="43"/>
  <c r="R77" i="43"/>
  <c r="W74" i="43"/>
  <c r="Y74" i="43" s="1"/>
  <c r="W73" i="43"/>
  <c r="Y73" i="43" s="1"/>
  <c r="V70" i="43"/>
  <c r="X70" i="43" s="1"/>
  <c r="V69" i="43"/>
  <c r="X69" i="43" s="1"/>
  <c r="V68" i="43"/>
  <c r="X68" i="43" s="1"/>
  <c r="R67" i="43"/>
  <c r="V66" i="43"/>
  <c r="V65" i="43"/>
  <c r="X65" i="43" s="1"/>
  <c r="V64" i="43"/>
  <c r="X64" i="43" s="1"/>
  <c r="R63" i="43"/>
  <c r="V62" i="43"/>
  <c r="V61" i="43"/>
  <c r="X61" i="43" s="1"/>
  <c r="V60" i="43"/>
  <c r="X60" i="43" s="1"/>
  <c r="R59" i="43"/>
  <c r="W55" i="43"/>
  <c r="R54" i="43"/>
  <c r="R53" i="43"/>
  <c r="R50" i="43"/>
  <c r="W47" i="43"/>
  <c r="W45" i="43"/>
  <c r="Y45" i="43" s="1"/>
  <c r="R45" i="43"/>
  <c r="V44" i="43"/>
  <c r="V77" i="43"/>
  <c r="X77" i="43" s="1"/>
  <c r="R75" i="43"/>
  <c r="V74" i="43"/>
  <c r="X74" i="43" s="1"/>
  <c r="V72" i="43"/>
  <c r="R71" i="43"/>
  <c r="R65" i="43"/>
  <c r="V54" i="43"/>
  <c r="X54" i="43" s="1"/>
  <c r="W53" i="43"/>
  <c r="Y53" i="43" s="1"/>
  <c r="V50" i="43"/>
  <c r="V46" i="43"/>
  <c r="X46" i="43" s="1"/>
  <c r="W43" i="43"/>
  <c r="V42" i="43"/>
  <c r="X42" i="43" s="1"/>
  <c r="V41" i="43"/>
  <c r="X41" i="43" s="1"/>
  <c r="V40" i="43"/>
  <c r="X40" i="43" s="1"/>
  <c r="R39" i="43"/>
  <c r="W35" i="43"/>
  <c r="Y35" i="43" s="1"/>
  <c r="W33" i="43"/>
  <c r="R33" i="43"/>
  <c r="V32" i="43"/>
  <c r="X32" i="43" s="1"/>
  <c r="W29" i="43"/>
  <c r="Y29" i="43" s="1"/>
  <c r="R29" i="43"/>
  <c r="V28" i="43"/>
  <c r="X28" i="43" s="1"/>
  <c r="W25" i="43"/>
  <c r="R25" i="43"/>
  <c r="V24" i="43"/>
  <c r="W21" i="43"/>
  <c r="Y21" i="43" s="1"/>
  <c r="R21" i="43"/>
  <c r="V20" i="43"/>
  <c r="W17" i="43"/>
  <c r="R17" i="43"/>
  <c r="V16" i="43"/>
  <c r="W13" i="43"/>
  <c r="Y13" i="43" s="1"/>
  <c r="R13" i="43"/>
  <c r="V12" i="43"/>
  <c r="X12" i="43" s="1"/>
  <c r="W9" i="43"/>
  <c r="Y9" i="43" s="1"/>
  <c r="R9" i="43"/>
  <c r="V8" i="43"/>
  <c r="X8" i="43" s="1"/>
  <c r="W5" i="43"/>
  <c r="Y5" i="43" s="1"/>
  <c r="R5" i="43"/>
  <c r="V4" i="43"/>
  <c r="W82" i="43"/>
  <c r="R81" i="43"/>
  <c r="W78" i="43"/>
  <c r="Y78" i="43" s="1"/>
  <c r="R69" i="43"/>
  <c r="R61" i="43"/>
  <c r="R58" i="43"/>
  <c r="W57" i="43"/>
  <c r="Y57" i="43" s="1"/>
  <c r="V52" i="43"/>
  <c r="X52" i="43" s="1"/>
  <c r="W49" i="43"/>
  <c r="R43" i="43"/>
  <c r="R42" i="43"/>
  <c r="R41" i="43"/>
  <c r="W38" i="43"/>
  <c r="Y38" i="43" s="1"/>
  <c r="W37" i="43"/>
  <c r="Y37" i="43" s="1"/>
  <c r="V34" i="43"/>
  <c r="X34" i="43" s="1"/>
  <c r="W81" i="43"/>
  <c r="V76" i="43"/>
  <c r="X76" i="43" s="1"/>
  <c r="V73" i="43"/>
  <c r="X73" i="43" s="1"/>
  <c r="R70" i="43"/>
  <c r="W63" i="43"/>
  <c r="Y63" i="43" s="1"/>
  <c r="R62" i="43"/>
  <c r="W58" i="43"/>
  <c r="Y58" i="43" s="1"/>
  <c r="V53" i="43"/>
  <c r="X53" i="43" s="1"/>
  <c r="R51" i="43"/>
  <c r="R46" i="43"/>
  <c r="V45" i="43"/>
  <c r="X45" i="43" s="1"/>
  <c r="W39" i="43"/>
  <c r="Y39" i="43" s="1"/>
  <c r="R38" i="43"/>
  <c r="R37" i="43"/>
  <c r="W34" i="43"/>
  <c r="Y34" i="43" s="1"/>
  <c r="R34" i="43"/>
  <c r="V33" i="43"/>
  <c r="W30" i="43"/>
  <c r="Y30" i="43" s="1"/>
  <c r="R30" i="43"/>
  <c r="V29" i="43"/>
  <c r="X29" i="43" s="1"/>
  <c r="W26" i="43"/>
  <c r="R26" i="43"/>
  <c r="V25" i="43"/>
  <c r="W22" i="43"/>
  <c r="Y22" i="43" s="1"/>
  <c r="R22" i="43"/>
  <c r="V21" i="43"/>
  <c r="X21" i="43" s="1"/>
  <c r="W18" i="43"/>
  <c r="R18" i="43"/>
  <c r="V17" i="43"/>
  <c r="W14" i="43"/>
  <c r="Y14" i="43" s="1"/>
  <c r="R14" i="43"/>
  <c r="V13" i="43"/>
  <c r="X13" i="43" s="1"/>
  <c r="W10" i="43"/>
  <c r="Y10" i="43" s="1"/>
  <c r="R10" i="43"/>
  <c r="V9" i="43"/>
  <c r="X9" i="43" s="1"/>
  <c r="W6" i="43"/>
  <c r="Y6" i="43" s="1"/>
  <c r="R6" i="43"/>
  <c r="V5" i="43"/>
  <c r="X5" i="43" s="1"/>
  <c r="W2" i="43"/>
  <c r="Y2" i="43" s="1"/>
  <c r="R2" i="43"/>
  <c r="W71" i="43"/>
  <c r="Y71" i="43" s="1"/>
  <c r="R66" i="43"/>
  <c r="W54" i="43"/>
  <c r="Y54" i="43" s="1"/>
  <c r="W42" i="43"/>
  <c r="Y42" i="43" s="1"/>
  <c r="W32" i="43"/>
  <c r="Y32" i="43" s="1"/>
  <c r="V27" i="43"/>
  <c r="X27" i="43" s="1"/>
  <c r="V23" i="43"/>
  <c r="X23" i="43" s="1"/>
  <c r="W20" i="43"/>
  <c r="W19" i="43"/>
  <c r="R16" i="43"/>
  <c r="W15" i="43"/>
  <c r="Y15" i="43" s="1"/>
  <c r="W12" i="43"/>
  <c r="Y12" i="43" s="1"/>
  <c r="R11" i="43"/>
  <c r="V10" i="43"/>
  <c r="X10" i="43" s="1"/>
  <c r="R8" i="43"/>
  <c r="W7" i="43"/>
  <c r="Y7" i="43" s="1"/>
  <c r="R20" i="43"/>
  <c r="R19" i="43"/>
  <c r="W8" i="43"/>
  <c r="Y8" i="43" s="1"/>
  <c r="V6" i="43"/>
  <c r="X6" i="43" s="1"/>
  <c r="W67" i="43"/>
  <c r="Y67" i="43" s="1"/>
  <c r="R49" i="43"/>
  <c r="W41" i="43"/>
  <c r="Y41" i="43" s="1"/>
  <c r="R35" i="43"/>
  <c r="R31" i="43"/>
  <c r="V30" i="43"/>
  <c r="X30" i="43" s="1"/>
  <c r="R28" i="43"/>
  <c r="R24" i="43"/>
  <c r="W23" i="43"/>
  <c r="Y23" i="43" s="1"/>
  <c r="V18" i="43"/>
  <c r="V11" i="43"/>
  <c r="X11" i="43" s="1"/>
  <c r="R4" i="43"/>
  <c r="R3" i="43"/>
  <c r="V82" i="43"/>
  <c r="W77" i="43"/>
  <c r="Y77" i="43" s="1"/>
  <c r="W59" i="43"/>
  <c r="Y59" i="43" s="1"/>
  <c r="R32" i="43"/>
  <c r="W31" i="43"/>
  <c r="Y31" i="43" s="1"/>
  <c r="W28" i="43"/>
  <c r="Y28" i="43" s="1"/>
  <c r="R27" i="43"/>
  <c r="W24" i="43"/>
  <c r="R23" i="43"/>
  <c r="V22" i="43"/>
  <c r="X22" i="43" s="1"/>
  <c r="V19" i="43"/>
  <c r="V15" i="43"/>
  <c r="X15" i="43" s="1"/>
  <c r="V7" i="43"/>
  <c r="X7" i="43" s="1"/>
  <c r="W4" i="43"/>
  <c r="W3" i="43"/>
  <c r="V78" i="43"/>
  <c r="X78" i="43" s="1"/>
  <c r="R57" i="43"/>
  <c r="W50" i="43"/>
  <c r="W46" i="43"/>
  <c r="Y46" i="43" s="1"/>
  <c r="V38" i="43"/>
  <c r="X38" i="43" s="1"/>
  <c r="V37" i="43"/>
  <c r="X37" i="43" s="1"/>
  <c r="V36" i="43"/>
  <c r="X36" i="43" s="1"/>
  <c r="V31" i="43"/>
  <c r="X31" i="43" s="1"/>
  <c r="V26" i="43"/>
  <c r="W16" i="43"/>
  <c r="R15" i="43"/>
  <c r="V14" i="43"/>
  <c r="X14" i="43" s="1"/>
  <c r="R12" i="43"/>
  <c r="W11" i="43"/>
  <c r="Y11" i="43" s="1"/>
  <c r="R7" i="43"/>
  <c r="V3" i="43"/>
  <c r="W27" i="43"/>
  <c r="Y27" i="43" s="1"/>
  <c r="V2" i="43"/>
  <c r="X2" i="43" s="1"/>
  <c r="K93" i="43"/>
  <c r="I97" i="43"/>
  <c r="H98" i="43"/>
  <c r="W80" i="44"/>
  <c r="O4" i="44"/>
  <c r="O47" i="44"/>
  <c r="R80" i="44"/>
  <c r="O40" i="44"/>
  <c r="O15" i="44"/>
  <c r="O74" i="44"/>
  <c r="O24" i="44"/>
  <c r="O82" i="44"/>
  <c r="O44" i="44"/>
  <c r="O9" i="44"/>
  <c r="O20" i="44"/>
  <c r="O31" i="44"/>
  <c r="O16" i="44"/>
  <c r="O30" i="44"/>
  <c r="O10" i="44"/>
  <c r="O56" i="44"/>
  <c r="O14" i="44"/>
  <c r="O37" i="44"/>
  <c r="O51" i="44"/>
  <c r="O59" i="44"/>
  <c r="O50" i="44"/>
  <c r="O55" i="44"/>
  <c r="O27" i="44"/>
  <c r="O48" i="44"/>
  <c r="O66" i="44"/>
  <c r="O53" i="44"/>
  <c r="O78" i="44"/>
  <c r="O28" i="44"/>
  <c r="O34" i="44"/>
  <c r="O41" i="44"/>
  <c r="O57" i="44"/>
  <c r="O21" i="44"/>
  <c r="O17" i="44"/>
  <c r="O8" i="44"/>
  <c r="O3" i="44"/>
  <c r="O19" i="44"/>
  <c r="O36" i="44"/>
  <c r="O54" i="44"/>
  <c r="O29" i="44"/>
  <c r="O60" i="44"/>
  <c r="O2" i="44"/>
  <c r="O18" i="44"/>
  <c r="O35" i="44"/>
  <c r="O64" i="44"/>
  <c r="O38" i="44"/>
  <c r="O62" i="44"/>
  <c r="O52" i="44"/>
  <c r="O72" i="44"/>
  <c r="O65" i="44"/>
  <c r="O25" i="44"/>
  <c r="O5" i="44"/>
  <c r="O12" i="44"/>
  <c r="O7" i="44"/>
  <c r="O23" i="44"/>
  <c r="O67" i="44"/>
  <c r="O71" i="44"/>
  <c r="O39" i="44"/>
  <c r="O70" i="44"/>
  <c r="O6" i="44"/>
  <c r="O22" i="44"/>
  <c r="O43" i="44"/>
  <c r="O26" i="44"/>
  <c r="O42" i="44"/>
  <c r="O33" i="44"/>
  <c r="O58" i="44"/>
  <c r="O76" i="44"/>
  <c r="O68" i="44"/>
  <c r="O45" i="44"/>
  <c r="O63" i="44"/>
  <c r="O49" i="44"/>
  <c r="O73" i="44"/>
  <c r="O77" i="44"/>
  <c r="O79" i="44"/>
  <c r="O61" i="44"/>
  <c r="O81" i="44"/>
  <c r="O69" i="44"/>
  <c r="W20" i="44"/>
  <c r="W27" i="44"/>
  <c r="Y27" i="44" s="1"/>
  <c r="W24" i="44"/>
  <c r="R16" i="44"/>
  <c r="W49" i="44"/>
  <c r="R3" i="44"/>
  <c r="W15" i="44"/>
  <c r="Y15" i="44" s="1"/>
  <c r="W23" i="44"/>
  <c r="Y23" i="44" s="1"/>
  <c r="W2" i="44"/>
  <c r="Y2" i="44" s="1"/>
  <c r="W10" i="44"/>
  <c r="Y10" i="44" s="1"/>
  <c r="W18" i="44"/>
  <c r="W45" i="44"/>
  <c r="Y45" i="44" s="1"/>
  <c r="R75" i="44"/>
  <c r="W74" i="44"/>
  <c r="Y74" i="44" s="1"/>
  <c r="R32" i="44"/>
  <c r="W39" i="44"/>
  <c r="Y39" i="44" s="1"/>
  <c r="W58" i="44"/>
  <c r="Y58" i="44" s="1"/>
  <c r="W69" i="44"/>
  <c r="Y69" i="44" s="1"/>
  <c r="R9" i="44"/>
  <c r="R17" i="44"/>
  <c r="R25" i="44"/>
  <c r="R34" i="44"/>
  <c r="R42" i="44"/>
  <c r="W50" i="44"/>
  <c r="R65" i="44"/>
  <c r="W25" i="44"/>
  <c r="W33" i="44"/>
  <c r="W41" i="44"/>
  <c r="Y41" i="44" s="1"/>
  <c r="R50" i="44"/>
  <c r="R59" i="44"/>
  <c r="R73" i="44"/>
  <c r="W32" i="44"/>
  <c r="Y32" i="44" s="1"/>
  <c r="W40" i="44"/>
  <c r="Y40" i="44" s="1"/>
  <c r="W51" i="44"/>
  <c r="Y51" i="44" s="1"/>
  <c r="W65" i="44"/>
  <c r="Y65" i="44" s="1"/>
  <c r="R81" i="44"/>
  <c r="R52" i="44"/>
  <c r="R60" i="44"/>
  <c r="R68" i="44"/>
  <c r="R76" i="44"/>
  <c r="V7" i="44"/>
  <c r="X7" i="44" s="1"/>
  <c r="V34" i="44"/>
  <c r="X34" i="44" s="1"/>
  <c r="V9" i="44"/>
  <c r="X9" i="44" s="1"/>
  <c r="V25" i="44"/>
  <c r="V30" i="44"/>
  <c r="X30" i="44" s="1"/>
  <c r="V54" i="44"/>
  <c r="X54" i="44" s="1"/>
  <c r="V45" i="44"/>
  <c r="X45" i="44" s="1"/>
  <c r="V72" i="44"/>
  <c r="X72" i="44" s="1"/>
  <c r="V4" i="44"/>
  <c r="X4" i="44" s="1"/>
  <c r="V62" i="44"/>
  <c r="V58" i="44"/>
  <c r="X58" i="44" s="1"/>
  <c r="V66" i="44"/>
  <c r="V47" i="44"/>
  <c r="V63" i="44"/>
  <c r="X63" i="44" s="1"/>
  <c r="V79" i="44"/>
  <c r="V3" i="44"/>
  <c r="V21" i="44"/>
  <c r="X21" i="44" s="1"/>
  <c r="V46" i="44"/>
  <c r="X46" i="44" s="1"/>
  <c r="V77" i="44"/>
  <c r="X77" i="44" s="1"/>
  <c r="V76" i="44"/>
  <c r="X76" i="44" s="1"/>
  <c r="V41" i="44"/>
  <c r="X41" i="44" s="1"/>
  <c r="V28" i="44"/>
  <c r="X28" i="44" s="1"/>
  <c r="V44" i="44"/>
  <c r="V59" i="44"/>
  <c r="X59" i="44" s="1"/>
  <c r="V75" i="44"/>
  <c r="X75" i="44" s="1"/>
  <c r="J95" i="44"/>
  <c r="V22" i="44"/>
  <c r="X22" i="44" s="1"/>
  <c r="V17" i="44"/>
  <c r="V33" i="44"/>
  <c r="V50" i="44"/>
  <c r="V14" i="44"/>
  <c r="X14" i="44" s="1"/>
  <c r="V53" i="44"/>
  <c r="X53" i="44" s="1"/>
  <c r="V81" i="44"/>
  <c r="V12" i="44"/>
  <c r="X12" i="44" s="1"/>
  <c r="V27" i="44"/>
  <c r="X27" i="44" s="1"/>
  <c r="V40" i="44"/>
  <c r="X40" i="44" s="1"/>
  <c r="V60" i="44"/>
  <c r="X60" i="44" s="1"/>
  <c r="V64" i="44"/>
  <c r="X64" i="44" s="1"/>
  <c r="V80" i="44"/>
  <c r="V43" i="44"/>
  <c r="V48" i="44"/>
  <c r="V56" i="44"/>
  <c r="X56" i="44" s="1"/>
  <c r="V68" i="44"/>
  <c r="X68" i="44" s="1"/>
  <c r="V55" i="44"/>
  <c r="V71" i="44"/>
  <c r="X71" i="44" s="1"/>
  <c r="V82" i="44"/>
  <c r="P81" i="44"/>
  <c r="P70" i="44"/>
  <c r="P54" i="44"/>
  <c r="P69" i="44"/>
  <c r="P49" i="44"/>
  <c r="P34" i="44"/>
  <c r="P64" i="44"/>
  <c r="P43" i="44"/>
  <c r="P27" i="44"/>
  <c r="P53" i="44"/>
  <c r="P32" i="44"/>
  <c r="P11" i="44"/>
  <c r="P17" i="44"/>
  <c r="P63" i="44"/>
  <c r="P37" i="44"/>
  <c r="P24" i="44"/>
  <c r="P8" i="44"/>
  <c r="P13" i="44"/>
  <c r="P59" i="44"/>
  <c r="P28" i="44"/>
  <c r="P10" i="44"/>
  <c r="V2" i="44"/>
  <c r="X2" i="44" s="1"/>
  <c r="V6" i="44"/>
  <c r="X6" i="44" s="1"/>
  <c r="V20" i="44"/>
  <c r="V32" i="44"/>
  <c r="X32" i="44" s="1"/>
  <c r="V35" i="44"/>
  <c r="X35" i="44" s="1"/>
  <c r="S80" i="44"/>
  <c r="S81" i="44"/>
  <c r="S77" i="44"/>
  <c r="S73" i="44"/>
  <c r="S69" i="44"/>
  <c r="S65" i="44"/>
  <c r="S61" i="44"/>
  <c r="S57" i="44"/>
  <c r="S53" i="44"/>
  <c r="S49" i="44"/>
  <c r="S45" i="44"/>
  <c r="S78" i="44"/>
  <c r="S74" i="44"/>
  <c r="S70" i="44"/>
  <c r="S63" i="44"/>
  <c r="S59" i="44"/>
  <c r="S54" i="44"/>
  <c r="S50" i="44"/>
  <c r="S46" i="44"/>
  <c r="S41" i="44"/>
  <c r="S37" i="44"/>
  <c r="S33" i="44"/>
  <c r="S79" i="44"/>
  <c r="S76" i="44"/>
  <c r="S72" i="44"/>
  <c r="S66" i="44"/>
  <c r="S58" i="44"/>
  <c r="S52" i="44"/>
  <c r="S42" i="44"/>
  <c r="S38" i="44"/>
  <c r="S34" i="44"/>
  <c r="S30" i="44"/>
  <c r="S26" i="44"/>
  <c r="S75" i="44"/>
  <c r="S71" i="44"/>
  <c r="S68" i="44"/>
  <c r="S60" i="44"/>
  <c r="S40" i="44"/>
  <c r="S28" i="44"/>
  <c r="S22" i="44"/>
  <c r="S18" i="44"/>
  <c r="S14" i="44"/>
  <c r="S10" i="44"/>
  <c r="S6" i="44"/>
  <c r="S2" i="44"/>
  <c r="S67" i="44"/>
  <c r="S64" i="44"/>
  <c r="S36" i="44"/>
  <c r="S31" i="44"/>
  <c r="S16" i="44"/>
  <c r="S4" i="44"/>
  <c r="S82" i="44"/>
  <c r="S55" i="44"/>
  <c r="S62" i="44"/>
  <c r="S56" i="44"/>
  <c r="S51" i="44"/>
  <c r="S48" i="44"/>
  <c r="S44" i="44"/>
  <c r="S43" i="44"/>
  <c r="S35" i="44"/>
  <c r="S32" i="44"/>
  <c r="S27" i="44"/>
  <c r="S23" i="44"/>
  <c r="S19" i="44"/>
  <c r="S15" i="44"/>
  <c r="S11" i="44"/>
  <c r="S7" i="44"/>
  <c r="S3" i="44"/>
  <c r="S24" i="44"/>
  <c r="S20" i="44"/>
  <c r="S12" i="44"/>
  <c r="S8" i="44"/>
  <c r="S47" i="44"/>
  <c r="S29" i="44"/>
  <c r="S5" i="44"/>
  <c r="S39" i="44"/>
  <c r="S25" i="44"/>
  <c r="S21" i="44"/>
  <c r="S17" i="44"/>
  <c r="S13" i="44"/>
  <c r="S9" i="44"/>
  <c r="V15" i="44"/>
  <c r="X15" i="44" s="1"/>
  <c r="V19" i="44"/>
  <c r="V5" i="44"/>
  <c r="X5" i="44" s="1"/>
  <c r="V26" i="44"/>
  <c r="V31" i="44"/>
  <c r="X31" i="44" s="1"/>
  <c r="V16" i="44"/>
  <c r="V74" i="44"/>
  <c r="X74" i="44" s="1"/>
  <c r="I97" i="44"/>
  <c r="H98" i="44"/>
  <c r="V23" i="44"/>
  <c r="X23" i="44" s="1"/>
  <c r="V11" i="44"/>
  <c r="X11" i="44" s="1"/>
  <c r="V42" i="44"/>
  <c r="X42" i="44" s="1"/>
  <c r="V10" i="44"/>
  <c r="X10" i="44" s="1"/>
  <c r="V18" i="44"/>
  <c r="V13" i="44"/>
  <c r="X13" i="44" s="1"/>
  <c r="V29" i="44"/>
  <c r="X29" i="44" s="1"/>
  <c r="V38" i="44"/>
  <c r="X38" i="44" s="1"/>
  <c r="V73" i="44"/>
  <c r="X73" i="44" s="1"/>
  <c r="V52" i="44"/>
  <c r="X52" i="44" s="1"/>
  <c r="V37" i="44"/>
  <c r="X37" i="44" s="1"/>
  <c r="V8" i="44"/>
  <c r="X8" i="44" s="1"/>
  <c r="V24" i="44"/>
  <c r="V70" i="44"/>
  <c r="X70" i="44" s="1"/>
  <c r="V36" i="44"/>
  <c r="X36" i="44" s="1"/>
  <c r="V61" i="44"/>
  <c r="X61" i="44" s="1"/>
  <c r="V65" i="44"/>
  <c r="X65" i="44" s="1"/>
  <c r="V39" i="44"/>
  <c r="X39" i="44" s="1"/>
  <c r="V49" i="44"/>
  <c r="V57" i="44"/>
  <c r="X57" i="44" s="1"/>
  <c r="V69" i="44"/>
  <c r="X69" i="44" s="1"/>
  <c r="V51" i="44"/>
  <c r="X51" i="44" s="1"/>
  <c r="V67" i="44"/>
  <c r="X67" i="44" s="1"/>
  <c r="V78" i="44"/>
  <c r="X78" i="44" s="1"/>
  <c r="S81" i="42"/>
  <c r="S77" i="42"/>
  <c r="S73" i="42"/>
  <c r="S69" i="42"/>
  <c r="S65" i="42"/>
  <c r="S61" i="42"/>
  <c r="S57" i="42"/>
  <c r="S53" i="42"/>
  <c r="S82" i="42"/>
  <c r="S78" i="42"/>
  <c r="S74" i="42"/>
  <c r="S70" i="42"/>
  <c r="S66" i="42"/>
  <c r="S62" i="42"/>
  <c r="S58" i="42"/>
  <c r="S54" i="42"/>
  <c r="S50" i="42"/>
  <c r="S79" i="42"/>
  <c r="S75" i="42"/>
  <c r="S71" i="42"/>
  <c r="S76" i="42"/>
  <c r="S80" i="42"/>
  <c r="S72" i="42"/>
  <c r="S67" i="42"/>
  <c r="S55" i="42"/>
  <c r="S43" i="42"/>
  <c r="S39" i="42"/>
  <c r="S35" i="42"/>
  <c r="S31" i="42"/>
  <c r="S27" i="42"/>
  <c r="S23" i="42"/>
  <c r="S19" i="42"/>
  <c r="S68" i="42"/>
  <c r="S56" i="42"/>
  <c r="S63" i="42"/>
  <c r="S59" i="42"/>
  <c r="S51" i="42"/>
  <c r="S49" i="42"/>
  <c r="S45" i="42"/>
  <c r="S41" i="42"/>
  <c r="S37" i="42"/>
  <c r="S33" i="42"/>
  <c r="S29" i="42"/>
  <c r="S25" i="42"/>
  <c r="S21" i="42"/>
  <c r="S32" i="42"/>
  <c r="S28" i="42"/>
  <c r="S20" i="42"/>
  <c r="S17" i="42"/>
  <c r="S14" i="42"/>
  <c r="S10" i="42"/>
  <c r="S6" i="42"/>
  <c r="S2" i="42"/>
  <c r="S64" i="42"/>
  <c r="S30" i="42"/>
  <c r="S47" i="42"/>
  <c r="S42" i="42"/>
  <c r="S38" i="42"/>
  <c r="S34" i="42"/>
  <c r="S15" i="42"/>
  <c r="S11" i="42"/>
  <c r="S7" i="42"/>
  <c r="S3" i="42"/>
  <c r="S60" i="42"/>
  <c r="S48" i="42"/>
  <c r="S44" i="42"/>
  <c r="S22" i="42"/>
  <c r="S12" i="42"/>
  <c r="S13" i="42"/>
  <c r="S52" i="42"/>
  <c r="S26" i="42"/>
  <c r="S16" i="42"/>
  <c r="S4" i="42"/>
  <c r="S40" i="42"/>
  <c r="S36" i="42"/>
  <c r="S9" i="42"/>
  <c r="S8" i="42"/>
  <c r="S5" i="42"/>
  <c r="S24" i="42"/>
  <c r="S18" i="42"/>
  <c r="S46" i="42"/>
  <c r="I97" i="42"/>
  <c r="H98" i="42"/>
  <c r="W80" i="42"/>
  <c r="R80" i="42"/>
  <c r="V79" i="42"/>
  <c r="W76" i="42"/>
  <c r="Y76" i="42" s="1"/>
  <c r="R76" i="42"/>
  <c r="V75" i="42"/>
  <c r="X75" i="42" s="1"/>
  <c r="W72" i="42"/>
  <c r="Y72" i="42" s="1"/>
  <c r="R72" i="42"/>
  <c r="V71" i="42"/>
  <c r="X71" i="42" s="1"/>
  <c r="W68" i="42"/>
  <c r="Y68" i="42" s="1"/>
  <c r="R68" i="42"/>
  <c r="V67" i="42"/>
  <c r="X67" i="42" s="1"/>
  <c r="W64" i="42"/>
  <c r="Y64" i="42" s="1"/>
  <c r="R64" i="42"/>
  <c r="V63" i="42"/>
  <c r="X63" i="42" s="1"/>
  <c r="W60" i="42"/>
  <c r="Y60" i="42" s="1"/>
  <c r="R60" i="42"/>
  <c r="V59" i="42"/>
  <c r="X59" i="42" s="1"/>
  <c r="W56" i="42"/>
  <c r="Y56" i="42" s="1"/>
  <c r="R56" i="42"/>
  <c r="V55" i="42"/>
  <c r="X55" i="42" s="1"/>
  <c r="W52" i="42"/>
  <c r="Y52" i="42" s="1"/>
  <c r="R52" i="42"/>
  <c r="V51" i="42"/>
  <c r="X51" i="42" s="1"/>
  <c r="W81" i="42"/>
  <c r="R81" i="42"/>
  <c r="V80" i="42"/>
  <c r="W77" i="42"/>
  <c r="Y77" i="42" s="1"/>
  <c r="R77" i="42"/>
  <c r="V76" i="42"/>
  <c r="X76" i="42" s="1"/>
  <c r="W73" i="42"/>
  <c r="Y73" i="42" s="1"/>
  <c r="R73" i="42"/>
  <c r="V72" i="42"/>
  <c r="X72" i="42" s="1"/>
  <c r="W69" i="42"/>
  <c r="Y69" i="42" s="1"/>
  <c r="R69" i="42"/>
  <c r="V68" i="42"/>
  <c r="X68" i="42" s="1"/>
  <c r="W65" i="42"/>
  <c r="Y65" i="42" s="1"/>
  <c r="R65" i="42"/>
  <c r="V64" i="42"/>
  <c r="X64" i="42" s="1"/>
  <c r="W61" i="42"/>
  <c r="Y61" i="42" s="1"/>
  <c r="R61" i="42"/>
  <c r="V60" i="42"/>
  <c r="X60" i="42" s="1"/>
  <c r="W57" i="42"/>
  <c r="Y57" i="42" s="1"/>
  <c r="R57" i="42"/>
  <c r="V56" i="42"/>
  <c r="X56" i="42" s="1"/>
  <c r="W53" i="42"/>
  <c r="Y53" i="42" s="1"/>
  <c r="R53" i="42"/>
  <c r="V52" i="42"/>
  <c r="X52" i="42" s="1"/>
  <c r="W49" i="42"/>
  <c r="Y49" i="42" s="1"/>
  <c r="R49" i="42"/>
  <c r="V48" i="42"/>
  <c r="W82" i="42"/>
  <c r="R82" i="42"/>
  <c r="V81" i="42"/>
  <c r="W78" i="42"/>
  <c r="Y78" i="42" s="1"/>
  <c r="R78" i="42"/>
  <c r="V77" i="42"/>
  <c r="X77" i="42" s="1"/>
  <c r="W74" i="42"/>
  <c r="Y74" i="42" s="1"/>
  <c r="R74" i="42"/>
  <c r="V73" i="42"/>
  <c r="X73" i="42" s="1"/>
  <c r="W70" i="42"/>
  <c r="Y70" i="42" s="1"/>
  <c r="R79" i="42"/>
  <c r="W75" i="42"/>
  <c r="Y75" i="42" s="1"/>
  <c r="V74" i="42"/>
  <c r="X74" i="42" s="1"/>
  <c r="R75" i="42"/>
  <c r="W71" i="42"/>
  <c r="Y71" i="42" s="1"/>
  <c r="V70" i="42"/>
  <c r="X70" i="42" s="1"/>
  <c r="V58" i="42"/>
  <c r="X58" i="42" s="1"/>
  <c r="V50" i="42"/>
  <c r="X50" i="42" s="1"/>
  <c r="V49" i="42"/>
  <c r="X49" i="42" s="1"/>
  <c r="R48" i="42"/>
  <c r="V47" i="42"/>
  <c r="W46" i="42"/>
  <c r="Y46" i="42" s="1"/>
  <c r="R46" i="42"/>
  <c r="V45" i="42"/>
  <c r="X45" i="42" s="1"/>
  <c r="W42" i="42"/>
  <c r="Y42" i="42" s="1"/>
  <c r="R42" i="42"/>
  <c r="V41" i="42"/>
  <c r="X41" i="42" s="1"/>
  <c r="W38" i="42"/>
  <c r="Y38" i="42" s="1"/>
  <c r="R38" i="42"/>
  <c r="V37" i="42"/>
  <c r="X37" i="42" s="1"/>
  <c r="W34" i="42"/>
  <c r="Y34" i="42" s="1"/>
  <c r="R34" i="42"/>
  <c r="V33" i="42"/>
  <c r="W30" i="42"/>
  <c r="Y30" i="42" s="1"/>
  <c r="R30" i="42"/>
  <c r="V29" i="42"/>
  <c r="X29" i="42" s="1"/>
  <c r="W26" i="42"/>
  <c r="R26" i="42"/>
  <c r="V25" i="42"/>
  <c r="W22" i="42"/>
  <c r="Y22" i="42" s="1"/>
  <c r="R22" i="42"/>
  <c r="V21" i="42"/>
  <c r="X21" i="42" s="1"/>
  <c r="W18" i="42"/>
  <c r="R18" i="42"/>
  <c r="V17" i="42"/>
  <c r="V82" i="42"/>
  <c r="R71" i="42"/>
  <c r="R70" i="42"/>
  <c r="V69" i="42"/>
  <c r="X69" i="42" s="1"/>
  <c r="R67" i="42"/>
  <c r="W66" i="42"/>
  <c r="Y66" i="42" s="1"/>
  <c r="W63" i="42"/>
  <c r="Y63" i="42" s="1"/>
  <c r="W62" i="42"/>
  <c r="W59" i="42"/>
  <c r="Y59" i="42" s="1"/>
  <c r="R58" i="42"/>
  <c r="V57" i="42"/>
  <c r="X57" i="42" s="1"/>
  <c r="R55" i="42"/>
  <c r="W54" i="42"/>
  <c r="Y54" i="42" s="1"/>
  <c r="W51" i="42"/>
  <c r="Y51" i="42" s="1"/>
  <c r="W79" i="42"/>
  <c r="V78" i="42"/>
  <c r="X78" i="42" s="1"/>
  <c r="V66" i="42"/>
  <c r="X66" i="42" s="1"/>
  <c r="V62" i="42"/>
  <c r="V54" i="42"/>
  <c r="X54" i="42" s="1"/>
  <c r="R50" i="42"/>
  <c r="R47" i="42"/>
  <c r="W44" i="42"/>
  <c r="R44" i="42"/>
  <c r="V43" i="42"/>
  <c r="W40" i="42"/>
  <c r="Y40" i="42" s="1"/>
  <c r="R40" i="42"/>
  <c r="V39" i="42"/>
  <c r="X39" i="42" s="1"/>
  <c r="W36" i="42"/>
  <c r="Y36" i="42" s="1"/>
  <c r="R36" i="42"/>
  <c r="V35" i="42"/>
  <c r="X35" i="42" s="1"/>
  <c r="W32" i="42"/>
  <c r="Y32" i="42" s="1"/>
  <c r="R32" i="42"/>
  <c r="V31" i="42"/>
  <c r="X31" i="42" s="1"/>
  <c r="W28" i="42"/>
  <c r="Y28" i="42" s="1"/>
  <c r="R28" i="42"/>
  <c r="V27" i="42"/>
  <c r="X27" i="42" s="1"/>
  <c r="W24" i="42"/>
  <c r="R24" i="42"/>
  <c r="V23" i="42"/>
  <c r="W20" i="42"/>
  <c r="Y20" i="42" s="1"/>
  <c r="R20" i="42"/>
  <c r="V19" i="42"/>
  <c r="X19" i="42" s="1"/>
  <c r="W58" i="42"/>
  <c r="Y58" i="42" s="1"/>
  <c r="W48" i="42"/>
  <c r="W47" i="42"/>
  <c r="W45" i="42"/>
  <c r="Y45" i="42" s="1"/>
  <c r="V44" i="42"/>
  <c r="W43" i="42"/>
  <c r="R41" i="42"/>
  <c r="W39" i="42"/>
  <c r="Y39" i="42" s="1"/>
  <c r="R37" i="42"/>
  <c r="W35" i="42"/>
  <c r="Y35" i="42" s="1"/>
  <c r="V30" i="42"/>
  <c r="X30" i="42" s="1"/>
  <c r="V22" i="42"/>
  <c r="X22" i="42" s="1"/>
  <c r="W16" i="42"/>
  <c r="R16" i="42"/>
  <c r="W13" i="42"/>
  <c r="Y13" i="42" s="1"/>
  <c r="R13" i="42"/>
  <c r="V12" i="42"/>
  <c r="X12" i="42" s="1"/>
  <c r="W9" i="42"/>
  <c r="Y9" i="42" s="1"/>
  <c r="R9" i="42"/>
  <c r="V8" i="42"/>
  <c r="X8" i="42" s="1"/>
  <c r="W5" i="42"/>
  <c r="Y5" i="42" s="1"/>
  <c r="R5" i="42"/>
  <c r="V4" i="42"/>
  <c r="R66" i="42"/>
  <c r="R43" i="42"/>
  <c r="W41" i="42"/>
  <c r="Y41" i="42" s="1"/>
  <c r="R39" i="42"/>
  <c r="R35" i="42"/>
  <c r="V28" i="42"/>
  <c r="X28" i="42" s="1"/>
  <c r="W17" i="42"/>
  <c r="R15" i="42"/>
  <c r="R11" i="42"/>
  <c r="V65" i="42"/>
  <c r="X65" i="42" s="1"/>
  <c r="R63" i="42"/>
  <c r="V61" i="42"/>
  <c r="X61" i="42" s="1"/>
  <c r="R59" i="42"/>
  <c r="W50" i="42"/>
  <c r="Y50" i="42" s="1"/>
  <c r="V46" i="42"/>
  <c r="X46" i="42" s="1"/>
  <c r="V40" i="42"/>
  <c r="X40" i="42" s="1"/>
  <c r="V36" i="42"/>
  <c r="X36" i="42" s="1"/>
  <c r="R33" i="42"/>
  <c r="W31" i="42"/>
  <c r="Y31" i="42" s="1"/>
  <c r="R29" i="42"/>
  <c r="W27" i="42"/>
  <c r="Y27" i="42" s="1"/>
  <c r="V26" i="42"/>
  <c r="W25" i="42"/>
  <c r="V24" i="42"/>
  <c r="W23" i="42"/>
  <c r="R21" i="42"/>
  <c r="W19" i="42"/>
  <c r="Y19" i="42" s="1"/>
  <c r="V18" i="42"/>
  <c r="R17" i="42"/>
  <c r="V16" i="42"/>
  <c r="W14" i="42"/>
  <c r="Y14" i="42" s="1"/>
  <c r="R14" i="42"/>
  <c r="V13" i="42"/>
  <c r="X13" i="42" s="1"/>
  <c r="W10" i="42"/>
  <c r="Y10" i="42" s="1"/>
  <c r="R10" i="42"/>
  <c r="V9" i="42"/>
  <c r="X9" i="42" s="1"/>
  <c r="W6" i="42"/>
  <c r="Y6" i="42" s="1"/>
  <c r="R6" i="42"/>
  <c r="V5" i="42"/>
  <c r="X5" i="42" s="1"/>
  <c r="W2" i="42"/>
  <c r="Y2" i="42" s="1"/>
  <c r="R2" i="42"/>
  <c r="W67" i="42"/>
  <c r="Y67" i="42" s="1"/>
  <c r="R62" i="42"/>
  <c r="V53" i="42"/>
  <c r="X53" i="42" s="1"/>
  <c r="R51" i="42"/>
  <c r="R45" i="42"/>
  <c r="W37" i="42"/>
  <c r="Y37" i="42" s="1"/>
  <c r="V32" i="42"/>
  <c r="X32" i="42" s="1"/>
  <c r="V20" i="42"/>
  <c r="X20" i="42" s="1"/>
  <c r="W15" i="42"/>
  <c r="Y15" i="42" s="1"/>
  <c r="V14" i="42"/>
  <c r="X14" i="42" s="1"/>
  <c r="W11" i="42"/>
  <c r="Y11" i="42" s="1"/>
  <c r="V10" i="42"/>
  <c r="X10" i="42" s="1"/>
  <c r="W55" i="42"/>
  <c r="Y55" i="42" s="1"/>
  <c r="V42" i="42"/>
  <c r="X42" i="42" s="1"/>
  <c r="V38" i="42"/>
  <c r="X38" i="42" s="1"/>
  <c r="V34" i="42"/>
  <c r="X34" i="42" s="1"/>
  <c r="R31" i="42"/>
  <c r="R27" i="42"/>
  <c r="R25" i="42"/>
  <c r="R23" i="42"/>
  <c r="R19" i="42"/>
  <c r="W12" i="42"/>
  <c r="Y12" i="42" s="1"/>
  <c r="W4" i="42"/>
  <c r="R3" i="42"/>
  <c r="V2" i="42"/>
  <c r="X2" i="42" s="1"/>
  <c r="R12" i="42"/>
  <c r="R8" i="42"/>
  <c r="V3" i="42"/>
  <c r="W33" i="42"/>
  <c r="W29" i="42"/>
  <c r="Y29" i="42" s="1"/>
  <c r="V7" i="42"/>
  <c r="X7" i="42" s="1"/>
  <c r="V15" i="42"/>
  <c r="X15" i="42" s="1"/>
  <c r="V11" i="42"/>
  <c r="X11" i="42" s="1"/>
  <c r="R7" i="42"/>
  <c r="V6" i="42"/>
  <c r="X6" i="42" s="1"/>
  <c r="W3" i="42"/>
  <c r="W7" i="42"/>
  <c r="Y7" i="42" s="1"/>
  <c r="R54" i="42"/>
  <c r="W21" i="42"/>
  <c r="Y21" i="42" s="1"/>
  <c r="W8" i="42"/>
  <c r="Y8" i="42" s="1"/>
  <c r="R4" i="42"/>
  <c r="P82" i="42"/>
  <c r="P78" i="42"/>
  <c r="P74" i="42"/>
  <c r="P70" i="42"/>
  <c r="P66" i="42"/>
  <c r="P62" i="42"/>
  <c r="P58" i="42"/>
  <c r="P54" i="42"/>
  <c r="P79" i="42"/>
  <c r="P75" i="42"/>
  <c r="P71" i="42"/>
  <c r="P67" i="42"/>
  <c r="P63" i="42"/>
  <c r="P59" i="42"/>
  <c r="P55" i="42"/>
  <c r="P51" i="42"/>
  <c r="P47" i="42"/>
  <c r="P80" i="42"/>
  <c r="P76" i="42"/>
  <c r="P72" i="42"/>
  <c r="P81" i="42"/>
  <c r="P77" i="42"/>
  <c r="P69" i="42"/>
  <c r="P57" i="42"/>
  <c r="P50" i="42"/>
  <c r="P49" i="42"/>
  <c r="P44" i="42"/>
  <c r="P40" i="42"/>
  <c r="P36" i="42"/>
  <c r="P32" i="42"/>
  <c r="P28" i="42"/>
  <c r="P24" i="42"/>
  <c r="P20" i="42"/>
  <c r="P16" i="42"/>
  <c r="P73" i="42"/>
  <c r="P64" i="42"/>
  <c r="P60" i="42"/>
  <c r="P52" i="42"/>
  <c r="P65" i="42"/>
  <c r="P61" i="42"/>
  <c r="P53" i="42"/>
  <c r="P48" i="42"/>
  <c r="P46" i="42"/>
  <c r="P42" i="42"/>
  <c r="P38" i="42"/>
  <c r="P34" i="42"/>
  <c r="P30" i="42"/>
  <c r="P26" i="42"/>
  <c r="P22" i="42"/>
  <c r="P68" i="42"/>
  <c r="P45" i="42"/>
  <c r="P43" i="42"/>
  <c r="P39" i="42"/>
  <c r="P35" i="42"/>
  <c r="P15" i="42"/>
  <c r="P11" i="42"/>
  <c r="P7" i="42"/>
  <c r="P3" i="42"/>
  <c r="P41" i="42"/>
  <c r="P13" i="42"/>
  <c r="P56" i="42"/>
  <c r="P31" i="42"/>
  <c r="P27" i="42"/>
  <c r="P25" i="42"/>
  <c r="P23" i="42"/>
  <c r="P19" i="42"/>
  <c r="P18" i="42"/>
  <c r="P12" i="42"/>
  <c r="P8" i="42"/>
  <c r="P4" i="42"/>
  <c r="P37" i="42"/>
  <c r="P14" i="42"/>
  <c r="P10" i="42"/>
  <c r="P6" i="42"/>
  <c r="P33" i="42"/>
  <c r="P21" i="42"/>
  <c r="P2" i="42"/>
  <c r="P17" i="42"/>
  <c r="P29" i="42"/>
  <c r="P9" i="42"/>
  <c r="P5" i="42"/>
  <c r="J96" i="42"/>
  <c r="P82" i="41"/>
  <c r="P78" i="41"/>
  <c r="P74" i="41"/>
  <c r="P70" i="41"/>
  <c r="P66" i="41"/>
  <c r="P62" i="41"/>
  <c r="P58" i="41"/>
  <c r="P54" i="41"/>
  <c r="P50" i="41"/>
  <c r="P79" i="41"/>
  <c r="P75" i="41"/>
  <c r="P71" i="41"/>
  <c r="P67" i="41"/>
  <c r="P63" i="41"/>
  <c r="P59" i="41"/>
  <c r="P55" i="41"/>
  <c r="P51" i="41"/>
  <c r="P81" i="41"/>
  <c r="P72" i="41"/>
  <c r="P64" i="41"/>
  <c r="P60" i="41"/>
  <c r="P52" i="41"/>
  <c r="P48" i="41"/>
  <c r="P44" i="41"/>
  <c r="P40" i="41"/>
  <c r="P36" i="41"/>
  <c r="P32" i="41"/>
  <c r="P73" i="41"/>
  <c r="P65" i="41"/>
  <c r="P61" i="41"/>
  <c r="P53" i="41"/>
  <c r="P45" i="41"/>
  <c r="P41" i="41"/>
  <c r="P37" i="41"/>
  <c r="P80" i="41"/>
  <c r="P68" i="41"/>
  <c r="P49" i="41"/>
  <c r="P46" i="41"/>
  <c r="P39" i="41"/>
  <c r="P26" i="41"/>
  <c r="P22" i="41"/>
  <c r="P18" i="41"/>
  <c r="P14" i="41"/>
  <c r="P77" i="41"/>
  <c r="P47" i="41"/>
  <c r="P42" i="41"/>
  <c r="P34" i="41"/>
  <c r="P29" i="41"/>
  <c r="P27" i="41"/>
  <c r="P23" i="41"/>
  <c r="P19" i="41"/>
  <c r="P15" i="41"/>
  <c r="P11" i="41"/>
  <c r="P7" i="41"/>
  <c r="P3" i="41"/>
  <c r="P76" i="41"/>
  <c r="P57" i="41"/>
  <c r="P43" i="41"/>
  <c r="P35" i="41"/>
  <c r="P33" i="41"/>
  <c r="P28" i="41"/>
  <c r="P24" i="41"/>
  <c r="P20" i="41"/>
  <c r="P16" i="41"/>
  <c r="P12" i="41"/>
  <c r="P8" i="41"/>
  <c r="P4" i="41"/>
  <c r="P25" i="41"/>
  <c r="P17" i="41"/>
  <c r="P9" i="41"/>
  <c r="P5" i="41"/>
  <c r="P31" i="41"/>
  <c r="P21" i="41"/>
  <c r="P13" i="41"/>
  <c r="P10" i="41"/>
  <c r="P6" i="41"/>
  <c r="P56" i="41"/>
  <c r="P69" i="41"/>
  <c r="P30" i="41"/>
  <c r="P2" i="41"/>
  <c r="P38" i="41"/>
  <c r="J95" i="41"/>
  <c r="I97" i="41"/>
  <c r="H98" i="41"/>
  <c r="W80" i="41"/>
  <c r="R80" i="41"/>
  <c r="V79" i="41"/>
  <c r="W76" i="41"/>
  <c r="Y76" i="41" s="1"/>
  <c r="R76" i="41"/>
  <c r="V75" i="41"/>
  <c r="X75" i="41" s="1"/>
  <c r="W72" i="41"/>
  <c r="Y72" i="41" s="1"/>
  <c r="R72" i="41"/>
  <c r="V71" i="41"/>
  <c r="X71" i="41" s="1"/>
  <c r="W68" i="41"/>
  <c r="Y68" i="41" s="1"/>
  <c r="R68" i="41"/>
  <c r="V67" i="41"/>
  <c r="X67" i="41" s="1"/>
  <c r="W64" i="41"/>
  <c r="Y64" i="41" s="1"/>
  <c r="R64" i="41"/>
  <c r="V63" i="41"/>
  <c r="X63" i="41" s="1"/>
  <c r="W60" i="41"/>
  <c r="Y60" i="41" s="1"/>
  <c r="R60" i="41"/>
  <c r="V59" i="41"/>
  <c r="X59" i="41" s="1"/>
  <c r="W56" i="41"/>
  <c r="Y56" i="41" s="1"/>
  <c r="R56" i="41"/>
  <c r="V55" i="41"/>
  <c r="X55" i="41" s="1"/>
  <c r="W52" i="41"/>
  <c r="Y52" i="41" s="1"/>
  <c r="R52" i="41"/>
  <c r="V51" i="41"/>
  <c r="X51" i="41" s="1"/>
  <c r="W48" i="41"/>
  <c r="W81" i="41"/>
  <c r="R81" i="41"/>
  <c r="V80" i="41"/>
  <c r="W77" i="41"/>
  <c r="Y77" i="41" s="1"/>
  <c r="R77" i="41"/>
  <c r="V76" i="41"/>
  <c r="X76" i="41" s="1"/>
  <c r="W73" i="41"/>
  <c r="Y73" i="41" s="1"/>
  <c r="R73" i="41"/>
  <c r="V72" i="41"/>
  <c r="X72" i="41" s="1"/>
  <c r="W69" i="41"/>
  <c r="Y69" i="41" s="1"/>
  <c r="R69" i="41"/>
  <c r="V68" i="41"/>
  <c r="X68" i="41" s="1"/>
  <c r="W65" i="41"/>
  <c r="Y65" i="41" s="1"/>
  <c r="R65" i="41"/>
  <c r="V64" i="41"/>
  <c r="X64" i="41" s="1"/>
  <c r="W61" i="41"/>
  <c r="Y61" i="41" s="1"/>
  <c r="R61" i="41"/>
  <c r="V60" i="41"/>
  <c r="X60" i="41" s="1"/>
  <c r="W57" i="41"/>
  <c r="Y57" i="41" s="1"/>
  <c r="R57" i="41"/>
  <c r="V56" i="41"/>
  <c r="X56" i="41" s="1"/>
  <c r="W53" i="41"/>
  <c r="Y53" i="41" s="1"/>
  <c r="R53" i="41"/>
  <c r="V52" i="41"/>
  <c r="X52" i="41" s="1"/>
  <c r="W49" i="41"/>
  <c r="Y49" i="41" s="1"/>
  <c r="R49" i="41"/>
  <c r="R82" i="41"/>
  <c r="W79" i="41"/>
  <c r="R78" i="41"/>
  <c r="V77" i="41"/>
  <c r="X77" i="41" s="1"/>
  <c r="R75" i="41"/>
  <c r="W74" i="41"/>
  <c r="Y74" i="41" s="1"/>
  <c r="W71" i="41"/>
  <c r="Y71" i="41" s="1"/>
  <c r="R70" i="41"/>
  <c r="V69" i="41"/>
  <c r="X69" i="41" s="1"/>
  <c r="R67" i="41"/>
  <c r="W66" i="41"/>
  <c r="Y66" i="41" s="1"/>
  <c r="W63" i="41"/>
  <c r="Y63" i="41" s="1"/>
  <c r="W62" i="41"/>
  <c r="W59" i="41"/>
  <c r="Y59" i="41" s="1"/>
  <c r="R58" i="41"/>
  <c r="V57" i="41"/>
  <c r="X57" i="41" s="1"/>
  <c r="R55" i="41"/>
  <c r="W54" i="41"/>
  <c r="Y54" i="41" s="1"/>
  <c r="W51" i="41"/>
  <c r="Y51" i="41" s="1"/>
  <c r="R50" i="41"/>
  <c r="V49" i="41"/>
  <c r="X49" i="41" s="1"/>
  <c r="W46" i="41"/>
  <c r="Y46" i="41" s="1"/>
  <c r="R46" i="41"/>
  <c r="V45" i="41"/>
  <c r="X45" i="41" s="1"/>
  <c r="W42" i="41"/>
  <c r="Y42" i="41" s="1"/>
  <c r="R42" i="41"/>
  <c r="V41" i="41"/>
  <c r="X41" i="41" s="1"/>
  <c r="W38" i="41"/>
  <c r="Y38" i="41" s="1"/>
  <c r="R38" i="41"/>
  <c r="V37" i="41"/>
  <c r="X37" i="41" s="1"/>
  <c r="W34" i="41"/>
  <c r="Y34" i="41" s="1"/>
  <c r="R34" i="41"/>
  <c r="V33" i="41"/>
  <c r="W30" i="41"/>
  <c r="Y30" i="41" s="1"/>
  <c r="R30" i="41"/>
  <c r="V29" i="41"/>
  <c r="X29" i="41" s="1"/>
  <c r="V81" i="41"/>
  <c r="V74" i="41"/>
  <c r="X74" i="41" s="1"/>
  <c r="V66" i="41"/>
  <c r="X66" i="41" s="1"/>
  <c r="V62" i="41"/>
  <c r="V54" i="41"/>
  <c r="X54" i="41" s="1"/>
  <c r="W47" i="41"/>
  <c r="R47" i="41"/>
  <c r="V46" i="41"/>
  <c r="X46" i="41" s="1"/>
  <c r="W43" i="41"/>
  <c r="R43" i="41"/>
  <c r="V42" i="41"/>
  <c r="X42" i="41" s="1"/>
  <c r="W39" i="41"/>
  <c r="Y39" i="41" s="1"/>
  <c r="R39" i="41"/>
  <c r="V38" i="41"/>
  <c r="X38" i="41" s="1"/>
  <c r="W35" i="41"/>
  <c r="Y35" i="41" s="1"/>
  <c r="R35" i="41"/>
  <c r="V34" i="41"/>
  <c r="X34" i="41" s="1"/>
  <c r="W82" i="41"/>
  <c r="R79" i="41"/>
  <c r="V78" i="41"/>
  <c r="X78" i="41" s="1"/>
  <c r="R66" i="41"/>
  <c r="R63" i="41"/>
  <c r="V61" i="41"/>
  <c r="X61" i="41" s="1"/>
  <c r="W58" i="41"/>
  <c r="Y58" i="41" s="1"/>
  <c r="V48" i="41"/>
  <c r="W45" i="41"/>
  <c r="Y45" i="41" s="1"/>
  <c r="W44" i="41"/>
  <c r="V40" i="41"/>
  <c r="X40" i="41" s="1"/>
  <c r="R33" i="41"/>
  <c r="W29" i="41"/>
  <c r="Y29" i="41" s="1"/>
  <c r="R28" i="41"/>
  <c r="V27" i="41"/>
  <c r="X27" i="41" s="1"/>
  <c r="W24" i="41"/>
  <c r="R24" i="41"/>
  <c r="V23" i="41"/>
  <c r="X23" i="41" s="1"/>
  <c r="W20" i="41"/>
  <c r="Y20" i="41" s="1"/>
  <c r="R20" i="41"/>
  <c r="V19" i="41"/>
  <c r="X19" i="41" s="1"/>
  <c r="W16" i="41"/>
  <c r="R16" i="41"/>
  <c r="V15" i="41"/>
  <c r="X15" i="41" s="1"/>
  <c r="W12" i="41"/>
  <c r="Y12" i="41" s="1"/>
  <c r="R12" i="41"/>
  <c r="V11" i="41"/>
  <c r="X11" i="41" s="1"/>
  <c r="V82" i="41"/>
  <c r="W75" i="41"/>
  <c r="Y75" i="41" s="1"/>
  <c r="V73" i="41"/>
  <c r="X73" i="41" s="1"/>
  <c r="W70" i="41"/>
  <c r="Y70" i="41" s="1"/>
  <c r="R62" i="41"/>
  <c r="R59" i="41"/>
  <c r="V58" i="41"/>
  <c r="X58" i="41" s="1"/>
  <c r="R48" i="41"/>
  <c r="V44" i="41"/>
  <c r="W41" i="41"/>
  <c r="Y41" i="41" s="1"/>
  <c r="R40" i="41"/>
  <c r="V39" i="41"/>
  <c r="X39" i="41" s="1"/>
  <c r="R37" i="41"/>
  <c r="W36" i="41"/>
  <c r="Y36" i="41" s="1"/>
  <c r="R32" i="41"/>
  <c r="R31" i="41"/>
  <c r="W28" i="41"/>
  <c r="Y28" i="41" s="1"/>
  <c r="W25" i="41"/>
  <c r="R25" i="41"/>
  <c r="V24" i="41"/>
  <c r="W21" i="41"/>
  <c r="Y21" i="41" s="1"/>
  <c r="R21" i="41"/>
  <c r="V20" i="41"/>
  <c r="X20" i="41" s="1"/>
  <c r="W17" i="41"/>
  <c r="R17" i="41"/>
  <c r="V16" i="41"/>
  <c r="W13" i="41"/>
  <c r="Y13" i="41" s="1"/>
  <c r="R13" i="41"/>
  <c r="V12" i="41"/>
  <c r="X12" i="41" s="1"/>
  <c r="W9" i="41"/>
  <c r="Y9" i="41" s="1"/>
  <c r="R9" i="41"/>
  <c r="V8" i="41"/>
  <c r="X8" i="41" s="1"/>
  <c r="W5" i="41"/>
  <c r="Y5" i="41" s="1"/>
  <c r="R5" i="41"/>
  <c r="V4" i="41"/>
  <c r="R74" i="41"/>
  <c r="R71" i="41"/>
  <c r="V70" i="41"/>
  <c r="X70" i="41" s="1"/>
  <c r="W55" i="41"/>
  <c r="Y55" i="41" s="1"/>
  <c r="V53" i="41"/>
  <c r="X53" i="41" s="1"/>
  <c r="W50" i="41"/>
  <c r="Y50" i="41" s="1"/>
  <c r="V47" i="41"/>
  <c r="R45" i="41"/>
  <c r="R44" i="41"/>
  <c r="V36" i="41"/>
  <c r="X36" i="41" s="1"/>
  <c r="W33" i="41"/>
  <c r="W32" i="41"/>
  <c r="Y32" i="41" s="1"/>
  <c r="W31" i="41"/>
  <c r="Y31" i="41" s="1"/>
  <c r="V28" i="41"/>
  <c r="X28" i="41" s="1"/>
  <c r="W26" i="41"/>
  <c r="R26" i="41"/>
  <c r="V25" i="41"/>
  <c r="W22" i="41"/>
  <c r="Y22" i="41" s="1"/>
  <c r="R22" i="41"/>
  <c r="V21" i="41"/>
  <c r="X21" i="41" s="1"/>
  <c r="W18" i="41"/>
  <c r="R18" i="41"/>
  <c r="V17" i="41"/>
  <c r="W14" i="41"/>
  <c r="Y14" i="41" s="1"/>
  <c r="R14" i="41"/>
  <c r="V13" i="41"/>
  <c r="X13" i="41" s="1"/>
  <c r="W10" i="41"/>
  <c r="Y10" i="41" s="1"/>
  <c r="R10" i="41"/>
  <c r="V9" i="41"/>
  <c r="X9" i="41" s="1"/>
  <c r="W6" i="41"/>
  <c r="Y6" i="41" s="1"/>
  <c r="R6" i="41"/>
  <c r="V5" i="41"/>
  <c r="X5" i="41" s="1"/>
  <c r="W2" i="41"/>
  <c r="Y2" i="41" s="1"/>
  <c r="V65" i="41"/>
  <c r="X65" i="41" s="1"/>
  <c r="R54" i="41"/>
  <c r="V50" i="41"/>
  <c r="X50" i="41" s="1"/>
  <c r="V35" i="41"/>
  <c r="X35" i="41" s="1"/>
  <c r="V26" i="41"/>
  <c r="V18" i="41"/>
  <c r="W8" i="41"/>
  <c r="Y8" i="41" s="1"/>
  <c r="V7" i="41"/>
  <c r="X7" i="41" s="1"/>
  <c r="R4" i="41"/>
  <c r="R2" i="41"/>
  <c r="W7" i="41"/>
  <c r="Y7" i="41" s="1"/>
  <c r="W78" i="41"/>
  <c r="Y78" i="41" s="1"/>
  <c r="R51" i="41"/>
  <c r="W37" i="41"/>
  <c r="Y37" i="41" s="1"/>
  <c r="R36" i="41"/>
  <c r="W27" i="41"/>
  <c r="Y27" i="41" s="1"/>
  <c r="W23" i="41"/>
  <c r="Y23" i="41" s="1"/>
  <c r="W19" i="41"/>
  <c r="Y19" i="41" s="1"/>
  <c r="W15" i="41"/>
  <c r="Y15" i="41" s="1"/>
  <c r="W11" i="41"/>
  <c r="Y11" i="41" s="1"/>
  <c r="W4" i="41"/>
  <c r="R3" i="41"/>
  <c r="V2" i="41"/>
  <c r="X2" i="41" s="1"/>
  <c r="V30" i="41"/>
  <c r="X30" i="41" s="1"/>
  <c r="R27" i="41"/>
  <c r="R23" i="41"/>
  <c r="R15" i="41"/>
  <c r="R11" i="41"/>
  <c r="W40" i="41"/>
  <c r="Y40" i="41" s="1"/>
  <c r="V32" i="41"/>
  <c r="X32" i="41" s="1"/>
  <c r="V31" i="41"/>
  <c r="X31" i="41" s="1"/>
  <c r="R29" i="41"/>
  <c r="V22" i="41"/>
  <c r="X22" i="41" s="1"/>
  <c r="V14" i="41"/>
  <c r="X14" i="41" s="1"/>
  <c r="V10" i="41"/>
  <c r="X10" i="41" s="1"/>
  <c r="R7" i="41"/>
  <c r="V6" i="41"/>
  <c r="X6" i="41" s="1"/>
  <c r="W3" i="41"/>
  <c r="W67" i="41"/>
  <c r="Y67" i="41" s="1"/>
  <c r="V43" i="41"/>
  <c r="R41" i="41"/>
  <c r="R19" i="41"/>
  <c r="R8" i="41"/>
  <c r="V3" i="41"/>
  <c r="K93" i="41"/>
  <c r="O31" i="39"/>
  <c r="O15" i="39"/>
  <c r="O46" i="39"/>
  <c r="O37" i="39"/>
  <c r="O39" i="39"/>
  <c r="O80" i="39"/>
  <c r="O61" i="39"/>
  <c r="O13" i="39"/>
  <c r="O44" i="39"/>
  <c r="O64" i="39"/>
  <c r="O62" i="39"/>
  <c r="O55" i="39"/>
  <c r="O82" i="39"/>
  <c r="O77" i="39"/>
  <c r="O22" i="39"/>
  <c r="O18" i="39"/>
  <c r="O32" i="39"/>
  <c r="O5" i="39"/>
  <c r="O25" i="39"/>
  <c r="O4" i="39"/>
  <c r="O20" i="39"/>
  <c r="O34" i="39"/>
  <c r="O3" i="39"/>
  <c r="O19" i="39"/>
  <c r="O72" i="39"/>
  <c r="O50" i="39"/>
  <c r="O76" i="39"/>
  <c r="O41" i="39"/>
  <c r="O66" i="39"/>
  <c r="O43" i="39"/>
  <c r="O68" i="39"/>
  <c r="O70" i="39"/>
  <c r="O49" i="39"/>
  <c r="O65" i="39"/>
  <c r="O81" i="39"/>
  <c r="O26" i="39"/>
  <c r="O6" i="39"/>
  <c r="O40" i="39"/>
  <c r="O9" i="39"/>
  <c r="O30" i="39"/>
  <c r="O8" i="39"/>
  <c r="O24" i="39"/>
  <c r="O58" i="39"/>
  <c r="O7" i="39"/>
  <c r="O23" i="39"/>
  <c r="O38" i="39"/>
  <c r="O51" i="39"/>
  <c r="O29" i="39"/>
  <c r="O45" i="39"/>
  <c r="O67" i="39"/>
  <c r="O47" i="39"/>
  <c r="O71" i="39"/>
  <c r="O74" i="39"/>
  <c r="O53" i="39"/>
  <c r="O71" i="40"/>
  <c r="O58" i="40"/>
  <c r="O74" i="40"/>
  <c r="O53" i="40"/>
  <c r="P5" i="40"/>
  <c r="P21" i="40"/>
  <c r="P12" i="40"/>
  <c r="P30" i="40"/>
  <c r="P25" i="40"/>
  <c r="P19" i="40"/>
  <c r="P51" i="40"/>
  <c r="P53" i="40"/>
  <c r="P39" i="40"/>
  <c r="P62" i="40"/>
  <c r="P64" i="40"/>
  <c r="P82" i="39"/>
  <c r="P78" i="39"/>
  <c r="P74" i="39"/>
  <c r="P70" i="39"/>
  <c r="P66" i="39"/>
  <c r="P62" i="39"/>
  <c r="P58" i="39"/>
  <c r="P54" i="39"/>
  <c r="P50" i="39"/>
  <c r="P79" i="39"/>
  <c r="P75" i="39"/>
  <c r="P71" i="39"/>
  <c r="P81" i="39"/>
  <c r="P72" i="39"/>
  <c r="P63" i="39"/>
  <c r="P59" i="39"/>
  <c r="P53" i="39"/>
  <c r="P52" i="39"/>
  <c r="P48" i="39"/>
  <c r="P44" i="39"/>
  <c r="P40" i="39"/>
  <c r="P76" i="39"/>
  <c r="P65" i="39"/>
  <c r="P64" i="39"/>
  <c r="P61" i="39"/>
  <c r="P60" i="39"/>
  <c r="P51" i="39"/>
  <c r="P46" i="39"/>
  <c r="P42" i="39"/>
  <c r="P38" i="39"/>
  <c r="P34" i="39"/>
  <c r="P30" i="39"/>
  <c r="P26" i="39"/>
  <c r="P80" i="39"/>
  <c r="P77" i="39"/>
  <c r="P69" i="39"/>
  <c r="P68" i="39"/>
  <c r="P55" i="39"/>
  <c r="P49" i="39"/>
  <c r="P47" i="39"/>
  <c r="P43" i="39"/>
  <c r="P39" i="39"/>
  <c r="P73" i="39"/>
  <c r="P31" i="39"/>
  <c r="P27" i="39"/>
  <c r="P24" i="39"/>
  <c r="P20" i="39"/>
  <c r="P16" i="39"/>
  <c r="P12" i="39"/>
  <c r="P8" i="39"/>
  <c r="P4" i="39"/>
  <c r="P14" i="39"/>
  <c r="P67" i="39"/>
  <c r="P45" i="39"/>
  <c r="P41" i="39"/>
  <c r="P36" i="39"/>
  <c r="P25" i="39"/>
  <c r="P21" i="39"/>
  <c r="P17" i="39"/>
  <c r="P13" i="39"/>
  <c r="P9" i="39"/>
  <c r="P5" i="39"/>
  <c r="P57" i="39"/>
  <c r="P37" i="39"/>
  <c r="P33" i="39"/>
  <c r="P32" i="39"/>
  <c r="P29" i="39"/>
  <c r="P28" i="39"/>
  <c r="P22" i="39"/>
  <c r="P18" i="39"/>
  <c r="P10" i="39"/>
  <c r="P6" i="39"/>
  <c r="P2" i="39"/>
  <c r="P56" i="39"/>
  <c r="P35" i="39"/>
  <c r="P23" i="39"/>
  <c r="P7" i="39"/>
  <c r="P19" i="39"/>
  <c r="P3" i="39"/>
  <c r="P15" i="39"/>
  <c r="P11" i="39"/>
  <c r="V20" i="39"/>
  <c r="V3" i="39"/>
  <c r="V26" i="39"/>
  <c r="V38" i="39"/>
  <c r="X38" i="39" s="1"/>
  <c r="V10" i="39"/>
  <c r="X10" i="39" s="1"/>
  <c r="V42" i="39"/>
  <c r="X42" i="39" s="1"/>
  <c r="V11" i="39"/>
  <c r="X11" i="39" s="1"/>
  <c r="V9" i="39"/>
  <c r="X9" i="39" s="1"/>
  <c r="V25" i="39"/>
  <c r="V70" i="39"/>
  <c r="X70" i="39" s="1"/>
  <c r="V39" i="39"/>
  <c r="X39" i="39" s="1"/>
  <c r="V62" i="39"/>
  <c r="V66" i="39"/>
  <c r="X66" i="39" s="1"/>
  <c r="V45" i="39"/>
  <c r="X45" i="39" s="1"/>
  <c r="V52" i="39"/>
  <c r="X52" i="39" s="1"/>
  <c r="V76" i="39"/>
  <c r="X76" i="39" s="1"/>
  <c r="V63" i="39"/>
  <c r="X63" i="39" s="1"/>
  <c r="V79" i="39"/>
  <c r="S81" i="39"/>
  <c r="S77" i="39"/>
  <c r="S73" i="39"/>
  <c r="S69" i="39"/>
  <c r="S65" i="39"/>
  <c r="S61" i="39"/>
  <c r="S57" i="39"/>
  <c r="S53" i="39"/>
  <c r="S49" i="39"/>
  <c r="S82" i="39"/>
  <c r="S78" i="39"/>
  <c r="S74" i="39"/>
  <c r="S70" i="39"/>
  <c r="S76" i="39"/>
  <c r="S64" i="39"/>
  <c r="S60" i="39"/>
  <c r="S55" i="39"/>
  <c r="S50" i="39"/>
  <c r="S47" i="39"/>
  <c r="S43" i="39"/>
  <c r="S39" i="39"/>
  <c r="S80" i="39"/>
  <c r="S79" i="39"/>
  <c r="S72" i="39"/>
  <c r="S67" i="39"/>
  <c r="S58" i="39"/>
  <c r="S52" i="39"/>
  <c r="S45" i="39"/>
  <c r="S41" i="39"/>
  <c r="S37" i="39"/>
  <c r="S33" i="39"/>
  <c r="S29" i="39"/>
  <c r="S75" i="39"/>
  <c r="S66" i="39"/>
  <c r="S62" i="39"/>
  <c r="S56" i="39"/>
  <c r="S51" i="39"/>
  <c r="S46" i="39"/>
  <c r="S42" i="39"/>
  <c r="S38" i="39"/>
  <c r="S68" i="39"/>
  <c r="S63" i="39"/>
  <c r="S35" i="39"/>
  <c r="S32" i="39"/>
  <c r="S28" i="39"/>
  <c r="S26" i="39"/>
  <c r="S23" i="39"/>
  <c r="S19" i="39"/>
  <c r="S15" i="39"/>
  <c r="S11" i="39"/>
  <c r="S7" i="39"/>
  <c r="S3" i="39"/>
  <c r="S34" i="39"/>
  <c r="S17" i="39"/>
  <c r="S48" i="39"/>
  <c r="S40" i="39"/>
  <c r="S31" i="39"/>
  <c r="S27" i="39"/>
  <c r="S24" i="39"/>
  <c r="S20" i="39"/>
  <c r="S16" i="39"/>
  <c r="S12" i="39"/>
  <c r="S8" i="39"/>
  <c r="S4" i="39"/>
  <c r="S71" i="39"/>
  <c r="S44" i="39"/>
  <c r="S25" i="39"/>
  <c r="S21" i="39"/>
  <c r="S13" i="39"/>
  <c r="S9" i="39"/>
  <c r="S5" i="39"/>
  <c r="S59" i="39"/>
  <c r="S54" i="39"/>
  <c r="S36" i="39"/>
  <c r="S30" i="39"/>
  <c r="S22" i="39"/>
  <c r="S18" i="39"/>
  <c r="S14" i="39"/>
  <c r="S6" i="39"/>
  <c r="S2" i="39"/>
  <c r="S10" i="39"/>
  <c r="V4" i="39"/>
  <c r="V8" i="39"/>
  <c r="X8" i="39" s="1"/>
  <c r="V57" i="39"/>
  <c r="X57" i="39" s="1"/>
  <c r="V23" i="39"/>
  <c r="X23" i="39" s="1"/>
  <c r="V32" i="39"/>
  <c r="X32" i="39" s="1"/>
  <c r="V74" i="39"/>
  <c r="X74" i="39" s="1"/>
  <c r="V6" i="39"/>
  <c r="X6" i="39" s="1"/>
  <c r="V22" i="39"/>
  <c r="X22" i="39" s="1"/>
  <c r="V5" i="39"/>
  <c r="X5" i="39" s="1"/>
  <c r="V21" i="39"/>
  <c r="X21" i="39" s="1"/>
  <c r="V34" i="39"/>
  <c r="X34" i="39" s="1"/>
  <c r="V56" i="39"/>
  <c r="X56" i="39" s="1"/>
  <c r="V48" i="39"/>
  <c r="V78" i="39"/>
  <c r="X78" i="39" s="1"/>
  <c r="V35" i="39"/>
  <c r="X35" i="39" s="1"/>
  <c r="V81" i="39"/>
  <c r="V41" i="39"/>
  <c r="V53" i="39"/>
  <c r="X53" i="39" s="1"/>
  <c r="V72" i="39"/>
  <c r="X72" i="39" s="1"/>
  <c r="V59" i="39"/>
  <c r="X59" i="39" s="1"/>
  <c r="V75" i="39"/>
  <c r="X75" i="39" s="1"/>
  <c r="V12" i="39"/>
  <c r="X12" i="39" s="1"/>
  <c r="V58" i="39"/>
  <c r="X58" i="39" s="1"/>
  <c r="V19" i="39"/>
  <c r="X19" i="39" s="1"/>
  <c r="V28" i="39"/>
  <c r="X28" i="39" s="1"/>
  <c r="V33" i="39"/>
  <c r="V46" i="39"/>
  <c r="X46" i="39" s="1"/>
  <c r="V2" i="39"/>
  <c r="X2" i="39" s="1"/>
  <c r="V18" i="39"/>
  <c r="V36" i="39"/>
  <c r="X36" i="39" s="1"/>
  <c r="V17" i="39"/>
  <c r="V44" i="39"/>
  <c r="V49" i="39"/>
  <c r="X49" i="39" s="1"/>
  <c r="V82" i="39"/>
  <c r="V31" i="39"/>
  <c r="X31" i="39" s="1"/>
  <c r="V47" i="39"/>
  <c r="X47" i="39" s="1"/>
  <c r="V60" i="39"/>
  <c r="X60" i="39" s="1"/>
  <c r="V64" i="39"/>
  <c r="X64" i="39" s="1"/>
  <c r="V37" i="39"/>
  <c r="X37" i="39" s="1"/>
  <c r="V54" i="39"/>
  <c r="X54" i="39" s="1"/>
  <c r="V69" i="39"/>
  <c r="X69" i="39" s="1"/>
  <c r="V55" i="39"/>
  <c r="V71" i="39"/>
  <c r="X71" i="39" s="1"/>
  <c r="I97" i="39"/>
  <c r="J96" i="39" s="1"/>
  <c r="H98" i="39"/>
  <c r="V24" i="39"/>
  <c r="V16" i="39"/>
  <c r="V7" i="39"/>
  <c r="X7" i="39" s="1"/>
  <c r="V15" i="39"/>
  <c r="X15" i="39" s="1"/>
  <c r="V29" i="39"/>
  <c r="X29" i="39" s="1"/>
  <c r="V14" i="39"/>
  <c r="X14" i="39" s="1"/>
  <c r="V30" i="39"/>
  <c r="X30" i="39" s="1"/>
  <c r="V13" i="39"/>
  <c r="X13" i="39" s="1"/>
  <c r="V40" i="39"/>
  <c r="X40" i="39" s="1"/>
  <c r="V50" i="39"/>
  <c r="X50" i="39" s="1"/>
  <c r="V68" i="39"/>
  <c r="X68" i="39" s="1"/>
  <c r="V27" i="39"/>
  <c r="X27" i="39" s="1"/>
  <c r="V43" i="39"/>
  <c r="V61" i="39"/>
  <c r="X61" i="39" s="1"/>
  <c r="V65" i="39"/>
  <c r="X65" i="39" s="1"/>
  <c r="V73" i="39"/>
  <c r="X73" i="39" s="1"/>
  <c r="V77" i="39"/>
  <c r="X77" i="39" s="1"/>
  <c r="V80" i="39"/>
  <c r="V51" i="39"/>
  <c r="X51" i="39" s="1"/>
  <c r="V67" i="39"/>
  <c r="X67" i="39" s="1"/>
  <c r="P24" i="40"/>
  <c r="P38" i="40"/>
  <c r="P69" i="40"/>
  <c r="P15" i="40"/>
  <c r="P29" i="40"/>
  <c r="P2" i="40"/>
  <c r="P22" i="40"/>
  <c r="P56" i="40"/>
  <c r="P52" i="40"/>
  <c r="P43" i="40"/>
  <c r="P55" i="40"/>
  <c r="P74" i="40"/>
  <c r="P37" i="40"/>
  <c r="P6" i="40"/>
  <c r="P26" i="40"/>
  <c r="P32" i="40"/>
  <c r="P65" i="40"/>
  <c r="P47" i="40"/>
  <c r="P71" i="40"/>
  <c r="K93" i="40"/>
  <c r="S73" i="40" s="1"/>
  <c r="P76" i="40"/>
  <c r="P48" i="40"/>
  <c r="P31" i="40"/>
  <c r="P60" i="40"/>
  <c r="P59" i="40"/>
  <c r="P79" i="40"/>
  <c r="P78" i="40"/>
  <c r="P63" i="40"/>
  <c r="P58" i="40"/>
  <c r="P33" i="40"/>
  <c r="P57" i="40"/>
  <c r="P14" i="40"/>
  <c r="P46" i="40"/>
  <c r="P68" i="40"/>
  <c r="P40" i="40"/>
  <c r="P61" i="40"/>
  <c r="P35" i="40"/>
  <c r="P49" i="40"/>
  <c r="P81" i="40"/>
  <c r="P67" i="40"/>
  <c r="P50" i="40"/>
  <c r="P66" i="40"/>
  <c r="P82" i="40"/>
  <c r="P54" i="40"/>
  <c r="I97" i="40"/>
  <c r="J96" i="40" s="1"/>
  <c r="H98" i="40"/>
  <c r="W80" i="40"/>
  <c r="R80" i="40"/>
  <c r="V79" i="40"/>
  <c r="W76" i="40"/>
  <c r="Y76" i="40" s="1"/>
  <c r="R76" i="40"/>
  <c r="V75" i="40"/>
  <c r="X75" i="40" s="1"/>
  <c r="W72" i="40"/>
  <c r="Y72" i="40" s="1"/>
  <c r="R72" i="40"/>
  <c r="V71" i="40"/>
  <c r="X71" i="40" s="1"/>
  <c r="W68" i="40"/>
  <c r="Y68" i="40" s="1"/>
  <c r="R68" i="40"/>
  <c r="V67" i="40"/>
  <c r="X67" i="40" s="1"/>
  <c r="W64" i="40"/>
  <c r="Y64" i="40" s="1"/>
  <c r="R64" i="40"/>
  <c r="V63" i="40"/>
  <c r="X63" i="40" s="1"/>
  <c r="W60" i="40"/>
  <c r="Y60" i="40" s="1"/>
  <c r="R60" i="40"/>
  <c r="V59" i="40"/>
  <c r="X59" i="40" s="1"/>
  <c r="W56" i="40"/>
  <c r="Y56" i="40" s="1"/>
  <c r="R56" i="40"/>
  <c r="V55" i="40"/>
  <c r="W52" i="40"/>
  <c r="Y52" i="40" s="1"/>
  <c r="R52" i="40"/>
  <c r="V51" i="40"/>
  <c r="X51" i="40" s="1"/>
  <c r="W48" i="40"/>
  <c r="W81" i="40"/>
  <c r="R81" i="40"/>
  <c r="V80" i="40"/>
  <c r="W77" i="40"/>
  <c r="Y77" i="40" s="1"/>
  <c r="R77" i="40"/>
  <c r="V76" i="40"/>
  <c r="X76" i="40" s="1"/>
  <c r="W73" i="40"/>
  <c r="Y73" i="40" s="1"/>
  <c r="R73" i="40"/>
  <c r="V72" i="40"/>
  <c r="X72" i="40" s="1"/>
  <c r="W69" i="40"/>
  <c r="Y69" i="40" s="1"/>
  <c r="R69" i="40"/>
  <c r="V68" i="40"/>
  <c r="X68" i="40" s="1"/>
  <c r="W65" i="40"/>
  <c r="Y65" i="40" s="1"/>
  <c r="R65" i="40"/>
  <c r="V64" i="40"/>
  <c r="X64" i="40" s="1"/>
  <c r="W61" i="40"/>
  <c r="Y61" i="40" s="1"/>
  <c r="R61" i="40"/>
  <c r="V60" i="40"/>
  <c r="X60" i="40" s="1"/>
  <c r="W57" i="40"/>
  <c r="Y57" i="40" s="1"/>
  <c r="R57" i="40"/>
  <c r="V56" i="40"/>
  <c r="X56" i="40" s="1"/>
  <c r="W53" i="40"/>
  <c r="Y53" i="40" s="1"/>
  <c r="R53" i="40"/>
  <c r="V52" i="40"/>
  <c r="X52" i="40" s="1"/>
  <c r="R82" i="40"/>
  <c r="W79" i="40"/>
  <c r="R78" i="40"/>
  <c r="V77" i="40"/>
  <c r="X77" i="40" s="1"/>
  <c r="R75" i="40"/>
  <c r="W74" i="40"/>
  <c r="Y74" i="40" s="1"/>
  <c r="W71" i="40"/>
  <c r="Y71" i="40" s="1"/>
  <c r="R70" i="40"/>
  <c r="V69" i="40"/>
  <c r="X69" i="40" s="1"/>
  <c r="R67" i="40"/>
  <c r="W66" i="40"/>
  <c r="Y66" i="40" s="1"/>
  <c r="W63" i="40"/>
  <c r="Y63" i="40" s="1"/>
  <c r="W62" i="40"/>
  <c r="W59" i="40"/>
  <c r="Y59" i="40" s="1"/>
  <c r="R58" i="40"/>
  <c r="V57" i="40"/>
  <c r="X57" i="40" s="1"/>
  <c r="V50" i="40"/>
  <c r="X50" i="40" s="1"/>
  <c r="V49" i="40"/>
  <c r="X49" i="40" s="1"/>
  <c r="V48" i="40"/>
  <c r="W45" i="40"/>
  <c r="Y45" i="40" s="1"/>
  <c r="R45" i="40"/>
  <c r="V44" i="40"/>
  <c r="W41" i="40"/>
  <c r="R41" i="40"/>
  <c r="V40" i="40"/>
  <c r="X40" i="40" s="1"/>
  <c r="W37" i="40"/>
  <c r="Y37" i="40" s="1"/>
  <c r="R37" i="40"/>
  <c r="V36" i="40"/>
  <c r="X36" i="40" s="1"/>
  <c r="W33" i="40"/>
  <c r="R33" i="40"/>
  <c r="V32" i="40"/>
  <c r="X32" i="40" s="1"/>
  <c r="W29" i="40"/>
  <c r="Y29" i="40" s="1"/>
  <c r="R29" i="40"/>
  <c r="V28" i="40"/>
  <c r="X28" i="40" s="1"/>
  <c r="V81" i="40"/>
  <c r="V74" i="40"/>
  <c r="X74" i="40" s="1"/>
  <c r="V66" i="40"/>
  <c r="X66" i="40" s="1"/>
  <c r="V62" i="40"/>
  <c r="R55" i="40"/>
  <c r="W54" i="40"/>
  <c r="Y54" i="40" s="1"/>
  <c r="R51" i="40"/>
  <c r="W46" i="40"/>
  <c r="Y46" i="40" s="1"/>
  <c r="R46" i="40"/>
  <c r="V45" i="40"/>
  <c r="X45" i="40" s="1"/>
  <c r="W42" i="40"/>
  <c r="Y42" i="40" s="1"/>
  <c r="R42" i="40"/>
  <c r="V41" i="40"/>
  <c r="W38" i="40"/>
  <c r="Y38" i="40" s="1"/>
  <c r="R38" i="40"/>
  <c r="V37" i="40"/>
  <c r="X37" i="40" s="1"/>
  <c r="W34" i="40"/>
  <c r="Y34" i="40" s="1"/>
  <c r="R34" i="40"/>
  <c r="V33" i="40"/>
  <c r="W30" i="40"/>
  <c r="Y30" i="40" s="1"/>
  <c r="R30" i="40"/>
  <c r="V29" i="40"/>
  <c r="X29" i="40" s="1"/>
  <c r="W82" i="40"/>
  <c r="R79" i="40"/>
  <c r="W78" i="40"/>
  <c r="Y78" i="40" s="1"/>
  <c r="W75" i="40"/>
  <c r="Y75" i="40" s="1"/>
  <c r="R74" i="40"/>
  <c r="V73" i="40"/>
  <c r="X73" i="40" s="1"/>
  <c r="R71" i="40"/>
  <c r="W70" i="40"/>
  <c r="Y70" i="40" s="1"/>
  <c r="W67" i="40"/>
  <c r="Y67" i="40" s="1"/>
  <c r="R66" i="40"/>
  <c r="V65" i="40"/>
  <c r="X65" i="40" s="1"/>
  <c r="R63" i="40"/>
  <c r="R62" i="40"/>
  <c r="V61" i="40"/>
  <c r="X61" i="40" s="1"/>
  <c r="R59" i="40"/>
  <c r="W58" i="40"/>
  <c r="Y58" i="40" s="1"/>
  <c r="V54" i="40"/>
  <c r="X54" i="40" s="1"/>
  <c r="W51" i="40"/>
  <c r="Y51" i="40" s="1"/>
  <c r="R50" i="40"/>
  <c r="R49" i="40"/>
  <c r="W47" i="40"/>
  <c r="Y47" i="40" s="1"/>
  <c r="R47" i="40"/>
  <c r="V46" i="40"/>
  <c r="X46" i="40" s="1"/>
  <c r="V82" i="40"/>
  <c r="V58" i="40"/>
  <c r="X58" i="40" s="1"/>
  <c r="V53" i="40"/>
  <c r="X53" i="40" s="1"/>
  <c r="W43" i="40"/>
  <c r="R40" i="40"/>
  <c r="W39" i="40"/>
  <c r="Y39" i="40" s="1"/>
  <c r="R36" i="40"/>
  <c r="W35" i="40"/>
  <c r="Y35" i="40" s="1"/>
  <c r="R32" i="40"/>
  <c r="W31" i="40"/>
  <c r="Y31" i="40" s="1"/>
  <c r="R28" i="40"/>
  <c r="V27" i="40"/>
  <c r="X27" i="40" s="1"/>
  <c r="W24" i="40"/>
  <c r="R24" i="40"/>
  <c r="V23" i="40"/>
  <c r="X23" i="40" s="1"/>
  <c r="W20" i="40"/>
  <c r="R20" i="40"/>
  <c r="V19" i="40"/>
  <c r="X19" i="40" s="1"/>
  <c r="W16" i="40"/>
  <c r="R16" i="40"/>
  <c r="V15" i="40"/>
  <c r="X15" i="40" s="1"/>
  <c r="W12" i="40"/>
  <c r="Y12" i="40" s="1"/>
  <c r="R12" i="40"/>
  <c r="V11" i="40"/>
  <c r="X11" i="40" s="1"/>
  <c r="W8" i="40"/>
  <c r="Y8" i="40" s="1"/>
  <c r="R8" i="40"/>
  <c r="V7" i="40"/>
  <c r="X7" i="40" s="1"/>
  <c r="W4" i="40"/>
  <c r="R4" i="40"/>
  <c r="V3" i="40"/>
  <c r="W50" i="40"/>
  <c r="Y50" i="40" s="1"/>
  <c r="R48" i="40"/>
  <c r="V42" i="40"/>
  <c r="X42" i="40" s="1"/>
  <c r="R39" i="40"/>
  <c r="W27" i="40"/>
  <c r="Y27" i="40" s="1"/>
  <c r="V22" i="40"/>
  <c r="X22" i="40" s="1"/>
  <c r="W19" i="40"/>
  <c r="Y19" i="40" s="1"/>
  <c r="V78" i="40"/>
  <c r="X78" i="40" s="1"/>
  <c r="W55" i="40"/>
  <c r="R54" i="40"/>
  <c r="V43" i="40"/>
  <c r="W40" i="40"/>
  <c r="Y40" i="40" s="1"/>
  <c r="V39" i="40"/>
  <c r="X39" i="40" s="1"/>
  <c r="W36" i="40"/>
  <c r="Y36" i="40" s="1"/>
  <c r="V35" i="40"/>
  <c r="X35" i="40" s="1"/>
  <c r="W32" i="40"/>
  <c r="Y32" i="40" s="1"/>
  <c r="V31" i="40"/>
  <c r="X31" i="40" s="1"/>
  <c r="W28" i="40"/>
  <c r="Y28" i="40" s="1"/>
  <c r="W25" i="40"/>
  <c r="R25" i="40"/>
  <c r="V24" i="40"/>
  <c r="W21" i="40"/>
  <c r="Y21" i="40" s="1"/>
  <c r="R21" i="40"/>
  <c r="V20" i="40"/>
  <c r="W17" i="40"/>
  <c r="R17" i="40"/>
  <c r="V16" i="40"/>
  <c r="W13" i="40"/>
  <c r="Y13" i="40" s="1"/>
  <c r="R13" i="40"/>
  <c r="V12" i="40"/>
  <c r="X12" i="40" s="1"/>
  <c r="W9" i="40"/>
  <c r="Y9" i="40" s="1"/>
  <c r="R9" i="40"/>
  <c r="V8" i="40"/>
  <c r="X8" i="40" s="1"/>
  <c r="W5" i="40"/>
  <c r="Y5" i="40" s="1"/>
  <c r="R5" i="40"/>
  <c r="V4" i="40"/>
  <c r="R44" i="40"/>
  <c r="V34" i="40"/>
  <c r="X34" i="40" s="1"/>
  <c r="V30" i="40"/>
  <c r="X30" i="40" s="1"/>
  <c r="R27" i="40"/>
  <c r="V26" i="40"/>
  <c r="X26" i="40" s="1"/>
  <c r="W23" i="40"/>
  <c r="Y23" i="40" s="1"/>
  <c r="V70" i="40"/>
  <c r="X70" i="40" s="1"/>
  <c r="W49" i="40"/>
  <c r="Y49" i="40" s="1"/>
  <c r="V47" i="40"/>
  <c r="X47" i="40" s="1"/>
  <c r="W44" i="40"/>
  <c r="W26" i="40"/>
  <c r="Y26" i="40" s="1"/>
  <c r="R26" i="40"/>
  <c r="V25" i="40"/>
  <c r="W22" i="40"/>
  <c r="Y22" i="40" s="1"/>
  <c r="R22" i="40"/>
  <c r="V21" i="40"/>
  <c r="X21" i="40" s="1"/>
  <c r="W18" i="40"/>
  <c r="R18" i="40"/>
  <c r="V17" i="40"/>
  <c r="W14" i="40"/>
  <c r="Y14" i="40" s="1"/>
  <c r="R14" i="40"/>
  <c r="V13" i="40"/>
  <c r="X13" i="40" s="1"/>
  <c r="W10" i="40"/>
  <c r="Y10" i="40" s="1"/>
  <c r="R10" i="40"/>
  <c r="V9" i="40"/>
  <c r="X9" i="40" s="1"/>
  <c r="W6" i="40"/>
  <c r="Y6" i="40" s="1"/>
  <c r="R6" i="40"/>
  <c r="V5" i="40"/>
  <c r="X5" i="40" s="1"/>
  <c r="W2" i="40"/>
  <c r="Y2" i="40" s="1"/>
  <c r="R2" i="40"/>
  <c r="R43" i="40"/>
  <c r="V38" i="40"/>
  <c r="X38" i="40" s="1"/>
  <c r="R35" i="40"/>
  <c r="R31" i="40"/>
  <c r="R23" i="40"/>
  <c r="R19" i="40"/>
  <c r="V18" i="40"/>
  <c r="W3" i="40"/>
  <c r="R11" i="40"/>
  <c r="W15" i="40"/>
  <c r="Y15" i="40" s="1"/>
  <c r="W11" i="40"/>
  <c r="Y11" i="40" s="1"/>
  <c r="W7" i="40"/>
  <c r="Y7" i="40" s="1"/>
  <c r="V2" i="40"/>
  <c r="X2" i="40" s="1"/>
  <c r="R15" i="40"/>
  <c r="V14" i="40"/>
  <c r="X14" i="40" s="1"/>
  <c r="V10" i="40"/>
  <c r="X10" i="40" s="1"/>
  <c r="V6" i="40"/>
  <c r="X6" i="40" s="1"/>
  <c r="R3" i="40"/>
  <c r="R7" i="40"/>
  <c r="J95" i="40"/>
  <c r="S77" i="40"/>
  <c r="S69" i="40"/>
  <c r="S61" i="40"/>
  <c r="S53" i="40"/>
  <c r="S82" i="40"/>
  <c r="S74" i="40"/>
  <c r="S66" i="40"/>
  <c r="S58" i="40"/>
  <c r="S76" i="40"/>
  <c r="S56" i="40"/>
  <c r="S51" i="40"/>
  <c r="S42" i="40"/>
  <c r="S34" i="40"/>
  <c r="S80" i="40"/>
  <c r="S71" i="40"/>
  <c r="S59" i="40"/>
  <c r="S47" i="40"/>
  <c r="S39" i="40"/>
  <c r="S31" i="40"/>
  <c r="S64" i="40"/>
  <c r="S48" i="40"/>
  <c r="S75" i="40"/>
  <c r="S45" i="40"/>
  <c r="S21" i="40"/>
  <c r="S13" i="40"/>
  <c r="S5" i="40"/>
  <c r="S37" i="40"/>
  <c r="S26" i="40"/>
  <c r="S18" i="40"/>
  <c r="S10" i="40"/>
  <c r="S2" i="40"/>
  <c r="S36" i="40"/>
  <c r="S29" i="40"/>
  <c r="S24" i="40"/>
  <c r="S23" i="40"/>
  <c r="S15" i="40"/>
  <c r="S7" i="40"/>
  <c r="S33" i="40"/>
  <c r="S16" i="40"/>
  <c r="S8" i="40"/>
  <c r="K91" i="38"/>
  <c r="K88" i="38"/>
  <c r="U33" i="32"/>
  <c r="U41" i="32"/>
  <c r="U72" i="32"/>
  <c r="K95" i="32"/>
  <c r="U5" i="32"/>
  <c r="U15" i="32"/>
  <c r="U21" i="32"/>
  <c r="U37" i="32"/>
  <c r="U51" i="32"/>
  <c r="U66" i="32"/>
  <c r="U39" i="32"/>
  <c r="U46" i="32"/>
  <c r="U69" i="32"/>
  <c r="U82" i="32"/>
  <c r="U3" i="32"/>
  <c r="U9" i="32"/>
  <c r="U19" i="32"/>
  <c r="U29" i="32"/>
  <c r="U35" i="32"/>
  <c r="U56" i="32"/>
  <c r="U2" i="32"/>
  <c r="U8" i="32"/>
  <c r="U14" i="32"/>
  <c r="U18" i="32"/>
  <c r="U20" i="32"/>
  <c r="U26" i="32"/>
  <c r="U28" i="32"/>
  <c r="U32" i="32"/>
  <c r="U34" i="32"/>
  <c r="U36" i="32"/>
  <c r="U38" i="32"/>
  <c r="U52" i="32"/>
  <c r="U60" i="32"/>
  <c r="U65" i="32"/>
  <c r="U68" i="32"/>
  <c r="U78" i="32"/>
  <c r="U7" i="32"/>
  <c r="U11" i="32"/>
  <c r="U13" i="32"/>
  <c r="U17" i="32"/>
  <c r="U23" i="32"/>
  <c r="U25" i="32"/>
  <c r="U27" i="32"/>
  <c r="U31" i="32"/>
  <c r="U43" i="32"/>
  <c r="U48" i="32"/>
  <c r="U54" i="32"/>
  <c r="U61" i="32"/>
  <c r="U64" i="32"/>
  <c r="U74" i="32"/>
  <c r="U77" i="32"/>
  <c r="U80" i="32"/>
  <c r="J90" i="32"/>
  <c r="U4" i="32"/>
  <c r="U6" i="32"/>
  <c r="U10" i="32"/>
  <c r="U12" i="32"/>
  <c r="U16" i="32"/>
  <c r="U22" i="32"/>
  <c r="U24" i="32"/>
  <c r="U30" i="32"/>
  <c r="U40" i="32"/>
  <c r="U42" i="32"/>
  <c r="U44" i="32"/>
  <c r="U47" i="32"/>
  <c r="U50" i="32"/>
  <c r="U55" i="32"/>
  <c r="U62" i="32"/>
  <c r="U70" i="32"/>
  <c r="U73" i="32"/>
  <c r="U76" i="32"/>
  <c r="U81" i="32"/>
  <c r="W80" i="38"/>
  <c r="R80" i="38"/>
  <c r="W76" i="38"/>
  <c r="Y76" i="38" s="1"/>
  <c r="R76" i="38"/>
  <c r="W72" i="38"/>
  <c r="Y72" i="38" s="1"/>
  <c r="R72" i="38"/>
  <c r="W68" i="38"/>
  <c r="Y68" i="38" s="1"/>
  <c r="R68" i="38"/>
  <c r="W64" i="38"/>
  <c r="Y64" i="38" s="1"/>
  <c r="R64" i="38"/>
  <c r="W60" i="38"/>
  <c r="R60" i="38"/>
  <c r="W54" i="38"/>
  <c r="Y54" i="38" s="1"/>
  <c r="R54" i="38"/>
  <c r="W50" i="38"/>
  <c r="Y50" i="38" s="1"/>
  <c r="R50" i="38"/>
  <c r="W46" i="38"/>
  <c r="Y46" i="38" s="1"/>
  <c r="R46" i="38"/>
  <c r="R79" i="38"/>
  <c r="R82" i="38"/>
  <c r="W79" i="38"/>
  <c r="R78" i="38"/>
  <c r="R77" i="38"/>
  <c r="W74" i="38"/>
  <c r="Y74" i="38" s="1"/>
  <c r="W73" i="38"/>
  <c r="Y73" i="38" s="1"/>
  <c r="R67" i="38"/>
  <c r="W63" i="38"/>
  <c r="Y63" i="38" s="1"/>
  <c r="R57" i="38"/>
  <c r="R53" i="38"/>
  <c r="W49" i="38"/>
  <c r="Y49" i="38" s="1"/>
  <c r="R48" i="38"/>
  <c r="R47" i="38"/>
  <c r="W43" i="38"/>
  <c r="R43" i="38"/>
  <c r="W39" i="38"/>
  <c r="Y39" i="38" s="1"/>
  <c r="R39" i="38"/>
  <c r="W35" i="38"/>
  <c r="Y35" i="38" s="1"/>
  <c r="R35" i="38"/>
  <c r="W31" i="38"/>
  <c r="Y31" i="38" s="1"/>
  <c r="R31" i="38"/>
  <c r="W27" i="38"/>
  <c r="Y27" i="38" s="1"/>
  <c r="R27" i="38"/>
  <c r="W82" i="38"/>
  <c r="R81" i="38"/>
  <c r="W78" i="38"/>
  <c r="Y78" i="38" s="1"/>
  <c r="W77" i="38"/>
  <c r="Y77" i="38" s="1"/>
  <c r="R71" i="38"/>
  <c r="W67" i="38"/>
  <c r="Y67" i="38" s="1"/>
  <c r="R66" i="38"/>
  <c r="R65" i="38"/>
  <c r="R62" i="38"/>
  <c r="W57" i="38"/>
  <c r="W53" i="38"/>
  <c r="Y53" i="38" s="1"/>
  <c r="R52" i="38"/>
  <c r="W81" i="38"/>
  <c r="R75" i="38"/>
  <c r="W71" i="38"/>
  <c r="Y71" i="38" s="1"/>
  <c r="R70" i="38"/>
  <c r="R69" i="38"/>
  <c r="W66" i="38"/>
  <c r="Y66" i="38" s="1"/>
  <c r="W65" i="38"/>
  <c r="Y65" i="38" s="1"/>
  <c r="W62" i="38"/>
  <c r="R61" i="38"/>
  <c r="R56" i="38"/>
  <c r="R55" i="38"/>
  <c r="W52" i="38"/>
  <c r="Y52" i="38" s="1"/>
  <c r="W51" i="38"/>
  <c r="Y51" i="38" s="1"/>
  <c r="R45" i="38"/>
  <c r="W41" i="38"/>
  <c r="R41" i="38"/>
  <c r="W37" i="38"/>
  <c r="Y37" i="38" s="1"/>
  <c r="R37" i="38"/>
  <c r="W33" i="38"/>
  <c r="R33" i="38"/>
  <c r="W29" i="38"/>
  <c r="Y29" i="38" s="1"/>
  <c r="R29" i="38"/>
  <c r="W75" i="38"/>
  <c r="Y75" i="38" s="1"/>
  <c r="W56" i="38"/>
  <c r="R51" i="38"/>
  <c r="R42" i="38"/>
  <c r="R32" i="38"/>
  <c r="W30" i="38"/>
  <c r="Y30" i="38" s="1"/>
  <c r="R28" i="38"/>
  <c r="W24" i="38"/>
  <c r="Y24" i="38" s="1"/>
  <c r="R24" i="38"/>
  <c r="W20" i="38"/>
  <c r="Y20" i="38" s="1"/>
  <c r="R20" i="38"/>
  <c r="W16" i="38"/>
  <c r="Y16" i="38" s="1"/>
  <c r="R16" i="38"/>
  <c r="W12" i="38"/>
  <c r="Y12" i="38" s="1"/>
  <c r="R12" i="38"/>
  <c r="W8" i="38"/>
  <c r="Y8" i="38" s="1"/>
  <c r="R8" i="38"/>
  <c r="W4" i="38"/>
  <c r="R4" i="38"/>
  <c r="R74" i="38"/>
  <c r="W69" i="38"/>
  <c r="Y69" i="38" s="1"/>
  <c r="R49" i="38"/>
  <c r="W48" i="38"/>
  <c r="Y48" i="38" s="1"/>
  <c r="W47" i="38"/>
  <c r="Y47" i="38" s="1"/>
  <c r="R44" i="38"/>
  <c r="W40" i="38"/>
  <c r="Y40" i="38" s="1"/>
  <c r="R38" i="38"/>
  <c r="W36" i="38"/>
  <c r="Y36" i="38" s="1"/>
  <c r="R34" i="38"/>
  <c r="W25" i="38"/>
  <c r="R25" i="38"/>
  <c r="W21" i="38"/>
  <c r="Y21" i="38" s="1"/>
  <c r="R21" i="38"/>
  <c r="W17" i="38"/>
  <c r="Y17" i="38" s="1"/>
  <c r="R17" i="38"/>
  <c r="W13" i="38"/>
  <c r="R13" i="38"/>
  <c r="W9" i="38"/>
  <c r="Y9" i="38" s="1"/>
  <c r="R9" i="38"/>
  <c r="W5" i="38"/>
  <c r="Y5" i="38" s="1"/>
  <c r="R5" i="38"/>
  <c r="W55" i="38"/>
  <c r="Y55" i="38" s="1"/>
  <c r="W45" i="38"/>
  <c r="Y45" i="38" s="1"/>
  <c r="R73" i="38"/>
  <c r="W70" i="38"/>
  <c r="Y70" i="38" s="1"/>
  <c r="W61" i="38"/>
  <c r="W42" i="38"/>
  <c r="Y42" i="38" s="1"/>
  <c r="W32" i="38"/>
  <c r="Y32" i="38" s="1"/>
  <c r="R30" i="38"/>
  <c r="W28" i="38"/>
  <c r="Y28" i="38" s="1"/>
  <c r="R26" i="38"/>
  <c r="W22" i="38"/>
  <c r="Y22" i="38" s="1"/>
  <c r="R22" i="38"/>
  <c r="W18" i="38"/>
  <c r="Y18" i="38" s="1"/>
  <c r="R18" i="38"/>
  <c r="W14" i="38"/>
  <c r="Y14" i="38" s="1"/>
  <c r="R14" i="38"/>
  <c r="W10" i="38"/>
  <c r="Y10" i="38" s="1"/>
  <c r="R10" i="38"/>
  <c r="W6" i="38"/>
  <c r="Y6" i="38" s="1"/>
  <c r="R6" i="38"/>
  <c r="W2" i="38"/>
  <c r="Y2" i="38" s="1"/>
  <c r="R2" i="38"/>
  <c r="R63" i="38"/>
  <c r="W44" i="38"/>
  <c r="R40" i="38"/>
  <c r="R36" i="38"/>
  <c r="W26" i="38"/>
  <c r="W23" i="38"/>
  <c r="Y23" i="38" s="1"/>
  <c r="W19" i="38"/>
  <c r="Y19" i="38" s="1"/>
  <c r="W15" i="38"/>
  <c r="Y15" i="38" s="1"/>
  <c r="W3" i="38"/>
  <c r="W11" i="38"/>
  <c r="Y11" i="38" s="1"/>
  <c r="W7" i="38"/>
  <c r="Y7" i="38" s="1"/>
  <c r="R23" i="38"/>
  <c r="R19" i="38"/>
  <c r="R15" i="38"/>
  <c r="V6" i="38"/>
  <c r="X6" i="38" s="1"/>
  <c r="R3" i="38"/>
  <c r="W38" i="38"/>
  <c r="Y38" i="38" s="1"/>
  <c r="W34" i="38"/>
  <c r="Y34" i="38" s="1"/>
  <c r="R11" i="38"/>
  <c r="R7" i="38"/>
  <c r="O81" i="38"/>
  <c r="O77" i="38"/>
  <c r="O73" i="38"/>
  <c r="O69" i="38"/>
  <c r="O65" i="38"/>
  <c r="O61" i="38"/>
  <c r="O55" i="38"/>
  <c r="O51" i="38"/>
  <c r="O47" i="38"/>
  <c r="O80" i="38"/>
  <c r="O71" i="38"/>
  <c r="O70" i="38"/>
  <c r="O64" i="38"/>
  <c r="O56" i="38"/>
  <c r="O50" i="38"/>
  <c r="O44" i="38"/>
  <c r="O40" i="38"/>
  <c r="O36" i="38"/>
  <c r="O32" i="38"/>
  <c r="O28" i="38"/>
  <c r="O75" i="38"/>
  <c r="O74" i="38"/>
  <c r="O68" i="38"/>
  <c r="O60" i="38"/>
  <c r="O54" i="38"/>
  <c r="O82" i="38"/>
  <c r="O79" i="38"/>
  <c r="O78" i="38"/>
  <c r="O72" i="38"/>
  <c r="O63" i="38"/>
  <c r="O49" i="38"/>
  <c r="O48" i="38"/>
  <c r="O42" i="38"/>
  <c r="O38" i="38"/>
  <c r="O34" i="38"/>
  <c r="O30" i="38"/>
  <c r="O57" i="38"/>
  <c r="O46" i="38"/>
  <c r="O39" i="38"/>
  <c r="O35" i="38"/>
  <c r="O25" i="38"/>
  <c r="O21" i="38"/>
  <c r="O17" i="38"/>
  <c r="O13" i="38"/>
  <c r="O9" i="38"/>
  <c r="O5" i="38"/>
  <c r="O45" i="38"/>
  <c r="O67" i="38"/>
  <c r="O66" i="38"/>
  <c r="O31" i="38"/>
  <c r="O26" i="38"/>
  <c r="O22" i="38"/>
  <c r="O18" i="38"/>
  <c r="O14" i="38"/>
  <c r="O10" i="38"/>
  <c r="O6" i="38"/>
  <c r="O2" i="38"/>
  <c r="O52" i="38"/>
  <c r="O43" i="38"/>
  <c r="O76" i="38"/>
  <c r="O62" i="38"/>
  <c r="O41" i="38"/>
  <c r="O37" i="38"/>
  <c r="O23" i="38"/>
  <c r="O19" i="38"/>
  <c r="O15" i="38"/>
  <c r="O11" i="38"/>
  <c r="O7" i="38"/>
  <c r="O3" i="38"/>
  <c r="O53" i="38"/>
  <c r="O27" i="38"/>
  <c r="O4" i="38"/>
  <c r="O33" i="38"/>
  <c r="O29" i="38"/>
  <c r="O24" i="38"/>
  <c r="O20" i="38"/>
  <c r="O16" i="38"/>
  <c r="O12" i="38"/>
  <c r="O8" i="38"/>
  <c r="J94" i="38"/>
  <c r="H97" i="38"/>
  <c r="I96" i="38"/>
  <c r="K92" i="38"/>
  <c r="K93" i="38" s="1"/>
  <c r="K89" i="38"/>
  <c r="K90" i="38" s="1"/>
  <c r="U55" i="37"/>
  <c r="U4" i="37"/>
  <c r="U37" i="37"/>
  <c r="U27" i="37"/>
  <c r="U19" i="37"/>
  <c r="J90" i="37"/>
  <c r="U31" i="37"/>
  <c r="U68" i="37"/>
  <c r="U6" i="37"/>
  <c r="U24" i="37"/>
  <c r="U5" i="37"/>
  <c r="U11" i="37"/>
  <c r="U13" i="37"/>
  <c r="U15" i="37"/>
  <c r="U17" i="37"/>
  <c r="U18" i="37"/>
  <c r="U23" i="37"/>
  <c r="U25" i="37"/>
  <c r="U30" i="37"/>
  <c r="U36" i="37"/>
  <c r="U40" i="37"/>
  <c r="U46" i="37"/>
  <c r="U64" i="37"/>
  <c r="U3" i="37"/>
  <c r="U9" i="37"/>
  <c r="U10" i="37"/>
  <c r="U12" i="37"/>
  <c r="U14" i="37"/>
  <c r="U16" i="37"/>
  <c r="U21" i="37"/>
  <c r="U22" i="37"/>
  <c r="U29" i="37"/>
  <c r="U33" i="37"/>
  <c r="U35" i="37"/>
  <c r="U39" i="37"/>
  <c r="U41" i="37"/>
  <c r="U43" i="37"/>
  <c r="U50" i="37"/>
  <c r="U60" i="37"/>
  <c r="U2" i="37"/>
  <c r="U7" i="37"/>
  <c r="U8" i="37"/>
  <c r="U20" i="37"/>
  <c r="U26" i="37"/>
  <c r="U28" i="37"/>
  <c r="U32" i="37"/>
  <c r="U34" i="37"/>
  <c r="U38" i="37"/>
  <c r="U42" i="37"/>
  <c r="U54" i="37"/>
  <c r="U76" i="37"/>
  <c r="I95" i="37"/>
  <c r="U81" i="37"/>
  <c r="U77" i="37"/>
  <c r="U73" i="37"/>
  <c r="U69" i="37"/>
  <c r="U65" i="37"/>
  <c r="U61" i="37"/>
  <c r="U51" i="37"/>
  <c r="U47" i="37"/>
  <c r="K95" i="37"/>
  <c r="H96" i="37" s="1"/>
  <c r="U78" i="37"/>
  <c r="U74" i="37"/>
  <c r="U70" i="37"/>
  <c r="U66" i="37"/>
  <c r="U62" i="37"/>
  <c r="U56" i="37"/>
  <c r="U52" i="37"/>
  <c r="U48" i="37"/>
  <c r="U44" i="37"/>
  <c r="U79" i="37"/>
  <c r="U75" i="37"/>
  <c r="U71" i="37"/>
  <c r="U67" i="37"/>
  <c r="U63" i="37"/>
  <c r="U57" i="37"/>
  <c r="U53" i="37"/>
  <c r="U49" i="37"/>
  <c r="U45" i="37"/>
  <c r="U80" i="37"/>
  <c r="U72" i="37"/>
  <c r="U82" i="37"/>
  <c r="H96" i="32"/>
  <c r="I95" i="32"/>
  <c r="U45" i="32"/>
  <c r="U49" i="32"/>
  <c r="U53" i="32"/>
  <c r="U59" i="32"/>
  <c r="U63" i="32"/>
  <c r="U67" i="32"/>
  <c r="U71" i="32"/>
  <c r="U75" i="32"/>
  <c r="U79" i="32"/>
  <c r="J90" i="35"/>
  <c r="U30" i="35"/>
  <c r="U17" i="35"/>
  <c r="U13" i="35"/>
  <c r="U25" i="35"/>
  <c r="U18" i="35"/>
  <c r="U9" i="35"/>
  <c r="U5" i="35"/>
  <c r="U45" i="35"/>
  <c r="U6" i="35"/>
  <c r="U14" i="35"/>
  <c r="U22" i="35"/>
  <c r="U26" i="35"/>
  <c r="U38" i="35"/>
  <c r="U51" i="35"/>
  <c r="U21" i="35"/>
  <c r="U72" i="35"/>
  <c r="U2" i="35"/>
  <c r="U10" i="35"/>
  <c r="I95" i="35"/>
  <c r="K95" i="35"/>
  <c r="H96" i="35" s="1"/>
  <c r="U44" i="35"/>
  <c r="U81" i="35"/>
  <c r="U80" i="35"/>
  <c r="U77" i="35"/>
  <c r="U76" i="35"/>
  <c r="U71" i="35"/>
  <c r="U67" i="35"/>
  <c r="U57" i="35"/>
  <c r="U55" i="35"/>
  <c r="U54" i="35"/>
  <c r="U49" i="35"/>
  <c r="U41" i="35"/>
  <c r="U37" i="35"/>
  <c r="U33" i="35"/>
  <c r="U79" i="35"/>
  <c r="U75" i="35"/>
  <c r="U53" i="35"/>
  <c r="U4" i="35"/>
  <c r="U8" i="35"/>
  <c r="U12" i="35"/>
  <c r="U16" i="35"/>
  <c r="U20" i="35"/>
  <c r="U24" i="35"/>
  <c r="U28" i="35"/>
  <c r="U31" i="35"/>
  <c r="U32" i="35"/>
  <c r="U35" i="35"/>
  <c r="U36" i="35"/>
  <c r="U46" i="35"/>
  <c r="U61" i="35"/>
  <c r="U65" i="35"/>
  <c r="U69" i="35"/>
  <c r="U29" i="35"/>
  <c r="U34" i="35"/>
  <c r="U39" i="35"/>
  <c r="U40" i="35"/>
  <c r="U64" i="35"/>
  <c r="U73" i="35"/>
  <c r="U3" i="35"/>
  <c r="U7" i="35"/>
  <c r="U11" i="35"/>
  <c r="U15" i="35"/>
  <c r="U19" i="35"/>
  <c r="U23" i="35"/>
  <c r="U27" i="35"/>
  <c r="U42" i="35"/>
  <c r="U43" i="35"/>
  <c r="U47" i="35"/>
  <c r="U50" i="35"/>
  <c r="U59" i="35"/>
  <c r="U63" i="35"/>
  <c r="U68" i="35"/>
  <c r="U48" i="35"/>
  <c r="U52" i="35"/>
  <c r="U56" i="35"/>
  <c r="U62" i="35"/>
  <c r="U66" i="35"/>
  <c r="U70" i="35"/>
  <c r="U74" i="35"/>
  <c r="U78" i="35"/>
  <c r="U82" i="35"/>
  <c r="J90" i="34"/>
  <c r="U52" i="34"/>
  <c r="U34" i="34"/>
  <c r="U8" i="34"/>
  <c r="U2" i="34"/>
  <c r="U28" i="34"/>
  <c r="U60" i="34"/>
  <c r="U68" i="34"/>
  <c r="U26" i="34"/>
  <c r="U32" i="34"/>
  <c r="U65" i="34"/>
  <c r="U14" i="34"/>
  <c r="U20" i="34"/>
  <c r="U38" i="34"/>
  <c r="U18" i="34"/>
  <c r="U36" i="34"/>
  <c r="U7" i="34"/>
  <c r="U11" i="34"/>
  <c r="U13" i="34"/>
  <c r="U17" i="34"/>
  <c r="U23" i="34"/>
  <c r="U25" i="34"/>
  <c r="U27" i="34"/>
  <c r="U31" i="34"/>
  <c r="U43" i="34"/>
  <c r="U48" i="34"/>
  <c r="U54" i="34"/>
  <c r="U61" i="34"/>
  <c r="U64" i="34"/>
  <c r="U74" i="34"/>
  <c r="U77" i="34"/>
  <c r="U81" i="34"/>
  <c r="K95" i="34"/>
  <c r="H96" i="34" s="1"/>
  <c r="U4" i="34"/>
  <c r="U6" i="34"/>
  <c r="U10" i="34"/>
  <c r="U12" i="34"/>
  <c r="U16" i="34"/>
  <c r="U22" i="34"/>
  <c r="U24" i="34"/>
  <c r="U30" i="34"/>
  <c r="U40" i="34"/>
  <c r="U42" i="34"/>
  <c r="U44" i="34"/>
  <c r="U47" i="34"/>
  <c r="U50" i="34"/>
  <c r="U55" i="34"/>
  <c r="U62" i="34"/>
  <c r="U70" i="34"/>
  <c r="U73" i="34"/>
  <c r="U76" i="34"/>
  <c r="U80" i="34"/>
  <c r="U3" i="34"/>
  <c r="U5" i="34"/>
  <c r="U9" i="34"/>
  <c r="U15" i="34"/>
  <c r="U19" i="34"/>
  <c r="U21" i="34"/>
  <c r="U29" i="34"/>
  <c r="U33" i="34"/>
  <c r="U35" i="34"/>
  <c r="U37" i="34"/>
  <c r="U39" i="34"/>
  <c r="U41" i="34"/>
  <c r="U46" i="34"/>
  <c r="U51" i="34"/>
  <c r="U56" i="34"/>
  <c r="U66" i="34"/>
  <c r="U69" i="34"/>
  <c r="U72" i="34"/>
  <c r="I95" i="34"/>
  <c r="U45" i="34"/>
  <c r="U49" i="34"/>
  <c r="U53" i="34"/>
  <c r="U57" i="34"/>
  <c r="U63" i="34"/>
  <c r="U67" i="34"/>
  <c r="U71" i="34"/>
  <c r="U75" i="34"/>
  <c r="U79" i="34"/>
  <c r="U78" i="34"/>
  <c r="U82" i="34"/>
  <c r="J89" i="33"/>
  <c r="J88" i="33"/>
  <c r="J87" i="33"/>
  <c r="J86" i="33"/>
  <c r="Y82" i="33"/>
  <c r="X82" i="33"/>
  <c r="Q2" i="33"/>
  <c r="N2" i="33"/>
  <c r="P6" i="44" l="1"/>
  <c r="P2" i="44"/>
  <c r="P73" i="44"/>
  <c r="P21" i="44"/>
  <c r="P12" i="44"/>
  <c r="P26" i="44"/>
  <c r="P47" i="44"/>
  <c r="P79" i="44"/>
  <c r="P40" i="44"/>
  <c r="P15" i="44"/>
  <c r="P33" i="44"/>
  <c r="P67" i="44"/>
  <c r="P31" i="44"/>
  <c r="P51" i="44"/>
  <c r="P65" i="44"/>
  <c r="P38" i="44"/>
  <c r="P56" i="44"/>
  <c r="P80" i="44"/>
  <c r="P58" i="44"/>
  <c r="P74" i="44"/>
  <c r="P14" i="44"/>
  <c r="P18" i="44"/>
  <c r="P77" i="44"/>
  <c r="P25" i="44"/>
  <c r="P16" i="44"/>
  <c r="P29" i="44"/>
  <c r="P52" i="44"/>
  <c r="P41" i="44"/>
  <c r="P3" i="44"/>
  <c r="P19" i="44"/>
  <c r="P36" i="44"/>
  <c r="P72" i="44"/>
  <c r="P35" i="44"/>
  <c r="P60" i="44"/>
  <c r="P71" i="44"/>
  <c r="P42" i="44"/>
  <c r="P57" i="44"/>
  <c r="P46" i="44"/>
  <c r="P62" i="44"/>
  <c r="P78" i="44"/>
  <c r="P22" i="44"/>
  <c r="P44" i="44"/>
  <c r="P9" i="44"/>
  <c r="P4" i="44"/>
  <c r="P20" i="44"/>
  <c r="P30" i="44"/>
  <c r="P55" i="44"/>
  <c r="P5" i="44"/>
  <c r="P7" i="44"/>
  <c r="P23" i="44"/>
  <c r="P45" i="44"/>
  <c r="P76" i="44"/>
  <c r="P39" i="44"/>
  <c r="P61" i="44"/>
  <c r="P75" i="44"/>
  <c r="P48" i="44"/>
  <c r="P68" i="44"/>
  <c r="P50" i="44"/>
  <c r="P66" i="44"/>
  <c r="I98" i="6"/>
  <c r="J97" i="6" s="1"/>
  <c r="H99" i="6"/>
  <c r="I98" i="43"/>
  <c r="H99" i="43"/>
  <c r="J97" i="43"/>
  <c r="S81" i="43"/>
  <c r="S77" i="43"/>
  <c r="S73" i="43"/>
  <c r="S69" i="43"/>
  <c r="S65" i="43"/>
  <c r="S61" i="43"/>
  <c r="S57" i="43"/>
  <c r="S53" i="43"/>
  <c r="S49" i="43"/>
  <c r="S82" i="43"/>
  <c r="S78" i="43"/>
  <c r="S72" i="43"/>
  <c r="S67" i="43"/>
  <c r="S63" i="43"/>
  <c r="S59" i="43"/>
  <c r="S54" i="43"/>
  <c r="S50" i="43"/>
  <c r="S45" i="43"/>
  <c r="S41" i="43"/>
  <c r="S37" i="43"/>
  <c r="S76" i="43"/>
  <c r="S71" i="43"/>
  <c r="S58" i="43"/>
  <c r="S52" i="43"/>
  <c r="S46" i="43"/>
  <c r="S70" i="43"/>
  <c r="S62" i="43"/>
  <c r="S56" i="43"/>
  <c r="S51" i="43"/>
  <c r="S48" i="43"/>
  <c r="S38" i="43"/>
  <c r="S34" i="43"/>
  <c r="S30" i="43"/>
  <c r="S26" i="43"/>
  <c r="S22" i="43"/>
  <c r="S18" i="43"/>
  <c r="S14" i="43"/>
  <c r="S10" i="43"/>
  <c r="S6" i="43"/>
  <c r="S2" i="43"/>
  <c r="S66" i="43"/>
  <c r="S55" i="43"/>
  <c r="S47" i="43"/>
  <c r="S40" i="43"/>
  <c r="S35" i="43"/>
  <c r="S32" i="43"/>
  <c r="S79" i="43"/>
  <c r="S74" i="43"/>
  <c r="S64" i="43"/>
  <c r="S44" i="43"/>
  <c r="S43" i="43"/>
  <c r="S42" i="43"/>
  <c r="S36" i="43"/>
  <c r="S31" i="43"/>
  <c r="S27" i="43"/>
  <c r="S23" i="43"/>
  <c r="S19" i="43"/>
  <c r="S15" i="43"/>
  <c r="S11" i="43"/>
  <c r="S7" i="43"/>
  <c r="S3" i="43"/>
  <c r="S68" i="43"/>
  <c r="S33" i="43"/>
  <c r="S9" i="43"/>
  <c r="S5" i="43"/>
  <c r="S75" i="43"/>
  <c r="S29" i="43"/>
  <c r="S17" i="43"/>
  <c r="S21" i="43"/>
  <c r="S20" i="43"/>
  <c r="S12" i="43"/>
  <c r="S80" i="43"/>
  <c r="S60" i="43"/>
  <c r="S39" i="43"/>
  <c r="S28" i="43"/>
  <c r="S25" i="43"/>
  <c r="S24" i="43"/>
  <c r="S13" i="43"/>
  <c r="S4" i="43"/>
  <c r="S16" i="43"/>
  <c r="S8" i="43"/>
  <c r="J96" i="43"/>
  <c r="J96" i="44"/>
  <c r="I98" i="44"/>
  <c r="H99" i="44"/>
  <c r="I98" i="42"/>
  <c r="H99" i="42"/>
  <c r="J97" i="42"/>
  <c r="J96" i="41"/>
  <c r="S81" i="41"/>
  <c r="S77" i="41"/>
  <c r="S73" i="41"/>
  <c r="S69" i="41"/>
  <c r="S65" i="41"/>
  <c r="S61" i="41"/>
  <c r="S57" i="41"/>
  <c r="S53" i="41"/>
  <c r="S49" i="41"/>
  <c r="S82" i="41"/>
  <c r="S78" i="41"/>
  <c r="S74" i="41"/>
  <c r="S70" i="41"/>
  <c r="S66" i="41"/>
  <c r="S62" i="41"/>
  <c r="S58" i="41"/>
  <c r="S54" i="41"/>
  <c r="S50" i="41"/>
  <c r="S76" i="41"/>
  <c r="S68" i="41"/>
  <c r="S56" i="41"/>
  <c r="S47" i="41"/>
  <c r="S43" i="41"/>
  <c r="S39" i="41"/>
  <c r="S35" i="41"/>
  <c r="S31" i="41"/>
  <c r="S80" i="41"/>
  <c r="S79" i="41"/>
  <c r="S71" i="41"/>
  <c r="S63" i="41"/>
  <c r="S59" i="41"/>
  <c r="S51" i="41"/>
  <c r="S48" i="41"/>
  <c r="S44" i="41"/>
  <c r="S40" i="41"/>
  <c r="S36" i="41"/>
  <c r="S67" i="41"/>
  <c r="S64" i="41"/>
  <c r="S37" i="41"/>
  <c r="S32" i="41"/>
  <c r="S25" i="41"/>
  <c r="S21" i="41"/>
  <c r="S17" i="41"/>
  <c r="S13" i="41"/>
  <c r="S60" i="41"/>
  <c r="S45" i="41"/>
  <c r="S38" i="41"/>
  <c r="S30" i="41"/>
  <c r="S26" i="41"/>
  <c r="S22" i="41"/>
  <c r="S18" i="41"/>
  <c r="S14" i="41"/>
  <c r="S10" i="41"/>
  <c r="S6" i="41"/>
  <c r="S75" i="41"/>
  <c r="S72" i="41"/>
  <c r="S46" i="41"/>
  <c r="S41" i="41"/>
  <c r="S29" i="41"/>
  <c r="S27" i="41"/>
  <c r="S23" i="41"/>
  <c r="S19" i="41"/>
  <c r="S15" i="41"/>
  <c r="S11" i="41"/>
  <c r="S7" i="41"/>
  <c r="S3" i="41"/>
  <c r="S42" i="41"/>
  <c r="S55" i="41"/>
  <c r="S34" i="41"/>
  <c r="S28" i="41"/>
  <c r="S24" i="41"/>
  <c r="S20" i="41"/>
  <c r="S16" i="41"/>
  <c r="S12" i="41"/>
  <c r="S52" i="41"/>
  <c r="S33" i="41"/>
  <c r="S9" i="41"/>
  <c r="S8" i="41"/>
  <c r="S5" i="41"/>
  <c r="S4" i="41"/>
  <c r="S2" i="41"/>
  <c r="I98" i="41"/>
  <c r="H99" i="41"/>
  <c r="I98" i="39"/>
  <c r="J97" i="39" s="1"/>
  <c r="H99" i="39"/>
  <c r="S4" i="40"/>
  <c r="S20" i="40"/>
  <c r="S11" i="40"/>
  <c r="S27" i="40"/>
  <c r="S32" i="40"/>
  <c r="S6" i="40"/>
  <c r="S22" i="40"/>
  <c r="S40" i="40"/>
  <c r="S17" i="40"/>
  <c r="S52" i="40"/>
  <c r="S60" i="40"/>
  <c r="S35" i="40"/>
  <c r="S50" i="40"/>
  <c r="S79" i="40"/>
  <c r="S38" i="40"/>
  <c r="S55" i="40"/>
  <c r="S54" i="40"/>
  <c r="S70" i="40"/>
  <c r="S49" i="40"/>
  <c r="S65" i="40"/>
  <c r="S81" i="40"/>
  <c r="S12" i="40"/>
  <c r="S3" i="40"/>
  <c r="S19" i="40"/>
  <c r="S28" i="40"/>
  <c r="S41" i="40"/>
  <c r="S14" i="40"/>
  <c r="S67" i="40"/>
  <c r="S9" i="40"/>
  <c r="S25" i="40"/>
  <c r="S44" i="40"/>
  <c r="S72" i="40"/>
  <c r="S43" i="40"/>
  <c r="S63" i="40"/>
  <c r="S30" i="40"/>
  <c r="S46" i="40"/>
  <c r="S68" i="40"/>
  <c r="S62" i="40"/>
  <c r="S78" i="40"/>
  <c r="S57" i="40"/>
  <c r="I98" i="40"/>
  <c r="J97" i="40" s="1"/>
  <c r="H99" i="40"/>
  <c r="V3" i="38"/>
  <c r="V27" i="38"/>
  <c r="X27" i="38" s="1"/>
  <c r="V37" i="38"/>
  <c r="X37" i="38" s="1"/>
  <c r="V50" i="38"/>
  <c r="X50" i="38" s="1"/>
  <c r="V19" i="38"/>
  <c r="X19" i="38" s="1"/>
  <c r="V8" i="38"/>
  <c r="X8" i="38" s="1"/>
  <c r="V78" i="38"/>
  <c r="X78" i="38" s="1"/>
  <c r="V66" i="38"/>
  <c r="X66" i="38" s="1"/>
  <c r="V22" i="38"/>
  <c r="X22" i="38" s="1"/>
  <c r="V43" i="38"/>
  <c r="V17" i="38"/>
  <c r="X17" i="38" s="1"/>
  <c r="V24" i="38"/>
  <c r="X24" i="38" s="1"/>
  <c r="V73" i="38"/>
  <c r="X73" i="38" s="1"/>
  <c r="V32" i="38"/>
  <c r="X32" i="38" s="1"/>
  <c r="V47" i="38"/>
  <c r="X47" i="38" s="1"/>
  <c r="V34" i="38"/>
  <c r="X34" i="38" s="1"/>
  <c r="K89" i="32"/>
  <c r="K88" i="32"/>
  <c r="K90" i="32" s="1"/>
  <c r="U81" i="33"/>
  <c r="U75" i="33"/>
  <c r="U71" i="33"/>
  <c r="U67" i="33"/>
  <c r="U63" i="33"/>
  <c r="U59" i="33"/>
  <c r="U55" i="33"/>
  <c r="U47" i="33"/>
  <c r="U45" i="33"/>
  <c r="U41" i="33"/>
  <c r="U39" i="33"/>
  <c r="U37" i="33"/>
  <c r="U31" i="33"/>
  <c r="U27" i="33"/>
  <c r="U25" i="33"/>
  <c r="U21" i="33"/>
  <c r="U19" i="33"/>
  <c r="U15" i="33"/>
  <c r="U9" i="33"/>
  <c r="U5" i="33"/>
  <c r="U3" i="33"/>
  <c r="U79" i="33"/>
  <c r="U77" i="33"/>
  <c r="U73" i="33"/>
  <c r="U69" i="33"/>
  <c r="U65" i="33"/>
  <c r="U61" i="33"/>
  <c r="U57" i="33"/>
  <c r="U53" i="33"/>
  <c r="U49" i="33"/>
  <c r="U43" i="33"/>
  <c r="U35" i="33"/>
  <c r="U33" i="33"/>
  <c r="U29" i="33"/>
  <c r="U23" i="33"/>
  <c r="U17" i="33"/>
  <c r="U13" i="33"/>
  <c r="U11" i="33"/>
  <c r="U7" i="33"/>
  <c r="U80" i="33"/>
  <c r="U76" i="33"/>
  <c r="U72" i="33"/>
  <c r="U68" i="33"/>
  <c r="U64" i="33"/>
  <c r="U62" i="33"/>
  <c r="U58" i="33"/>
  <c r="U54" i="33"/>
  <c r="U48" i="33"/>
  <c r="U44" i="33"/>
  <c r="U42" i="33"/>
  <c r="U40" i="33"/>
  <c r="U34" i="33"/>
  <c r="U32" i="33"/>
  <c r="U28" i="33"/>
  <c r="U26" i="33"/>
  <c r="U22" i="33"/>
  <c r="U16" i="33"/>
  <c r="U12" i="33"/>
  <c r="U10" i="33"/>
  <c r="U6" i="33"/>
  <c r="U4" i="33"/>
  <c r="U78" i="33"/>
  <c r="U74" i="33"/>
  <c r="U70" i="33"/>
  <c r="U66" i="33"/>
  <c r="U60" i="33"/>
  <c r="U56" i="33"/>
  <c r="U50" i="33"/>
  <c r="U46" i="33"/>
  <c r="U38" i="33"/>
  <c r="U36" i="33"/>
  <c r="U30" i="33"/>
  <c r="U24" i="33"/>
  <c r="U20" i="33"/>
  <c r="U18" i="33"/>
  <c r="U14" i="33"/>
  <c r="U8" i="33"/>
  <c r="U2" i="33"/>
  <c r="V81" i="38"/>
  <c r="V49" i="38"/>
  <c r="X49" i="38" s="1"/>
  <c r="V67" i="38"/>
  <c r="X67" i="38" s="1"/>
  <c r="I97" i="38"/>
  <c r="H98" i="38"/>
  <c r="V10" i="38"/>
  <c r="X10" i="38" s="1"/>
  <c r="V29" i="38"/>
  <c r="X29" i="38" s="1"/>
  <c r="V13" i="38"/>
  <c r="V41" i="38"/>
  <c r="V4" i="38"/>
  <c r="V20" i="38"/>
  <c r="X20" i="38" s="1"/>
  <c r="V52" i="38"/>
  <c r="X52" i="38" s="1"/>
  <c r="V15" i="38"/>
  <c r="X15" i="38" s="1"/>
  <c r="V35" i="38"/>
  <c r="X35" i="38" s="1"/>
  <c r="V28" i="38"/>
  <c r="X28" i="38" s="1"/>
  <c r="V44" i="38"/>
  <c r="V48" i="38"/>
  <c r="X48" i="38" s="1"/>
  <c r="V74" i="38"/>
  <c r="X74" i="38" s="1"/>
  <c r="V30" i="38"/>
  <c r="X30" i="38" s="1"/>
  <c r="V54" i="38"/>
  <c r="X54" i="38" s="1"/>
  <c r="V60" i="38"/>
  <c r="V68" i="38"/>
  <c r="X68" i="38" s="1"/>
  <c r="V45" i="38"/>
  <c r="X45" i="38" s="1"/>
  <c r="V63" i="38"/>
  <c r="X63" i="38" s="1"/>
  <c r="V79" i="38"/>
  <c r="S81" i="38"/>
  <c r="S77" i="38"/>
  <c r="S73" i="38"/>
  <c r="S69" i="38"/>
  <c r="S65" i="38"/>
  <c r="S61" i="38"/>
  <c r="S55" i="38"/>
  <c r="S51" i="38"/>
  <c r="S47" i="38"/>
  <c r="S82" i="38"/>
  <c r="S78" i="38"/>
  <c r="S76" i="38"/>
  <c r="S71" i="38"/>
  <c r="S66" i="38"/>
  <c r="S62" i="38"/>
  <c r="S52" i="38"/>
  <c r="S46" i="38"/>
  <c r="S44" i="38"/>
  <c r="S40" i="38"/>
  <c r="S36" i="38"/>
  <c r="S32" i="38"/>
  <c r="S28" i="38"/>
  <c r="S80" i="38"/>
  <c r="S75" i="38"/>
  <c r="S70" i="38"/>
  <c r="S64" i="38"/>
  <c r="S56" i="38"/>
  <c r="S79" i="38"/>
  <c r="S74" i="38"/>
  <c r="S68" i="38"/>
  <c r="S63" i="38"/>
  <c r="S60" i="38"/>
  <c r="S54" i="38"/>
  <c r="S49" i="38"/>
  <c r="S42" i="38"/>
  <c r="S38" i="38"/>
  <c r="S34" i="38"/>
  <c r="S30" i="38"/>
  <c r="S41" i="38"/>
  <c r="S37" i="38"/>
  <c r="S27" i="38"/>
  <c r="S25" i="38"/>
  <c r="S21" i="38"/>
  <c r="S17" i="38"/>
  <c r="S13" i="38"/>
  <c r="S9" i="38"/>
  <c r="S5" i="38"/>
  <c r="S53" i="38"/>
  <c r="S45" i="38"/>
  <c r="S43" i="38"/>
  <c r="S33" i="38"/>
  <c r="S29" i="38"/>
  <c r="S26" i="38"/>
  <c r="S22" i="38"/>
  <c r="S18" i="38"/>
  <c r="S14" i="38"/>
  <c r="S10" i="38"/>
  <c r="S6" i="38"/>
  <c r="S2" i="38"/>
  <c r="S72" i="38"/>
  <c r="S57" i="38"/>
  <c r="S48" i="38"/>
  <c r="S39" i="38"/>
  <c r="S35" i="38"/>
  <c r="S23" i="38"/>
  <c r="S19" i="38"/>
  <c r="S15" i="38"/>
  <c r="S11" i="38"/>
  <c r="S7" i="38"/>
  <c r="S3" i="38"/>
  <c r="S67" i="38"/>
  <c r="S50" i="38"/>
  <c r="S24" i="38"/>
  <c r="S20" i="38"/>
  <c r="S16" i="38"/>
  <c r="S12" i="38"/>
  <c r="S8" i="38"/>
  <c r="S4" i="38"/>
  <c r="S31" i="38"/>
  <c r="P82" i="38"/>
  <c r="P78" i="38"/>
  <c r="P74" i="38"/>
  <c r="P70" i="38"/>
  <c r="P66" i="38"/>
  <c r="P62" i="38"/>
  <c r="P56" i="38"/>
  <c r="P52" i="38"/>
  <c r="P48" i="38"/>
  <c r="P81" i="38"/>
  <c r="P80" i="38"/>
  <c r="P75" i="38"/>
  <c r="P69" i="38"/>
  <c r="P68" i="38"/>
  <c r="P61" i="38"/>
  <c r="P60" i="38"/>
  <c r="P55" i="38"/>
  <c r="P54" i="38"/>
  <c r="P45" i="38"/>
  <c r="P41" i="38"/>
  <c r="P37" i="38"/>
  <c r="P33" i="38"/>
  <c r="P29" i="38"/>
  <c r="P79" i="38"/>
  <c r="P73" i="38"/>
  <c r="P72" i="38"/>
  <c r="P63" i="38"/>
  <c r="P77" i="38"/>
  <c r="P76" i="38"/>
  <c r="P67" i="38"/>
  <c r="P57" i="38"/>
  <c r="P53" i="38"/>
  <c r="P47" i="38"/>
  <c r="P46" i="38"/>
  <c r="P43" i="38"/>
  <c r="P39" i="38"/>
  <c r="P35" i="38"/>
  <c r="P31" i="38"/>
  <c r="P71" i="38"/>
  <c r="P30" i="38"/>
  <c r="P26" i="38"/>
  <c r="P22" i="38"/>
  <c r="P18" i="38"/>
  <c r="P14" i="38"/>
  <c r="P10" i="38"/>
  <c r="P6" i="38"/>
  <c r="P2" i="38"/>
  <c r="P49" i="38"/>
  <c r="P50" i="38"/>
  <c r="P40" i="38"/>
  <c r="P36" i="38"/>
  <c r="P23" i="38"/>
  <c r="P19" i="38"/>
  <c r="P15" i="38"/>
  <c r="P11" i="38"/>
  <c r="P7" i="38"/>
  <c r="P3" i="38"/>
  <c r="P64" i="38"/>
  <c r="P44" i="38"/>
  <c r="P65" i="38"/>
  <c r="P51" i="38"/>
  <c r="P42" i="38"/>
  <c r="P32" i="38"/>
  <c r="P28" i="38"/>
  <c r="P27" i="38"/>
  <c r="P24" i="38"/>
  <c r="P20" i="38"/>
  <c r="P16" i="38"/>
  <c r="P12" i="38"/>
  <c r="P8" i="38"/>
  <c r="P4" i="38"/>
  <c r="P25" i="38"/>
  <c r="P21" i="38"/>
  <c r="P17" i="38"/>
  <c r="P13" i="38"/>
  <c r="P9" i="38"/>
  <c r="P5" i="38"/>
  <c r="P38" i="38"/>
  <c r="P34" i="38"/>
  <c r="J95" i="38"/>
  <c r="V33" i="38"/>
  <c r="V14" i="38"/>
  <c r="X14" i="38" s="1"/>
  <c r="V9" i="38"/>
  <c r="X9" i="38" s="1"/>
  <c r="V25" i="38"/>
  <c r="V16" i="38"/>
  <c r="X16" i="38" s="1"/>
  <c r="V11" i="38"/>
  <c r="X11" i="38" s="1"/>
  <c r="V39" i="38"/>
  <c r="X39" i="38" s="1"/>
  <c r="V62" i="38"/>
  <c r="V40" i="38"/>
  <c r="X40" i="38" s="1"/>
  <c r="V76" i="38"/>
  <c r="X76" i="38" s="1"/>
  <c r="V82" i="38"/>
  <c r="V26" i="38"/>
  <c r="V42" i="38"/>
  <c r="X42" i="38" s="1"/>
  <c r="V55" i="38"/>
  <c r="X55" i="38" s="1"/>
  <c r="V61" i="38"/>
  <c r="V69" i="38"/>
  <c r="X69" i="38" s="1"/>
  <c r="V57" i="38"/>
  <c r="V75" i="38"/>
  <c r="X75" i="38" s="1"/>
  <c r="V2" i="38"/>
  <c r="X2" i="38" s="1"/>
  <c r="V18" i="38"/>
  <c r="X18" i="38" s="1"/>
  <c r="V65" i="38"/>
  <c r="X65" i="38" s="1"/>
  <c r="V5" i="38"/>
  <c r="X5" i="38" s="1"/>
  <c r="V21" i="38"/>
  <c r="X21" i="38" s="1"/>
  <c r="V51" i="38"/>
  <c r="X51" i="38" s="1"/>
  <c r="V12" i="38"/>
  <c r="X12" i="38" s="1"/>
  <c r="V31" i="38"/>
  <c r="X31" i="38" s="1"/>
  <c r="V7" i="38"/>
  <c r="X7" i="38" s="1"/>
  <c r="V23" i="38"/>
  <c r="X23" i="38" s="1"/>
  <c r="V64" i="38"/>
  <c r="X64" i="38" s="1"/>
  <c r="V36" i="38"/>
  <c r="X36" i="38" s="1"/>
  <c r="V46" i="38"/>
  <c r="X46" i="38" s="1"/>
  <c r="V77" i="38"/>
  <c r="X77" i="38" s="1"/>
  <c r="V72" i="38"/>
  <c r="X72" i="38" s="1"/>
  <c r="V38" i="38"/>
  <c r="X38" i="38" s="1"/>
  <c r="V56" i="38"/>
  <c r="V70" i="38"/>
  <c r="X70" i="38" s="1"/>
  <c r="V80" i="38"/>
  <c r="V53" i="38"/>
  <c r="X53" i="38" s="1"/>
  <c r="V71" i="38"/>
  <c r="X71" i="38" s="1"/>
  <c r="K88" i="37"/>
  <c r="K89" i="37"/>
  <c r="K90" i="37" s="1"/>
  <c r="H97" i="37"/>
  <c r="I96" i="37"/>
  <c r="J95" i="37" s="1"/>
  <c r="J94" i="37"/>
  <c r="K91" i="37"/>
  <c r="K92" i="37"/>
  <c r="O82" i="32"/>
  <c r="O70" i="32"/>
  <c r="O66" i="32"/>
  <c r="O52" i="32"/>
  <c r="O48" i="32"/>
  <c r="O73" i="32"/>
  <c r="O64" i="32"/>
  <c r="O51" i="32"/>
  <c r="O43" i="32"/>
  <c r="O32" i="32"/>
  <c r="O77" i="32"/>
  <c r="O59" i="32"/>
  <c r="O54" i="32"/>
  <c r="O37" i="32"/>
  <c r="O33" i="32"/>
  <c r="O72" i="32"/>
  <c r="O71" i="32"/>
  <c r="O53" i="32"/>
  <c r="O50" i="32"/>
  <c r="O42" i="32"/>
  <c r="O38" i="32"/>
  <c r="O26" i="32"/>
  <c r="O31" i="32"/>
  <c r="O17" i="32"/>
  <c r="O13" i="32"/>
  <c r="O69" i="32"/>
  <c r="O47" i="32"/>
  <c r="O22" i="32"/>
  <c r="O18" i="32"/>
  <c r="O6" i="32"/>
  <c r="O2" i="32"/>
  <c r="O75" i="32"/>
  <c r="O55" i="32"/>
  <c r="O19" i="32"/>
  <c r="O15" i="32"/>
  <c r="O3" i="32"/>
  <c r="O39" i="32"/>
  <c r="O8" i="32"/>
  <c r="O4" i="32"/>
  <c r="J94" i="32"/>
  <c r="K91" i="32"/>
  <c r="K92" i="32"/>
  <c r="I96" i="32"/>
  <c r="H97" i="32"/>
  <c r="H97" i="35"/>
  <c r="I96" i="35"/>
  <c r="J95" i="35" s="1"/>
  <c r="K89" i="35"/>
  <c r="K91" i="35"/>
  <c r="K92" i="35"/>
  <c r="J94" i="35"/>
  <c r="K88" i="35"/>
  <c r="K88" i="34"/>
  <c r="O81" i="34" s="1"/>
  <c r="K89" i="34"/>
  <c r="J94" i="34"/>
  <c r="K91" i="34"/>
  <c r="K92" i="34"/>
  <c r="H97" i="34"/>
  <c r="I96" i="34"/>
  <c r="J90" i="33"/>
  <c r="H95" i="33"/>
  <c r="I95" i="33" s="1"/>
  <c r="K95" i="33"/>
  <c r="H96" i="33" s="1"/>
  <c r="U82" i="33"/>
  <c r="H100" i="6" l="1"/>
  <c r="I99" i="6"/>
  <c r="J98" i="6" s="1"/>
  <c r="H100" i="43"/>
  <c r="I99" i="43"/>
  <c r="J98" i="43"/>
  <c r="H100" i="44"/>
  <c r="I99" i="44"/>
  <c r="J98" i="44" s="1"/>
  <c r="J97" i="44"/>
  <c r="H100" i="42"/>
  <c r="I99" i="42"/>
  <c r="J98" i="42"/>
  <c r="H100" i="41"/>
  <c r="I99" i="41"/>
  <c r="J97" i="41"/>
  <c r="H100" i="39"/>
  <c r="I99" i="39"/>
  <c r="J98" i="39" s="1"/>
  <c r="H100" i="40"/>
  <c r="I99" i="40"/>
  <c r="J98" i="40" s="1"/>
  <c r="K90" i="34"/>
  <c r="O12" i="32"/>
  <c r="O20" i="32"/>
  <c r="O7" i="32"/>
  <c r="O23" i="32"/>
  <c r="O76" i="32"/>
  <c r="O10" i="32"/>
  <c r="O27" i="32"/>
  <c r="O5" i="32"/>
  <c r="O21" i="32"/>
  <c r="O30" i="32"/>
  <c r="O45" i="32"/>
  <c r="O61" i="32"/>
  <c r="O80" i="32"/>
  <c r="O41" i="32"/>
  <c r="O67" i="32"/>
  <c r="O36" i="32"/>
  <c r="O60" i="32"/>
  <c r="O81" i="32"/>
  <c r="O56" i="32"/>
  <c r="O74" i="32"/>
  <c r="K93" i="32"/>
  <c r="O16" i="32"/>
  <c r="O24" i="32"/>
  <c r="O11" i="32"/>
  <c r="O35" i="32"/>
  <c r="O79" i="32"/>
  <c r="O14" i="32"/>
  <c r="O28" i="32"/>
  <c r="O9" i="32"/>
  <c r="O25" i="32"/>
  <c r="O34" i="32"/>
  <c r="O49" i="32"/>
  <c r="O65" i="32"/>
  <c r="O29" i="32"/>
  <c r="O46" i="32"/>
  <c r="O68" i="32"/>
  <c r="O40" i="32"/>
  <c r="O63" i="32"/>
  <c r="O44" i="32"/>
  <c r="O62" i="32"/>
  <c r="O78" i="32"/>
  <c r="P75" i="32"/>
  <c r="P59" i="32"/>
  <c r="P78" i="32"/>
  <c r="P46" i="32"/>
  <c r="P29" i="32"/>
  <c r="P65" i="32"/>
  <c r="P42" i="32"/>
  <c r="P26" i="32"/>
  <c r="P56" i="32"/>
  <c r="P39" i="32"/>
  <c r="P73" i="32"/>
  <c r="P18" i="32"/>
  <c r="P2" i="32"/>
  <c r="P21" i="32"/>
  <c r="P19" i="32"/>
  <c r="P3" i="32"/>
  <c r="P60" i="32"/>
  <c r="P20" i="32"/>
  <c r="P4" i="32"/>
  <c r="P9" i="32"/>
  <c r="P67" i="32"/>
  <c r="P49" i="32"/>
  <c r="P68" i="32"/>
  <c r="P37" i="32"/>
  <c r="P72" i="32"/>
  <c r="P61" i="32"/>
  <c r="P34" i="32"/>
  <c r="P70" i="32"/>
  <c r="P48" i="32"/>
  <c r="P31" i="32"/>
  <c r="P28" i="32"/>
  <c r="P10" i="32"/>
  <c r="P74" i="32"/>
  <c r="P40" i="32"/>
  <c r="P11" i="32"/>
  <c r="P25" i="32"/>
  <c r="P32" i="32"/>
  <c r="P12" i="32"/>
  <c r="P17" i="32"/>
  <c r="P79" i="32"/>
  <c r="P63" i="32"/>
  <c r="P45" i="32"/>
  <c r="P54" i="32"/>
  <c r="P33" i="32"/>
  <c r="P66" i="32"/>
  <c r="P50" i="32"/>
  <c r="P30" i="32"/>
  <c r="P69" i="32"/>
  <c r="P47" i="32"/>
  <c r="P27" i="32"/>
  <c r="P22" i="32"/>
  <c r="P6" i="32"/>
  <c r="P51" i="32"/>
  <c r="P23" i="32"/>
  <c r="P7" i="32"/>
  <c r="P81" i="32"/>
  <c r="P24" i="32"/>
  <c r="P8" i="32"/>
  <c r="P13" i="32"/>
  <c r="P71" i="32"/>
  <c r="P53" i="32"/>
  <c r="P77" i="32"/>
  <c r="P41" i="32"/>
  <c r="P80" i="32"/>
  <c r="P62" i="32"/>
  <c r="P38" i="32"/>
  <c r="P76" i="32"/>
  <c r="P55" i="32"/>
  <c r="P35" i="32"/>
  <c r="P52" i="32"/>
  <c r="P14" i="32"/>
  <c r="P82" i="32"/>
  <c r="P64" i="32"/>
  <c r="P15" i="32"/>
  <c r="P44" i="32"/>
  <c r="P43" i="32"/>
  <c r="P16" i="32"/>
  <c r="P36" i="32"/>
  <c r="P5" i="32"/>
  <c r="I98" i="38"/>
  <c r="H99" i="38"/>
  <c r="J97" i="38"/>
  <c r="J96" i="38"/>
  <c r="W55" i="37"/>
  <c r="Y55" i="37" s="1"/>
  <c r="R55" i="37"/>
  <c r="V55" i="37"/>
  <c r="X55" i="37" s="1"/>
  <c r="P81" i="37"/>
  <c r="P55" i="37"/>
  <c r="O21" i="37"/>
  <c r="O55" i="37"/>
  <c r="O8" i="37"/>
  <c r="O44" i="37"/>
  <c r="O35" i="37"/>
  <c r="O2" i="37"/>
  <c r="O37" i="37"/>
  <c r="O71" i="37"/>
  <c r="O3" i="37"/>
  <c r="O47" i="37"/>
  <c r="O76" i="37"/>
  <c r="O64" i="37"/>
  <c r="O72" i="37"/>
  <c r="O4" i="37"/>
  <c r="O73" i="37"/>
  <c r="O32" i="37"/>
  <c r="O52" i="37"/>
  <c r="O11" i="37"/>
  <c r="O43" i="37"/>
  <c r="O22" i="37"/>
  <c r="O41" i="37"/>
  <c r="O39" i="37"/>
  <c r="O36" i="37"/>
  <c r="O45" i="37"/>
  <c r="O26" i="37"/>
  <c r="O18" i="37"/>
  <c r="O68" i="37"/>
  <c r="O78" i="37"/>
  <c r="O19" i="37"/>
  <c r="O25" i="37"/>
  <c r="O81" i="37"/>
  <c r="O40" i="37"/>
  <c r="O60" i="37"/>
  <c r="O42" i="37"/>
  <c r="O56" i="37"/>
  <c r="O29" i="37"/>
  <c r="O10" i="37"/>
  <c r="O6" i="37"/>
  <c r="O50" i="37"/>
  <c r="O62" i="37"/>
  <c r="O67" i="37"/>
  <c r="O9" i="37"/>
  <c r="O74" i="37"/>
  <c r="O20" i="37"/>
  <c r="O51" i="37"/>
  <c r="O30" i="37"/>
  <c r="O49" i="37"/>
  <c r="O28" i="37"/>
  <c r="O16" i="37"/>
  <c r="O38" i="37"/>
  <c r="O61" i="37"/>
  <c r="O15" i="37"/>
  <c r="O34" i="37"/>
  <c r="O70" i="37"/>
  <c r="O12" i="37"/>
  <c r="O54" i="37"/>
  <c r="O46" i="37"/>
  <c r="O79" i="37"/>
  <c r="O14" i="37"/>
  <c r="O63" i="37"/>
  <c r="O48" i="37"/>
  <c r="O13" i="37"/>
  <c r="O69" i="37"/>
  <c r="O65" i="37"/>
  <c r="O5" i="37"/>
  <c r="O27" i="37"/>
  <c r="O23" i="37"/>
  <c r="O17" i="37"/>
  <c r="O77" i="37"/>
  <c r="O31" i="37"/>
  <c r="O33" i="37"/>
  <c r="O80" i="37"/>
  <c r="O66" i="37"/>
  <c r="O82" i="37"/>
  <c r="O75" i="37"/>
  <c r="O57" i="37"/>
  <c r="O53" i="37"/>
  <c r="O7" i="37"/>
  <c r="O24" i="37"/>
  <c r="P39" i="37"/>
  <c r="P23" i="37"/>
  <c r="P22" i="37"/>
  <c r="P72" i="37"/>
  <c r="P8" i="37"/>
  <c r="P46" i="37"/>
  <c r="P44" i="37"/>
  <c r="P51" i="37"/>
  <c r="P80" i="37"/>
  <c r="P27" i="37"/>
  <c r="P34" i="37"/>
  <c r="P17" i="37"/>
  <c r="P12" i="37"/>
  <c r="P49" i="37"/>
  <c r="P56" i="37"/>
  <c r="P5" i="37"/>
  <c r="P3" i="37"/>
  <c r="P31" i="37"/>
  <c r="P38" i="37"/>
  <c r="P21" i="37"/>
  <c r="P28" i="37"/>
  <c r="P63" i="37"/>
  <c r="P62" i="37"/>
  <c r="P73" i="37"/>
  <c r="P35" i="37"/>
  <c r="P19" i="37"/>
  <c r="P18" i="37"/>
  <c r="P64" i="37"/>
  <c r="P37" i="37"/>
  <c r="P40" i="37"/>
  <c r="P67" i="37"/>
  <c r="P78" i="37"/>
  <c r="P33" i="37"/>
  <c r="P24" i="37"/>
  <c r="P45" i="37"/>
  <c r="P79" i="37"/>
  <c r="P74" i="37"/>
  <c r="P69" i="37"/>
  <c r="P4" i="37"/>
  <c r="P43" i="37"/>
  <c r="P7" i="37"/>
  <c r="P2" i="37"/>
  <c r="P10" i="37"/>
  <c r="P26" i="37"/>
  <c r="P42" i="37"/>
  <c r="P9" i="37"/>
  <c r="P25" i="37"/>
  <c r="P41" i="37"/>
  <c r="P16" i="37"/>
  <c r="P32" i="37"/>
  <c r="P60" i="37"/>
  <c r="P53" i="37"/>
  <c r="P71" i="37"/>
  <c r="P48" i="37"/>
  <c r="P66" i="37"/>
  <c r="P82" i="37"/>
  <c r="P61" i="37"/>
  <c r="P77" i="37"/>
  <c r="P15" i="37"/>
  <c r="P50" i="37"/>
  <c r="P11" i="37"/>
  <c r="P6" i="37"/>
  <c r="P14" i="37"/>
  <c r="P30" i="37"/>
  <c r="P54" i="37"/>
  <c r="P13" i="37"/>
  <c r="P29" i="37"/>
  <c r="P76" i="37"/>
  <c r="P20" i="37"/>
  <c r="P36" i="37"/>
  <c r="P68" i="37"/>
  <c r="P57" i="37"/>
  <c r="P75" i="37"/>
  <c r="P52" i="37"/>
  <c r="P70" i="37"/>
  <c r="P47" i="37"/>
  <c r="P65" i="37"/>
  <c r="V82" i="37"/>
  <c r="W79" i="37"/>
  <c r="Y79" i="37" s="1"/>
  <c r="R79" i="37"/>
  <c r="V78" i="37"/>
  <c r="X78" i="37" s="1"/>
  <c r="W75" i="37"/>
  <c r="Y75" i="37" s="1"/>
  <c r="R75" i="37"/>
  <c r="V74" i="37"/>
  <c r="X74" i="37" s="1"/>
  <c r="W71" i="37"/>
  <c r="Y71" i="37" s="1"/>
  <c r="R71" i="37"/>
  <c r="V70" i="37"/>
  <c r="X70" i="37" s="1"/>
  <c r="W67" i="37"/>
  <c r="Y67" i="37" s="1"/>
  <c r="R67" i="37"/>
  <c r="V66" i="37"/>
  <c r="X66" i="37" s="1"/>
  <c r="W63" i="37"/>
  <c r="Y63" i="37" s="1"/>
  <c r="R63" i="37"/>
  <c r="V62" i="37"/>
  <c r="W57" i="37"/>
  <c r="R57" i="37"/>
  <c r="V56" i="37"/>
  <c r="W53" i="37"/>
  <c r="Y53" i="37" s="1"/>
  <c r="R53" i="37"/>
  <c r="V52" i="37"/>
  <c r="X52" i="37" s="1"/>
  <c r="W49" i="37"/>
  <c r="Y49" i="37" s="1"/>
  <c r="R49" i="37"/>
  <c r="V48" i="37"/>
  <c r="X48" i="37" s="1"/>
  <c r="W45" i="37"/>
  <c r="Y45" i="37" s="1"/>
  <c r="R45" i="37"/>
  <c r="V44" i="37"/>
  <c r="X44" i="37" s="1"/>
  <c r="W80" i="37"/>
  <c r="R80" i="37"/>
  <c r="V79" i="37"/>
  <c r="X79" i="37" s="1"/>
  <c r="W76" i="37"/>
  <c r="Y76" i="37" s="1"/>
  <c r="R76" i="37"/>
  <c r="V75" i="37"/>
  <c r="X75" i="37" s="1"/>
  <c r="W72" i="37"/>
  <c r="Y72" i="37" s="1"/>
  <c r="R72" i="37"/>
  <c r="V71" i="37"/>
  <c r="X71" i="37" s="1"/>
  <c r="W68" i="37"/>
  <c r="Y68" i="37" s="1"/>
  <c r="R68" i="37"/>
  <c r="V67" i="37"/>
  <c r="X67" i="37" s="1"/>
  <c r="W64" i="37"/>
  <c r="Y64" i="37" s="1"/>
  <c r="R64" i="37"/>
  <c r="V63" i="37"/>
  <c r="X63" i="37" s="1"/>
  <c r="W60" i="37"/>
  <c r="R60" i="37"/>
  <c r="V57" i="37"/>
  <c r="W54" i="37"/>
  <c r="Y54" i="37" s="1"/>
  <c r="R54" i="37"/>
  <c r="V53" i="37"/>
  <c r="X53" i="37" s="1"/>
  <c r="W50" i="37"/>
  <c r="Y50" i="37" s="1"/>
  <c r="R50" i="37"/>
  <c r="V49" i="37"/>
  <c r="X49" i="37" s="1"/>
  <c r="W46" i="37"/>
  <c r="Y46" i="37" s="1"/>
  <c r="R46" i="37"/>
  <c r="V45" i="37"/>
  <c r="X45" i="37" s="1"/>
  <c r="W81" i="37"/>
  <c r="R81" i="37"/>
  <c r="V80" i="37"/>
  <c r="W77" i="37"/>
  <c r="Y77" i="37" s="1"/>
  <c r="R77" i="37"/>
  <c r="V76" i="37"/>
  <c r="X76" i="37" s="1"/>
  <c r="W73" i="37"/>
  <c r="Y73" i="37" s="1"/>
  <c r="R73" i="37"/>
  <c r="V72" i="37"/>
  <c r="X72" i="37" s="1"/>
  <c r="W69" i="37"/>
  <c r="Y69" i="37" s="1"/>
  <c r="R69" i="37"/>
  <c r="V68" i="37"/>
  <c r="X68" i="37" s="1"/>
  <c r="W65" i="37"/>
  <c r="Y65" i="37" s="1"/>
  <c r="R65" i="37"/>
  <c r="V64" i="37"/>
  <c r="X64" i="37" s="1"/>
  <c r="W61" i="37"/>
  <c r="R61" i="37"/>
  <c r="V60" i="37"/>
  <c r="V54" i="37"/>
  <c r="X54" i="37" s="1"/>
  <c r="W51" i="37"/>
  <c r="Y51" i="37" s="1"/>
  <c r="R51" i="37"/>
  <c r="V50" i="37"/>
  <c r="X50" i="37" s="1"/>
  <c r="W47" i="37"/>
  <c r="Y47" i="37" s="1"/>
  <c r="R47" i="37"/>
  <c r="V46" i="37"/>
  <c r="X46" i="37" s="1"/>
  <c r="W43" i="37"/>
  <c r="Y43" i="37" s="1"/>
  <c r="R43" i="37"/>
  <c r="V81" i="37"/>
  <c r="R78" i="37"/>
  <c r="V73" i="37"/>
  <c r="X73" i="37" s="1"/>
  <c r="R70" i="37"/>
  <c r="R62" i="37"/>
  <c r="W42" i="37"/>
  <c r="Y42" i="37" s="1"/>
  <c r="R42" i="37"/>
  <c r="V41" i="37"/>
  <c r="W38" i="37"/>
  <c r="Y38" i="37" s="1"/>
  <c r="R38" i="37"/>
  <c r="V37" i="37"/>
  <c r="X37" i="37" s="1"/>
  <c r="W34" i="37"/>
  <c r="Y34" i="37" s="1"/>
  <c r="R34" i="37"/>
  <c r="V33" i="37"/>
  <c r="X33" i="37" s="1"/>
  <c r="W30" i="37"/>
  <c r="Y30" i="37" s="1"/>
  <c r="R30" i="37"/>
  <c r="V29" i="37"/>
  <c r="X29" i="37" s="1"/>
  <c r="W26" i="37"/>
  <c r="R26" i="37"/>
  <c r="V25" i="37"/>
  <c r="W22" i="37"/>
  <c r="Y22" i="37" s="1"/>
  <c r="R22" i="37"/>
  <c r="V21" i="37"/>
  <c r="X21" i="37" s="1"/>
  <c r="W18" i="37"/>
  <c r="Y18" i="37" s="1"/>
  <c r="R18" i="37"/>
  <c r="V17" i="37"/>
  <c r="X17" i="37" s="1"/>
  <c r="W14" i="37"/>
  <c r="Y14" i="37" s="1"/>
  <c r="R14" i="37"/>
  <c r="V13" i="37"/>
  <c r="W10" i="37"/>
  <c r="Y10" i="37" s="1"/>
  <c r="R10" i="37"/>
  <c r="V9" i="37"/>
  <c r="X9" i="37" s="1"/>
  <c r="V69" i="37"/>
  <c r="X69" i="37" s="1"/>
  <c r="W66" i="37"/>
  <c r="Y66" i="37" s="1"/>
  <c r="V61" i="37"/>
  <c r="W52" i="37"/>
  <c r="Y52" i="37" s="1"/>
  <c r="V51" i="37"/>
  <c r="X51" i="37" s="1"/>
  <c r="W44" i="37"/>
  <c r="Y44" i="37" s="1"/>
  <c r="V42" i="37"/>
  <c r="X42" i="37" s="1"/>
  <c r="W39" i="37"/>
  <c r="Y39" i="37" s="1"/>
  <c r="R39" i="37"/>
  <c r="V38" i="37"/>
  <c r="X38" i="37" s="1"/>
  <c r="W35" i="37"/>
  <c r="Y35" i="37" s="1"/>
  <c r="R35" i="37"/>
  <c r="V34" i="37"/>
  <c r="X34" i="37" s="1"/>
  <c r="W31" i="37"/>
  <c r="Y31" i="37" s="1"/>
  <c r="R31" i="37"/>
  <c r="V30" i="37"/>
  <c r="X30" i="37" s="1"/>
  <c r="W27" i="37"/>
  <c r="Y27" i="37" s="1"/>
  <c r="R27" i="37"/>
  <c r="V26" i="37"/>
  <c r="W23" i="37"/>
  <c r="Y23" i="37" s="1"/>
  <c r="R23" i="37"/>
  <c r="V22" i="37"/>
  <c r="X22" i="37" s="1"/>
  <c r="W19" i="37"/>
  <c r="Y19" i="37" s="1"/>
  <c r="R19" i="37"/>
  <c r="V18" i="37"/>
  <c r="X18" i="37" s="1"/>
  <c r="W15" i="37"/>
  <c r="Y15" i="37" s="1"/>
  <c r="R15" i="37"/>
  <c r="V14" i="37"/>
  <c r="X14" i="37" s="1"/>
  <c r="W11" i="37"/>
  <c r="R11" i="37"/>
  <c r="V10" i="37"/>
  <c r="X10" i="37" s="1"/>
  <c r="W82" i="37"/>
  <c r="W74" i="37"/>
  <c r="Y74" i="37" s="1"/>
  <c r="R66" i="37"/>
  <c r="W56" i="37"/>
  <c r="R52" i="37"/>
  <c r="W48" i="37"/>
  <c r="Y48" i="37" s="1"/>
  <c r="V47" i="37"/>
  <c r="X47" i="37" s="1"/>
  <c r="R44" i="37"/>
  <c r="W40" i="37"/>
  <c r="Y40" i="37" s="1"/>
  <c r="R40" i="37"/>
  <c r="V39" i="37"/>
  <c r="X39" i="37" s="1"/>
  <c r="W36" i="37"/>
  <c r="Y36" i="37" s="1"/>
  <c r="R36" i="37"/>
  <c r="V35" i="37"/>
  <c r="X35" i="37" s="1"/>
  <c r="W32" i="37"/>
  <c r="Y32" i="37" s="1"/>
  <c r="R32" i="37"/>
  <c r="V31" i="37"/>
  <c r="X31" i="37" s="1"/>
  <c r="W28" i="37"/>
  <c r="Y28" i="37" s="1"/>
  <c r="R28" i="37"/>
  <c r="V27" i="37"/>
  <c r="X27" i="37" s="1"/>
  <c r="W24" i="37"/>
  <c r="Y24" i="37" s="1"/>
  <c r="R24" i="37"/>
  <c r="V23" i="37"/>
  <c r="X23" i="37" s="1"/>
  <c r="W20" i="37"/>
  <c r="Y20" i="37" s="1"/>
  <c r="R20" i="37"/>
  <c r="V19" i="37"/>
  <c r="X19" i="37" s="1"/>
  <c r="W16" i="37"/>
  <c r="Y16" i="37" s="1"/>
  <c r="R16" i="37"/>
  <c r="V15" i="37"/>
  <c r="X15" i="37" s="1"/>
  <c r="W12" i="37"/>
  <c r="Y12" i="37" s="1"/>
  <c r="R12" i="37"/>
  <c r="V11" i="37"/>
  <c r="W8" i="37"/>
  <c r="Y8" i="37" s="1"/>
  <c r="R8" i="37"/>
  <c r="R82" i="37"/>
  <c r="V77" i="37"/>
  <c r="X77" i="37" s="1"/>
  <c r="W62" i="37"/>
  <c r="W41" i="37"/>
  <c r="R37" i="37"/>
  <c r="W33" i="37"/>
  <c r="Y33" i="37" s="1"/>
  <c r="W29" i="37"/>
  <c r="Y29" i="37" s="1"/>
  <c r="W13" i="37"/>
  <c r="V7" i="37"/>
  <c r="X7" i="37" s="1"/>
  <c r="W4" i="37"/>
  <c r="R4" i="37"/>
  <c r="V3" i="37"/>
  <c r="X3" i="37" s="1"/>
  <c r="V43" i="37"/>
  <c r="X43" i="37" s="1"/>
  <c r="V36" i="37"/>
  <c r="X36" i="37" s="1"/>
  <c r="R21" i="37"/>
  <c r="V8" i="37"/>
  <c r="X8" i="37" s="1"/>
  <c r="R7" i="37"/>
  <c r="R3" i="37"/>
  <c r="W78" i="37"/>
  <c r="Y78" i="37" s="1"/>
  <c r="V32" i="37"/>
  <c r="X32" i="37" s="1"/>
  <c r="V28" i="37"/>
  <c r="X28" i="37" s="1"/>
  <c r="R25" i="37"/>
  <c r="W21" i="37"/>
  <c r="Y21" i="37" s="1"/>
  <c r="W17" i="37"/>
  <c r="Y17" i="37" s="1"/>
  <c r="V12" i="37"/>
  <c r="X12" i="37" s="1"/>
  <c r="W9" i="37"/>
  <c r="Y9" i="37" s="1"/>
  <c r="W5" i="37"/>
  <c r="Y5" i="37" s="1"/>
  <c r="R5" i="37"/>
  <c r="V4" i="37"/>
  <c r="R74" i="37"/>
  <c r="V40" i="37"/>
  <c r="X40" i="37" s="1"/>
  <c r="W25" i="37"/>
  <c r="V6" i="37"/>
  <c r="X6" i="37" s="1"/>
  <c r="W3" i="37"/>
  <c r="Y3" i="37" s="1"/>
  <c r="V2" i="37"/>
  <c r="X2" i="37" s="1"/>
  <c r="W70" i="37"/>
  <c r="Y70" i="37" s="1"/>
  <c r="R56" i="37"/>
  <c r="R48" i="37"/>
  <c r="R41" i="37"/>
  <c r="W37" i="37"/>
  <c r="Y37" i="37" s="1"/>
  <c r="R33" i="37"/>
  <c r="R29" i="37"/>
  <c r="V24" i="37"/>
  <c r="X24" i="37" s="1"/>
  <c r="V20" i="37"/>
  <c r="X20" i="37" s="1"/>
  <c r="V16" i="37"/>
  <c r="X16" i="37" s="1"/>
  <c r="R13" i="37"/>
  <c r="W6" i="37"/>
  <c r="Y6" i="37" s="1"/>
  <c r="R6" i="37"/>
  <c r="V5" i="37"/>
  <c r="X5" i="37" s="1"/>
  <c r="W2" i="37"/>
  <c r="Y2" i="37" s="1"/>
  <c r="R2" i="37"/>
  <c r="V65" i="37"/>
  <c r="X65" i="37" s="1"/>
  <c r="R17" i="37"/>
  <c r="R9" i="37"/>
  <c r="W7" i="37"/>
  <c r="Y7" i="37" s="1"/>
  <c r="K93" i="37"/>
  <c r="S55" i="37" s="1"/>
  <c r="I97" i="37"/>
  <c r="J96" i="37" s="1"/>
  <c r="H98" i="37"/>
  <c r="J95" i="32"/>
  <c r="I97" i="32"/>
  <c r="H98" i="32"/>
  <c r="S82" i="32"/>
  <c r="S78" i="32"/>
  <c r="S74" i="32"/>
  <c r="S70" i="32"/>
  <c r="S66" i="32"/>
  <c r="S62" i="32"/>
  <c r="S56" i="32"/>
  <c r="S52" i="32"/>
  <c r="S48" i="32"/>
  <c r="S44" i="32"/>
  <c r="S79" i="32"/>
  <c r="S75" i="32"/>
  <c r="S69" i="32"/>
  <c r="S64" i="32"/>
  <c r="S60" i="32"/>
  <c r="S55" i="32"/>
  <c r="S47" i="32"/>
  <c r="S40" i="32"/>
  <c r="S36" i="32"/>
  <c r="S32" i="32"/>
  <c r="S81" i="32"/>
  <c r="S73" i="32"/>
  <c r="S68" i="32"/>
  <c r="S63" i="32"/>
  <c r="S54" i="32"/>
  <c r="S51" i="32"/>
  <c r="S46" i="32"/>
  <c r="S43" i="32"/>
  <c r="S41" i="32"/>
  <c r="S37" i="32"/>
  <c r="S33" i="32"/>
  <c r="S29" i="32"/>
  <c r="S25" i="32"/>
  <c r="S80" i="32"/>
  <c r="S77" i="32"/>
  <c r="S72" i="32"/>
  <c r="S67" i="32"/>
  <c r="S59" i="32"/>
  <c r="S50" i="32"/>
  <c r="S42" i="32"/>
  <c r="S38" i="32"/>
  <c r="S34" i="32"/>
  <c r="S30" i="32"/>
  <c r="S26" i="32"/>
  <c r="S76" i="32"/>
  <c r="S65" i="32"/>
  <c r="S53" i="32"/>
  <c r="S35" i="32"/>
  <c r="S21" i="32"/>
  <c r="S17" i="32"/>
  <c r="S13" i="32"/>
  <c r="S9" i="32"/>
  <c r="S5" i="32"/>
  <c r="S49" i="32"/>
  <c r="S39" i="32"/>
  <c r="S22" i="32"/>
  <c r="S18" i="32"/>
  <c r="S14" i="32"/>
  <c r="S10" i="32"/>
  <c r="S6" i="32"/>
  <c r="S2" i="32"/>
  <c r="S24" i="32"/>
  <c r="S31" i="32"/>
  <c r="S28" i="32"/>
  <c r="S27" i="32"/>
  <c r="S23" i="32"/>
  <c r="S19" i="32"/>
  <c r="S15" i="32"/>
  <c r="S11" i="32"/>
  <c r="S7" i="32"/>
  <c r="S3" i="32"/>
  <c r="S71" i="32"/>
  <c r="S61" i="32"/>
  <c r="S45" i="32"/>
  <c r="S16" i="32"/>
  <c r="S12" i="32"/>
  <c r="S20" i="32"/>
  <c r="S4" i="32"/>
  <c r="S8" i="32"/>
  <c r="W81" i="32"/>
  <c r="R81" i="32"/>
  <c r="V80" i="32"/>
  <c r="W77" i="32"/>
  <c r="Y77" i="32" s="1"/>
  <c r="R77" i="32"/>
  <c r="V76" i="32"/>
  <c r="X76" i="32" s="1"/>
  <c r="W73" i="32"/>
  <c r="Y73" i="32" s="1"/>
  <c r="R73" i="32"/>
  <c r="V72" i="32"/>
  <c r="X72" i="32" s="1"/>
  <c r="W69" i="32"/>
  <c r="Y69" i="32" s="1"/>
  <c r="R69" i="32"/>
  <c r="V68" i="32"/>
  <c r="X68" i="32" s="1"/>
  <c r="W65" i="32"/>
  <c r="Y65" i="32" s="1"/>
  <c r="R65" i="32"/>
  <c r="V64" i="32"/>
  <c r="X64" i="32" s="1"/>
  <c r="W61" i="32"/>
  <c r="R61" i="32"/>
  <c r="V60" i="32"/>
  <c r="W55" i="32"/>
  <c r="R55" i="32"/>
  <c r="V54" i="32"/>
  <c r="W51" i="32"/>
  <c r="R51" i="32"/>
  <c r="V50" i="32"/>
  <c r="W47" i="32"/>
  <c r="Y47" i="32" s="1"/>
  <c r="R47" i="32"/>
  <c r="V46" i="32"/>
  <c r="X46" i="32" s="1"/>
  <c r="W43" i="32"/>
  <c r="R43" i="32"/>
  <c r="V42" i="32"/>
  <c r="X42" i="32" s="1"/>
  <c r="W80" i="32"/>
  <c r="V78" i="32"/>
  <c r="V77" i="32"/>
  <c r="X77" i="32" s="1"/>
  <c r="R76" i="32"/>
  <c r="W72" i="32"/>
  <c r="Y72" i="32" s="1"/>
  <c r="R71" i="32"/>
  <c r="R70" i="32"/>
  <c r="W67" i="32"/>
  <c r="Y67" i="32" s="1"/>
  <c r="W66" i="32"/>
  <c r="Y66" i="32" s="1"/>
  <c r="V63" i="32"/>
  <c r="X63" i="32" s="1"/>
  <c r="W62" i="32"/>
  <c r="W59" i="32"/>
  <c r="R56" i="32"/>
  <c r="R53" i="32"/>
  <c r="W50" i="32"/>
  <c r="R49" i="32"/>
  <c r="R48" i="32"/>
  <c r="R45" i="32"/>
  <c r="W42" i="32"/>
  <c r="Y42" i="32" s="1"/>
  <c r="W39" i="32"/>
  <c r="Y39" i="32" s="1"/>
  <c r="R39" i="32"/>
  <c r="V38" i="32"/>
  <c r="X38" i="32" s="1"/>
  <c r="W35" i="32"/>
  <c r="R35" i="32"/>
  <c r="V34" i="32"/>
  <c r="X34" i="32" s="1"/>
  <c r="W31" i="32"/>
  <c r="Y31" i="32" s="1"/>
  <c r="R31" i="32"/>
  <c r="V30" i="32"/>
  <c r="X30" i="32" s="1"/>
  <c r="R82" i="32"/>
  <c r="R79" i="32"/>
  <c r="W76" i="32"/>
  <c r="Y76" i="32" s="1"/>
  <c r="R75" i="32"/>
  <c r="R74" i="32"/>
  <c r="W71" i="32"/>
  <c r="Y71" i="32" s="1"/>
  <c r="W70" i="32"/>
  <c r="Y70" i="32" s="1"/>
  <c r="V67" i="32"/>
  <c r="X67" i="32" s="1"/>
  <c r="V66" i="32"/>
  <c r="X66" i="32" s="1"/>
  <c r="V65" i="32"/>
  <c r="X65" i="32" s="1"/>
  <c r="R64" i="32"/>
  <c r="V62" i="32"/>
  <c r="V61" i="32"/>
  <c r="R60" i="32"/>
  <c r="V59" i="32"/>
  <c r="W56" i="32"/>
  <c r="W53" i="32"/>
  <c r="R52" i="32"/>
  <c r="W49" i="32"/>
  <c r="Y49" i="32" s="1"/>
  <c r="W48" i="32"/>
  <c r="Y48" i="32" s="1"/>
  <c r="W45" i="32"/>
  <c r="R44" i="32"/>
  <c r="W40" i="32"/>
  <c r="R40" i="32"/>
  <c r="V39" i="32"/>
  <c r="X39" i="32" s="1"/>
  <c r="W36" i="32"/>
  <c r="Y36" i="32" s="1"/>
  <c r="R36" i="32"/>
  <c r="V35" i="32"/>
  <c r="W32" i="32"/>
  <c r="Y32" i="32" s="1"/>
  <c r="R32" i="32"/>
  <c r="V31" i="32"/>
  <c r="X31" i="32" s="1"/>
  <c r="W28" i="32"/>
  <c r="Y28" i="32" s="1"/>
  <c r="R28" i="32"/>
  <c r="V27" i="32"/>
  <c r="X27" i="32" s="1"/>
  <c r="W82" i="32"/>
  <c r="W79" i="32"/>
  <c r="R78" i="32"/>
  <c r="W75" i="32"/>
  <c r="Y75" i="32" s="1"/>
  <c r="W74" i="32"/>
  <c r="Y74" i="32" s="1"/>
  <c r="V71" i="32"/>
  <c r="X71" i="32" s="1"/>
  <c r="V70" i="32"/>
  <c r="X70" i="32" s="1"/>
  <c r="V69" i="32"/>
  <c r="X69" i="32" s="1"/>
  <c r="R68" i="32"/>
  <c r="W64" i="32"/>
  <c r="Y64" i="32" s="1"/>
  <c r="R63" i="32"/>
  <c r="W60" i="32"/>
  <c r="V56" i="32"/>
  <c r="V55" i="32"/>
  <c r="R54" i="32"/>
  <c r="V53" i="32"/>
  <c r="W52" i="32"/>
  <c r="V49" i="32"/>
  <c r="X49" i="32" s="1"/>
  <c r="V48" i="32"/>
  <c r="X48" i="32" s="1"/>
  <c r="V47" i="32"/>
  <c r="X47" i="32" s="1"/>
  <c r="R46" i="32"/>
  <c r="V45" i="32"/>
  <c r="W44" i="32"/>
  <c r="W41" i="32"/>
  <c r="Y41" i="32" s="1"/>
  <c r="R41" i="32"/>
  <c r="V40" i="32"/>
  <c r="W37" i="32"/>
  <c r="R37" i="32"/>
  <c r="V36" i="32"/>
  <c r="X36" i="32" s="1"/>
  <c r="W33" i="32"/>
  <c r="R33" i="32"/>
  <c r="V32" i="32"/>
  <c r="X32" i="32" s="1"/>
  <c r="W29" i="32"/>
  <c r="Y29" i="32" s="1"/>
  <c r="R29" i="32"/>
  <c r="V28" i="32"/>
  <c r="X28" i="32" s="1"/>
  <c r="W25" i="32"/>
  <c r="Y25" i="32" s="1"/>
  <c r="R25" i="32"/>
  <c r="V82" i="32"/>
  <c r="V79" i="32"/>
  <c r="V75" i="32"/>
  <c r="X75" i="32" s="1"/>
  <c r="V74" i="32"/>
  <c r="X74" i="32" s="1"/>
  <c r="R72" i="32"/>
  <c r="V51" i="32"/>
  <c r="R50" i="32"/>
  <c r="V44" i="32"/>
  <c r="V37" i="32"/>
  <c r="W34" i="32"/>
  <c r="Y34" i="32" s="1"/>
  <c r="R30" i="32"/>
  <c r="W27" i="32"/>
  <c r="Y27" i="32" s="1"/>
  <c r="R26" i="32"/>
  <c r="V25" i="32"/>
  <c r="X25" i="32" s="1"/>
  <c r="W24" i="32"/>
  <c r="Y24" i="32" s="1"/>
  <c r="R24" i="32"/>
  <c r="V23" i="32"/>
  <c r="W20" i="32"/>
  <c r="Y20" i="32" s="1"/>
  <c r="R20" i="32"/>
  <c r="V19" i="32"/>
  <c r="W16" i="32"/>
  <c r="Y16" i="32" s="1"/>
  <c r="R16" i="32"/>
  <c r="V15" i="32"/>
  <c r="X15" i="32" s="1"/>
  <c r="W12" i="32"/>
  <c r="Y12" i="32" s="1"/>
  <c r="R12" i="32"/>
  <c r="V11" i="32"/>
  <c r="W8" i="32"/>
  <c r="Y8" i="32" s="1"/>
  <c r="R8" i="32"/>
  <c r="V7" i="32"/>
  <c r="X7" i="32" s="1"/>
  <c r="W4" i="32"/>
  <c r="R4" i="32"/>
  <c r="V3" i="32"/>
  <c r="X3" i="32" s="1"/>
  <c r="V43" i="32"/>
  <c r="V29" i="32"/>
  <c r="X29" i="32" s="1"/>
  <c r="R23" i="32"/>
  <c r="V73" i="32"/>
  <c r="X73" i="32" s="1"/>
  <c r="W68" i="32"/>
  <c r="Y68" i="32" s="1"/>
  <c r="R62" i="32"/>
  <c r="V52" i="32"/>
  <c r="W46" i="32"/>
  <c r="Y46" i="32" s="1"/>
  <c r="V41" i="32"/>
  <c r="X41" i="32" s="1"/>
  <c r="W38" i="32"/>
  <c r="Y38" i="32" s="1"/>
  <c r="W26" i="32"/>
  <c r="V24" i="32"/>
  <c r="X24" i="32" s="1"/>
  <c r="W21" i="32"/>
  <c r="Y21" i="32" s="1"/>
  <c r="R21" i="32"/>
  <c r="V20" i="32"/>
  <c r="X20" i="32" s="1"/>
  <c r="W17" i="32"/>
  <c r="Y17" i="32" s="1"/>
  <c r="R17" i="32"/>
  <c r="V16" i="32"/>
  <c r="X16" i="32" s="1"/>
  <c r="W13" i="32"/>
  <c r="Y13" i="32" s="1"/>
  <c r="R13" i="32"/>
  <c r="V12" i="32"/>
  <c r="X12" i="32" s="1"/>
  <c r="W9" i="32"/>
  <c r="Y9" i="32" s="1"/>
  <c r="R9" i="32"/>
  <c r="V8" i="32"/>
  <c r="X8" i="32" s="1"/>
  <c r="W5" i="32"/>
  <c r="Y5" i="32" s="1"/>
  <c r="R5" i="32"/>
  <c r="V4" i="32"/>
  <c r="R27" i="32"/>
  <c r="W23" i="32"/>
  <c r="V22" i="32"/>
  <c r="X22" i="32" s="1"/>
  <c r="W78" i="32"/>
  <c r="R67" i="32"/>
  <c r="R59" i="32"/>
  <c r="W54" i="32"/>
  <c r="R42" i="32"/>
  <c r="R34" i="32"/>
  <c r="W30" i="32"/>
  <c r="Y30" i="32" s="1"/>
  <c r="V26" i="32"/>
  <c r="W22" i="32"/>
  <c r="Y22" i="32" s="1"/>
  <c r="R22" i="32"/>
  <c r="V21" i="32"/>
  <c r="X21" i="32" s="1"/>
  <c r="W18" i="32"/>
  <c r="Y18" i="32" s="1"/>
  <c r="R18" i="32"/>
  <c r="V17" i="32"/>
  <c r="X17" i="32" s="1"/>
  <c r="W14" i="32"/>
  <c r="Y14" i="32" s="1"/>
  <c r="R14" i="32"/>
  <c r="V13" i="32"/>
  <c r="X13" i="32" s="1"/>
  <c r="W10" i="32"/>
  <c r="Y10" i="32" s="1"/>
  <c r="R10" i="32"/>
  <c r="V9" i="32"/>
  <c r="X9" i="32" s="1"/>
  <c r="W6" i="32"/>
  <c r="Y6" i="32" s="1"/>
  <c r="R6" i="32"/>
  <c r="V5" i="32"/>
  <c r="X5" i="32" s="1"/>
  <c r="W2" i="32"/>
  <c r="Y2" i="32" s="1"/>
  <c r="R2" i="32"/>
  <c r="V81" i="32"/>
  <c r="R80" i="32"/>
  <c r="R66" i="32"/>
  <c r="W63" i="32"/>
  <c r="Y63" i="32" s="1"/>
  <c r="R38" i="32"/>
  <c r="V33" i="32"/>
  <c r="W19" i="32"/>
  <c r="W15" i="32"/>
  <c r="Y15" i="32" s="1"/>
  <c r="R11" i="32"/>
  <c r="R7" i="32"/>
  <c r="V2" i="32"/>
  <c r="X2" i="32" s="1"/>
  <c r="V18" i="32"/>
  <c r="X18" i="32" s="1"/>
  <c r="V14" i="32"/>
  <c r="X14" i="32" s="1"/>
  <c r="R3" i="32"/>
  <c r="V10" i="32"/>
  <c r="X10" i="32" s="1"/>
  <c r="V6" i="32"/>
  <c r="X6" i="32" s="1"/>
  <c r="W3" i="32"/>
  <c r="Y3" i="32" s="1"/>
  <c r="R19" i="32"/>
  <c r="R15" i="32"/>
  <c r="W11" i="32"/>
  <c r="W7" i="32"/>
  <c r="Y7" i="32" s="1"/>
  <c r="O81" i="35"/>
  <c r="O77" i="35"/>
  <c r="O73" i="35"/>
  <c r="O69" i="35"/>
  <c r="O65" i="35"/>
  <c r="O61" i="35"/>
  <c r="O55" i="35"/>
  <c r="O51" i="35"/>
  <c r="O47" i="35"/>
  <c r="O80" i="35"/>
  <c r="O76" i="35"/>
  <c r="O63" i="35"/>
  <c r="O54" i="35"/>
  <c r="O45" i="35"/>
  <c r="O40" i="35"/>
  <c r="O36" i="35"/>
  <c r="O32" i="35"/>
  <c r="O71" i="35"/>
  <c r="O70" i="35"/>
  <c r="O67" i="35"/>
  <c r="O66" i="35"/>
  <c r="O62" i="35"/>
  <c r="O57" i="35"/>
  <c r="O49" i="35"/>
  <c r="O48" i="35"/>
  <c r="O44" i="35"/>
  <c r="O78" i="35"/>
  <c r="O56" i="35"/>
  <c r="O52" i="35"/>
  <c r="O46" i="35"/>
  <c r="O38" i="35"/>
  <c r="O37" i="35"/>
  <c r="O33" i="35"/>
  <c r="O30" i="35"/>
  <c r="O26" i="35"/>
  <c r="O22" i="35"/>
  <c r="O18" i="35"/>
  <c r="O14" i="35"/>
  <c r="O10" i="35"/>
  <c r="O6" i="35"/>
  <c r="O2" i="35"/>
  <c r="O75" i="35"/>
  <c r="O72" i="35"/>
  <c r="O39" i="35"/>
  <c r="O82" i="35"/>
  <c r="O79" i="35"/>
  <c r="O64" i="35"/>
  <c r="O42" i="35"/>
  <c r="O41" i="35"/>
  <c r="O35" i="35"/>
  <c r="O31" i="35"/>
  <c r="O27" i="35"/>
  <c r="O23" i="35"/>
  <c r="O19" i="35"/>
  <c r="O15" i="35"/>
  <c r="O11" i="35"/>
  <c r="O7" i="35"/>
  <c r="O3" i="35"/>
  <c r="O28" i="35"/>
  <c r="O25" i="35"/>
  <c r="O17" i="35"/>
  <c r="O5" i="35"/>
  <c r="O4" i="35"/>
  <c r="O21" i="35"/>
  <c r="O13" i="35"/>
  <c r="O9" i="35"/>
  <c r="O24" i="35"/>
  <c r="O16" i="35"/>
  <c r="O74" i="35"/>
  <c r="O34" i="35"/>
  <c r="O20" i="35"/>
  <c r="O12" i="35"/>
  <c r="O8" i="35"/>
  <c r="O68" i="35"/>
  <c r="O59" i="35"/>
  <c r="O53" i="35"/>
  <c r="O29" i="35"/>
  <c r="O50" i="35"/>
  <c r="O43" i="35"/>
  <c r="V82" i="35"/>
  <c r="W80" i="35"/>
  <c r="R80" i="35"/>
  <c r="V79" i="35"/>
  <c r="X79" i="35" s="1"/>
  <c r="W76" i="35"/>
  <c r="Y76" i="35" s="1"/>
  <c r="R76" i="35"/>
  <c r="V75" i="35"/>
  <c r="X75" i="35" s="1"/>
  <c r="W72" i="35"/>
  <c r="Y72" i="35" s="1"/>
  <c r="R72" i="35"/>
  <c r="V71" i="35"/>
  <c r="X71" i="35" s="1"/>
  <c r="W68" i="35"/>
  <c r="Y68" i="35" s="1"/>
  <c r="R68" i="35"/>
  <c r="V67" i="35"/>
  <c r="X67" i="35" s="1"/>
  <c r="W64" i="35"/>
  <c r="Y64" i="35" s="1"/>
  <c r="R64" i="35"/>
  <c r="V63" i="35"/>
  <c r="X63" i="35" s="1"/>
  <c r="W59" i="35"/>
  <c r="R59" i="35"/>
  <c r="V57" i="35"/>
  <c r="W54" i="35"/>
  <c r="Y54" i="35" s="1"/>
  <c r="R54" i="35"/>
  <c r="V53" i="35"/>
  <c r="X53" i="35" s="1"/>
  <c r="W50" i="35"/>
  <c r="Y50" i="35" s="1"/>
  <c r="R50" i="35"/>
  <c r="V49" i="35"/>
  <c r="X49" i="35" s="1"/>
  <c r="W46" i="35"/>
  <c r="Y46" i="35" s="1"/>
  <c r="R46" i="35"/>
  <c r="V45" i="35"/>
  <c r="X45" i="35" s="1"/>
  <c r="R82" i="35"/>
  <c r="W79" i="35"/>
  <c r="Y79" i="35" s="1"/>
  <c r="W75" i="35"/>
  <c r="Y75" i="35" s="1"/>
  <c r="R74" i="35"/>
  <c r="R73" i="35"/>
  <c r="W70" i="35"/>
  <c r="Y70" i="35" s="1"/>
  <c r="R69" i="35"/>
  <c r="W66" i="35"/>
  <c r="Y66" i="35" s="1"/>
  <c r="W65" i="35"/>
  <c r="Y65" i="35" s="1"/>
  <c r="W62" i="35"/>
  <c r="R61" i="35"/>
  <c r="R56" i="35"/>
  <c r="W53" i="35"/>
  <c r="Y53" i="35" s="1"/>
  <c r="R52" i="35"/>
  <c r="R51" i="35"/>
  <c r="W48" i="35"/>
  <c r="Y48" i="35" s="1"/>
  <c r="W47" i="35"/>
  <c r="Y47" i="35" s="1"/>
  <c r="W44" i="35"/>
  <c r="R43" i="35"/>
  <c r="V42" i="35"/>
  <c r="X42" i="35" s="1"/>
  <c r="W39" i="35"/>
  <c r="Y39" i="35" s="1"/>
  <c r="R39" i="35"/>
  <c r="V38" i="35"/>
  <c r="X38" i="35" s="1"/>
  <c r="W35" i="35"/>
  <c r="Y35" i="35" s="1"/>
  <c r="R35" i="35"/>
  <c r="V34" i="35"/>
  <c r="X34" i="35" s="1"/>
  <c r="W31" i="35"/>
  <c r="Y31" i="35" s="1"/>
  <c r="R31" i="35"/>
  <c r="R81" i="35"/>
  <c r="R78" i="35"/>
  <c r="R77" i="35"/>
  <c r="W74" i="35"/>
  <c r="Y74" i="35" s="1"/>
  <c r="W73" i="35"/>
  <c r="Y73" i="35" s="1"/>
  <c r="V70" i="35"/>
  <c r="X70" i="35" s="1"/>
  <c r="W69" i="35"/>
  <c r="Y69" i="35" s="1"/>
  <c r="V66" i="35"/>
  <c r="X66" i="35" s="1"/>
  <c r="V65" i="35"/>
  <c r="X65" i="35" s="1"/>
  <c r="V64" i="35"/>
  <c r="X64" i="35" s="1"/>
  <c r="R63" i="35"/>
  <c r="V62" i="35"/>
  <c r="W61" i="35"/>
  <c r="W56" i="35"/>
  <c r="R55" i="35"/>
  <c r="W52" i="35"/>
  <c r="Y52" i="35" s="1"/>
  <c r="W51" i="35"/>
  <c r="Y51" i="35" s="1"/>
  <c r="V48" i="35"/>
  <c r="X48" i="35" s="1"/>
  <c r="V47" i="35"/>
  <c r="X47" i="35" s="1"/>
  <c r="V46" i="35"/>
  <c r="X46" i="35" s="1"/>
  <c r="R45" i="35"/>
  <c r="V44" i="35"/>
  <c r="W43" i="35"/>
  <c r="V80" i="35"/>
  <c r="R75" i="35"/>
  <c r="V74" i="35"/>
  <c r="X74" i="35" s="1"/>
  <c r="V69" i="35"/>
  <c r="X69" i="35" s="1"/>
  <c r="R67" i="35"/>
  <c r="V61" i="35"/>
  <c r="R57" i="35"/>
  <c r="W55" i="35"/>
  <c r="R48" i="35"/>
  <c r="W41" i="35"/>
  <c r="Y41" i="35" s="1"/>
  <c r="W40" i="35"/>
  <c r="Y40" i="35" s="1"/>
  <c r="V37" i="35"/>
  <c r="X37" i="35" s="1"/>
  <c r="V36" i="35"/>
  <c r="X36" i="35" s="1"/>
  <c r="V35" i="35"/>
  <c r="X35" i="35" s="1"/>
  <c r="R34" i="35"/>
  <c r="V33" i="35"/>
  <c r="V32" i="35"/>
  <c r="X32" i="35" s="1"/>
  <c r="V31" i="35"/>
  <c r="X31" i="35" s="1"/>
  <c r="W29" i="35"/>
  <c r="Y29" i="35" s="1"/>
  <c r="R29" i="35"/>
  <c r="V28" i="35"/>
  <c r="X28" i="35" s="1"/>
  <c r="W25" i="35"/>
  <c r="R25" i="35"/>
  <c r="V24" i="35"/>
  <c r="X24" i="35" s="1"/>
  <c r="W21" i="35"/>
  <c r="Y21" i="35" s="1"/>
  <c r="R21" i="35"/>
  <c r="V20" i="35"/>
  <c r="X20" i="35" s="1"/>
  <c r="W17" i="35"/>
  <c r="Y17" i="35" s="1"/>
  <c r="R17" i="35"/>
  <c r="V16" i="35"/>
  <c r="X16" i="35" s="1"/>
  <c r="W13" i="35"/>
  <c r="R13" i="35"/>
  <c r="V12" i="35"/>
  <c r="X12" i="35" s="1"/>
  <c r="W9" i="35"/>
  <c r="Y9" i="35" s="1"/>
  <c r="R9" i="35"/>
  <c r="V8" i="35"/>
  <c r="X8" i="35" s="1"/>
  <c r="W5" i="35"/>
  <c r="Y5" i="35" s="1"/>
  <c r="R5" i="35"/>
  <c r="V4" i="35"/>
  <c r="W82" i="35"/>
  <c r="V81" i="35"/>
  <c r="V78" i="35"/>
  <c r="X78" i="35" s="1"/>
  <c r="W77" i="35"/>
  <c r="Y77" i="35" s="1"/>
  <c r="V72" i="35"/>
  <c r="X72" i="35" s="1"/>
  <c r="R71" i="35"/>
  <c r="R65" i="35"/>
  <c r="V54" i="35"/>
  <c r="X54" i="35" s="1"/>
  <c r="V51" i="35"/>
  <c r="X51" i="35" s="1"/>
  <c r="W49" i="35"/>
  <c r="Y49" i="35" s="1"/>
  <c r="W45" i="35"/>
  <c r="Y45" i="35" s="1"/>
  <c r="R44" i="35"/>
  <c r="R42" i="35"/>
  <c r="W38" i="35"/>
  <c r="Y38" i="35" s="1"/>
  <c r="R37" i="35"/>
  <c r="R36" i="35"/>
  <c r="R33" i="35"/>
  <c r="R32" i="35"/>
  <c r="V30" i="35"/>
  <c r="X30" i="35" s="1"/>
  <c r="W81" i="35"/>
  <c r="W78" i="35"/>
  <c r="Y78" i="35" s="1"/>
  <c r="V76" i="35"/>
  <c r="X76" i="35" s="1"/>
  <c r="V73" i="35"/>
  <c r="X73" i="35" s="1"/>
  <c r="W71" i="35"/>
  <c r="Y71" i="35" s="1"/>
  <c r="R66" i="35"/>
  <c r="V56" i="35"/>
  <c r="V55" i="35"/>
  <c r="R53" i="35"/>
  <c r="V52" i="35"/>
  <c r="X52" i="35" s="1"/>
  <c r="R47" i="35"/>
  <c r="V41" i="35"/>
  <c r="X41" i="35" s="1"/>
  <c r="V40" i="35"/>
  <c r="X40" i="35" s="1"/>
  <c r="V39" i="35"/>
  <c r="X39" i="35" s="1"/>
  <c r="R38" i="35"/>
  <c r="W34" i="35"/>
  <c r="Y34" i="35" s="1"/>
  <c r="W30" i="35"/>
  <c r="Y30" i="35" s="1"/>
  <c r="R30" i="35"/>
  <c r="V29" i="35"/>
  <c r="X29" i="35" s="1"/>
  <c r="W26" i="35"/>
  <c r="R26" i="35"/>
  <c r="V25" i="35"/>
  <c r="W22" i="35"/>
  <c r="Y22" i="35" s="1"/>
  <c r="R22" i="35"/>
  <c r="V21" i="35"/>
  <c r="X21" i="35" s="1"/>
  <c r="W18" i="35"/>
  <c r="Y18" i="35" s="1"/>
  <c r="R18" i="35"/>
  <c r="V17" i="35"/>
  <c r="X17" i="35" s="1"/>
  <c r="W14" i="35"/>
  <c r="Y14" i="35" s="1"/>
  <c r="R14" i="35"/>
  <c r="V13" i="35"/>
  <c r="W10" i="35"/>
  <c r="Y10" i="35" s="1"/>
  <c r="R10" i="35"/>
  <c r="V9" i="35"/>
  <c r="X9" i="35" s="1"/>
  <c r="W6" i="35"/>
  <c r="Y6" i="35" s="1"/>
  <c r="R6" i="35"/>
  <c r="V5" i="35"/>
  <c r="X5" i="35" s="1"/>
  <c r="W2" i="35"/>
  <c r="Y2" i="35" s="1"/>
  <c r="R2" i="35"/>
  <c r="V68" i="35"/>
  <c r="X68" i="35" s="1"/>
  <c r="V59" i="35"/>
  <c r="W37" i="35"/>
  <c r="Y37" i="35" s="1"/>
  <c r="W32" i="35"/>
  <c r="Y32" i="35" s="1"/>
  <c r="W28" i="35"/>
  <c r="Y28" i="35" s="1"/>
  <c r="R27" i="35"/>
  <c r="V19" i="35"/>
  <c r="X19" i="35" s="1"/>
  <c r="V7" i="35"/>
  <c r="X7" i="35" s="1"/>
  <c r="W4" i="35"/>
  <c r="R3" i="35"/>
  <c r="V2" i="35"/>
  <c r="X2" i="35" s="1"/>
  <c r="V23" i="35"/>
  <c r="X23" i="35" s="1"/>
  <c r="W3" i="35"/>
  <c r="Y3" i="35" s="1"/>
  <c r="V22" i="35"/>
  <c r="X22" i="35" s="1"/>
  <c r="W19" i="35"/>
  <c r="Y19" i="35" s="1"/>
  <c r="V14" i="35"/>
  <c r="X14" i="35" s="1"/>
  <c r="R12" i="35"/>
  <c r="V10" i="35"/>
  <c r="X10" i="35" s="1"/>
  <c r="R8" i="35"/>
  <c r="V77" i="35"/>
  <c r="X77" i="35" s="1"/>
  <c r="W63" i="35"/>
  <c r="Y63" i="35" s="1"/>
  <c r="V50" i="35"/>
  <c r="X50" i="35" s="1"/>
  <c r="R49" i="35"/>
  <c r="V43" i="35"/>
  <c r="W42" i="35"/>
  <c r="Y42" i="35" s="1"/>
  <c r="R41" i="35"/>
  <c r="R40" i="35"/>
  <c r="W33" i="35"/>
  <c r="V26" i="35"/>
  <c r="R24" i="35"/>
  <c r="W23" i="35"/>
  <c r="Y23" i="35" s="1"/>
  <c r="W20" i="35"/>
  <c r="Y20" i="35" s="1"/>
  <c r="R19" i="35"/>
  <c r="V18" i="35"/>
  <c r="X18" i="35" s="1"/>
  <c r="R16" i="35"/>
  <c r="W15" i="35"/>
  <c r="Y15" i="35" s="1"/>
  <c r="W12" i="35"/>
  <c r="Y12" i="35" s="1"/>
  <c r="W11" i="35"/>
  <c r="W8" i="35"/>
  <c r="Y8" i="35" s="1"/>
  <c r="R7" i="35"/>
  <c r="V6" i="35"/>
  <c r="X6" i="35" s="1"/>
  <c r="R79" i="35"/>
  <c r="R70" i="35"/>
  <c r="W67" i="35"/>
  <c r="Y67" i="35" s="1"/>
  <c r="R62" i="35"/>
  <c r="W57" i="35"/>
  <c r="R28" i="35"/>
  <c r="W27" i="35"/>
  <c r="Y27" i="35" s="1"/>
  <c r="V15" i="35"/>
  <c r="X15" i="35" s="1"/>
  <c r="V11" i="35"/>
  <c r="R4" i="35"/>
  <c r="W36" i="35"/>
  <c r="Y36" i="35" s="1"/>
  <c r="V27" i="35"/>
  <c r="X27" i="35" s="1"/>
  <c r="W24" i="35"/>
  <c r="Y24" i="35" s="1"/>
  <c r="R23" i="35"/>
  <c r="R20" i="35"/>
  <c r="W16" i="35"/>
  <c r="Y16" i="35" s="1"/>
  <c r="R15" i="35"/>
  <c r="R11" i="35"/>
  <c r="W7" i="35"/>
  <c r="Y7" i="35" s="1"/>
  <c r="V3" i="35"/>
  <c r="X3" i="35" s="1"/>
  <c r="K90" i="35"/>
  <c r="K93" i="35"/>
  <c r="I97" i="35"/>
  <c r="H98" i="35"/>
  <c r="O10" i="34"/>
  <c r="O15" i="34"/>
  <c r="O28" i="34"/>
  <c r="O54" i="34"/>
  <c r="O2" i="34"/>
  <c r="O32" i="34"/>
  <c r="O3" i="34"/>
  <c r="O19" i="34"/>
  <c r="O17" i="34"/>
  <c r="O7" i="34"/>
  <c r="O22" i="34"/>
  <c r="O67" i="34"/>
  <c r="O77" i="34"/>
  <c r="O40" i="34"/>
  <c r="O11" i="34"/>
  <c r="O46" i="34"/>
  <c r="O5" i="34"/>
  <c r="O60" i="34"/>
  <c r="O6" i="34"/>
  <c r="O14" i="34"/>
  <c r="O23" i="34"/>
  <c r="O41" i="34"/>
  <c r="O21" i="34"/>
  <c r="O47" i="34"/>
  <c r="O18" i="34"/>
  <c r="O29" i="34"/>
  <c r="O33" i="34"/>
  <c r="O13" i="34"/>
  <c r="O68" i="34"/>
  <c r="O30" i="34"/>
  <c r="O12" i="34"/>
  <c r="O27" i="34"/>
  <c r="O38" i="34"/>
  <c r="O36" i="34"/>
  <c r="O31" i="34"/>
  <c r="O61" i="34"/>
  <c r="O9" i="34"/>
  <c r="O25" i="34"/>
  <c r="O16" i="34"/>
  <c r="O63" i="34"/>
  <c r="O55" i="34"/>
  <c r="O65" i="34"/>
  <c r="O37" i="34"/>
  <c r="O4" i="34"/>
  <c r="O20" i="34"/>
  <c r="O43" i="34"/>
  <c r="O64" i="34"/>
  <c r="O35" i="34"/>
  <c r="O69" i="34"/>
  <c r="O42" i="34"/>
  <c r="O44" i="34"/>
  <c r="O57" i="34"/>
  <c r="O8" i="34"/>
  <c r="O24" i="34"/>
  <c r="O51" i="34"/>
  <c r="O73" i="34"/>
  <c r="O39" i="34"/>
  <c r="O76" i="34"/>
  <c r="O50" i="34"/>
  <c r="O56" i="34"/>
  <c r="O26" i="34"/>
  <c r="O45" i="34"/>
  <c r="O79" i="34"/>
  <c r="O62" i="34"/>
  <c r="O80" i="34"/>
  <c r="O70" i="34"/>
  <c r="O75" i="34"/>
  <c r="O34" i="34"/>
  <c r="O49" i="34"/>
  <c r="O71" i="34"/>
  <c r="O52" i="34"/>
  <c r="O74" i="34"/>
  <c r="O78" i="34"/>
  <c r="O53" i="34"/>
  <c r="O72" i="34"/>
  <c r="O48" i="34"/>
  <c r="O66" i="34"/>
  <c r="O82" i="34"/>
  <c r="K93" i="34"/>
  <c r="S81" i="34" s="1"/>
  <c r="I97" i="34"/>
  <c r="J96" i="34" s="1"/>
  <c r="H98" i="34"/>
  <c r="P82" i="34"/>
  <c r="P78" i="34"/>
  <c r="P79" i="34"/>
  <c r="P75" i="34"/>
  <c r="P71" i="34"/>
  <c r="P67" i="34"/>
  <c r="P63" i="34"/>
  <c r="P57" i="34"/>
  <c r="P53" i="34"/>
  <c r="P49" i="34"/>
  <c r="P45" i="34"/>
  <c r="P81" i="34"/>
  <c r="P76" i="34"/>
  <c r="P70" i="34"/>
  <c r="P69" i="34"/>
  <c r="P56" i="34"/>
  <c r="P55" i="34"/>
  <c r="P48" i="34"/>
  <c r="P47" i="34"/>
  <c r="P39" i="34"/>
  <c r="P35" i="34"/>
  <c r="P31" i="34"/>
  <c r="P27" i="34"/>
  <c r="P74" i="34"/>
  <c r="P73" i="34"/>
  <c r="P64" i="34"/>
  <c r="P60" i="34"/>
  <c r="P52" i="34"/>
  <c r="P51" i="34"/>
  <c r="P44" i="34"/>
  <c r="P43" i="34"/>
  <c r="P40" i="34"/>
  <c r="P36" i="34"/>
  <c r="P32" i="34"/>
  <c r="P28" i="34"/>
  <c r="P77" i="34"/>
  <c r="P68" i="34"/>
  <c r="P54" i="34"/>
  <c r="P46" i="34"/>
  <c r="P41" i="34"/>
  <c r="P37" i="34"/>
  <c r="P72" i="34"/>
  <c r="P42" i="34"/>
  <c r="P25" i="34"/>
  <c r="P21" i="34"/>
  <c r="P17" i="34"/>
  <c r="P13" i="34"/>
  <c r="P9" i="34"/>
  <c r="P5" i="34"/>
  <c r="P66" i="34"/>
  <c r="P62" i="34"/>
  <c r="P38" i="34"/>
  <c r="P34" i="34"/>
  <c r="P30" i="34"/>
  <c r="P61" i="34"/>
  <c r="P33" i="34"/>
  <c r="P29" i="34"/>
  <c r="P22" i="34"/>
  <c r="P18" i="34"/>
  <c r="P14" i="34"/>
  <c r="P10" i="34"/>
  <c r="P6" i="34"/>
  <c r="P2" i="34"/>
  <c r="P80" i="34"/>
  <c r="P50" i="34"/>
  <c r="P23" i="34"/>
  <c r="P19" i="34"/>
  <c r="P15" i="34"/>
  <c r="P11" i="34"/>
  <c r="P7" i="34"/>
  <c r="P4" i="34"/>
  <c r="P65" i="34"/>
  <c r="P26" i="34"/>
  <c r="P24" i="34"/>
  <c r="P20" i="34"/>
  <c r="P16" i="34"/>
  <c r="P12" i="34"/>
  <c r="P8" i="34"/>
  <c r="P3" i="34"/>
  <c r="W80" i="34"/>
  <c r="R80" i="34"/>
  <c r="V79" i="34"/>
  <c r="W81" i="34"/>
  <c r="R81" i="34"/>
  <c r="V80" i="34"/>
  <c r="W77" i="34"/>
  <c r="Y77" i="34" s="1"/>
  <c r="R77" i="34"/>
  <c r="V76" i="34"/>
  <c r="X76" i="34" s="1"/>
  <c r="W73" i="34"/>
  <c r="Y73" i="34" s="1"/>
  <c r="R73" i="34"/>
  <c r="V72" i="34"/>
  <c r="X72" i="34" s="1"/>
  <c r="W69" i="34"/>
  <c r="Y69" i="34" s="1"/>
  <c r="R69" i="34"/>
  <c r="V68" i="34"/>
  <c r="X68" i="34" s="1"/>
  <c r="W65" i="34"/>
  <c r="Y65" i="34" s="1"/>
  <c r="R65" i="34"/>
  <c r="V64" i="34"/>
  <c r="X64" i="34" s="1"/>
  <c r="W61" i="34"/>
  <c r="R61" i="34"/>
  <c r="V60" i="34"/>
  <c r="W55" i="34"/>
  <c r="R55" i="34"/>
  <c r="V54" i="34"/>
  <c r="X54" i="34" s="1"/>
  <c r="W51" i="34"/>
  <c r="Y51" i="34" s="1"/>
  <c r="R51" i="34"/>
  <c r="V50" i="34"/>
  <c r="X50" i="34" s="1"/>
  <c r="W47" i="34"/>
  <c r="Y47" i="34" s="1"/>
  <c r="R47" i="34"/>
  <c r="V46" i="34"/>
  <c r="X46" i="34" s="1"/>
  <c r="W43" i="34"/>
  <c r="R43" i="34"/>
  <c r="V42" i="34"/>
  <c r="X42" i="34" s="1"/>
  <c r="R82" i="34"/>
  <c r="W79" i="34"/>
  <c r="W78" i="34"/>
  <c r="W75" i="34"/>
  <c r="Y75" i="34" s="1"/>
  <c r="W74" i="34"/>
  <c r="Y74" i="34" s="1"/>
  <c r="V71" i="34"/>
  <c r="X71" i="34" s="1"/>
  <c r="V70" i="34"/>
  <c r="X70" i="34" s="1"/>
  <c r="V69" i="34"/>
  <c r="X69" i="34" s="1"/>
  <c r="R68" i="34"/>
  <c r="W64" i="34"/>
  <c r="Y64" i="34" s="1"/>
  <c r="R63" i="34"/>
  <c r="W60" i="34"/>
  <c r="V56" i="34"/>
  <c r="V55" i="34"/>
  <c r="R54" i="34"/>
  <c r="V53" i="34"/>
  <c r="X53" i="34" s="1"/>
  <c r="W52" i="34"/>
  <c r="Y52" i="34" s="1"/>
  <c r="V49" i="34"/>
  <c r="X49" i="34" s="1"/>
  <c r="V48" i="34"/>
  <c r="X48" i="34" s="1"/>
  <c r="V47" i="34"/>
  <c r="X47" i="34" s="1"/>
  <c r="R46" i="34"/>
  <c r="V45" i="34"/>
  <c r="X45" i="34" s="1"/>
  <c r="W44" i="34"/>
  <c r="W41" i="34"/>
  <c r="Y41" i="34" s="1"/>
  <c r="R41" i="34"/>
  <c r="V40" i="34"/>
  <c r="X40" i="34" s="1"/>
  <c r="W37" i="34"/>
  <c r="Y37" i="34" s="1"/>
  <c r="R37" i="34"/>
  <c r="V36" i="34"/>
  <c r="X36" i="34" s="1"/>
  <c r="W33" i="34"/>
  <c r="R33" i="34"/>
  <c r="V32" i="34"/>
  <c r="X32" i="34" s="1"/>
  <c r="W29" i="34"/>
  <c r="Y29" i="34" s="1"/>
  <c r="R29" i="34"/>
  <c r="V28" i="34"/>
  <c r="X28" i="34" s="1"/>
  <c r="W25" i="34"/>
  <c r="Y25" i="34" s="1"/>
  <c r="V81" i="34"/>
  <c r="V78" i="34"/>
  <c r="V75" i="34"/>
  <c r="X75" i="34" s="1"/>
  <c r="V74" i="34"/>
  <c r="X74" i="34" s="1"/>
  <c r="V73" i="34"/>
  <c r="X73" i="34" s="1"/>
  <c r="R72" i="34"/>
  <c r="W68" i="34"/>
  <c r="Y68" i="34" s="1"/>
  <c r="R67" i="34"/>
  <c r="R66" i="34"/>
  <c r="W63" i="34"/>
  <c r="Y63" i="34" s="1"/>
  <c r="R62" i="34"/>
  <c r="R57" i="34"/>
  <c r="W54" i="34"/>
  <c r="Y54" i="34" s="1"/>
  <c r="V52" i="34"/>
  <c r="X52" i="34" s="1"/>
  <c r="V51" i="34"/>
  <c r="X51" i="34" s="1"/>
  <c r="R50" i="34"/>
  <c r="W46" i="34"/>
  <c r="Y46" i="34" s="1"/>
  <c r="V44" i="34"/>
  <c r="V43" i="34"/>
  <c r="R42" i="34"/>
  <c r="V41" i="34"/>
  <c r="X41" i="34" s="1"/>
  <c r="W38" i="34"/>
  <c r="Y38" i="34" s="1"/>
  <c r="R38" i="34"/>
  <c r="V37" i="34"/>
  <c r="X37" i="34" s="1"/>
  <c r="W34" i="34"/>
  <c r="Y34" i="34" s="1"/>
  <c r="R34" i="34"/>
  <c r="V33" i="34"/>
  <c r="W30" i="34"/>
  <c r="Y30" i="34" s="1"/>
  <c r="R30" i="34"/>
  <c r="V29" i="34"/>
  <c r="X29" i="34" s="1"/>
  <c r="W26" i="34"/>
  <c r="R26" i="34"/>
  <c r="W82" i="34"/>
  <c r="R79" i="34"/>
  <c r="R78" i="34"/>
  <c r="V77" i="34"/>
  <c r="X77" i="34" s="1"/>
  <c r="R76" i="34"/>
  <c r="W72" i="34"/>
  <c r="Y72" i="34" s="1"/>
  <c r="R71" i="34"/>
  <c r="R70" i="34"/>
  <c r="W67" i="34"/>
  <c r="Y67" i="34" s="1"/>
  <c r="W66" i="34"/>
  <c r="Y66" i="34" s="1"/>
  <c r="V63" i="34"/>
  <c r="X63" i="34" s="1"/>
  <c r="W62" i="34"/>
  <c r="W57" i="34"/>
  <c r="R56" i="34"/>
  <c r="R53" i="34"/>
  <c r="W50" i="34"/>
  <c r="Y50" i="34" s="1"/>
  <c r="R49" i="34"/>
  <c r="R48" i="34"/>
  <c r="R45" i="34"/>
  <c r="W42" i="34"/>
  <c r="Y42" i="34" s="1"/>
  <c r="W39" i="34"/>
  <c r="Y39" i="34" s="1"/>
  <c r="R39" i="34"/>
  <c r="V38" i="34"/>
  <c r="X38" i="34" s="1"/>
  <c r="W76" i="34"/>
  <c r="Y76" i="34" s="1"/>
  <c r="V65" i="34"/>
  <c r="X65" i="34" s="1"/>
  <c r="W49" i="34"/>
  <c r="Y49" i="34" s="1"/>
  <c r="R40" i="34"/>
  <c r="W35" i="34"/>
  <c r="Y35" i="34" s="1"/>
  <c r="R32" i="34"/>
  <c r="W31" i="34"/>
  <c r="Y31" i="34" s="1"/>
  <c r="R28" i="34"/>
  <c r="W27" i="34"/>
  <c r="Y27" i="34" s="1"/>
  <c r="V26" i="34"/>
  <c r="W23" i="34"/>
  <c r="Y23" i="34" s="1"/>
  <c r="R23" i="34"/>
  <c r="V22" i="34"/>
  <c r="X22" i="34" s="1"/>
  <c r="W19" i="34"/>
  <c r="Y19" i="34" s="1"/>
  <c r="R19" i="34"/>
  <c r="V18" i="34"/>
  <c r="X18" i="34" s="1"/>
  <c r="W15" i="34"/>
  <c r="Y15" i="34" s="1"/>
  <c r="R15" i="34"/>
  <c r="V14" i="34"/>
  <c r="X14" i="34" s="1"/>
  <c r="W11" i="34"/>
  <c r="R11" i="34"/>
  <c r="V10" i="34"/>
  <c r="X10" i="34" s="1"/>
  <c r="W7" i="34"/>
  <c r="Y7" i="34" s="1"/>
  <c r="R7" i="34"/>
  <c r="V6" i="34"/>
  <c r="X6" i="34" s="1"/>
  <c r="W3" i="34"/>
  <c r="Y3" i="34" s="1"/>
  <c r="R3" i="34"/>
  <c r="V2" i="34"/>
  <c r="X2" i="34" s="1"/>
  <c r="V82" i="34"/>
  <c r="W71" i="34"/>
  <c r="Y71" i="34" s="1"/>
  <c r="R60" i="34"/>
  <c r="R36" i="34"/>
  <c r="R75" i="34"/>
  <c r="W70" i="34"/>
  <c r="Y70" i="34" s="1"/>
  <c r="W56" i="34"/>
  <c r="R52" i="34"/>
  <c r="R44" i="34"/>
  <c r="V35" i="34"/>
  <c r="X35" i="34" s="1"/>
  <c r="W32" i="34"/>
  <c r="Y32" i="34" s="1"/>
  <c r="V31" i="34"/>
  <c r="X31" i="34" s="1"/>
  <c r="W28" i="34"/>
  <c r="Y28" i="34" s="1"/>
  <c r="V27" i="34"/>
  <c r="X27" i="34" s="1"/>
  <c r="W24" i="34"/>
  <c r="Y24" i="34" s="1"/>
  <c r="R24" i="34"/>
  <c r="V23" i="34"/>
  <c r="X23" i="34" s="1"/>
  <c r="W20" i="34"/>
  <c r="Y20" i="34" s="1"/>
  <c r="R20" i="34"/>
  <c r="V19" i="34"/>
  <c r="X19" i="34" s="1"/>
  <c r="W16" i="34"/>
  <c r="Y16" i="34" s="1"/>
  <c r="R16" i="34"/>
  <c r="V15" i="34"/>
  <c r="X15" i="34" s="1"/>
  <c r="W12" i="34"/>
  <c r="Y12" i="34" s="1"/>
  <c r="R12" i="34"/>
  <c r="V11" i="34"/>
  <c r="W8" i="34"/>
  <c r="Y8" i="34" s="1"/>
  <c r="R8" i="34"/>
  <c r="V7" i="34"/>
  <c r="X7" i="34" s="1"/>
  <c r="W4" i="34"/>
  <c r="R4" i="34"/>
  <c r="V3" i="34"/>
  <c r="X3" i="34" s="1"/>
  <c r="R74" i="34"/>
  <c r="V61" i="34"/>
  <c r="W40" i="34"/>
  <c r="Y40" i="34" s="1"/>
  <c r="V67" i="34"/>
  <c r="X67" i="34" s="1"/>
  <c r="R64" i="34"/>
  <c r="W53" i="34"/>
  <c r="Y53" i="34" s="1"/>
  <c r="W45" i="34"/>
  <c r="Y45" i="34" s="1"/>
  <c r="R31" i="34"/>
  <c r="V25" i="34"/>
  <c r="X25" i="34" s="1"/>
  <c r="W22" i="34"/>
  <c r="Y22" i="34" s="1"/>
  <c r="V21" i="34"/>
  <c r="X21" i="34" s="1"/>
  <c r="W18" i="34"/>
  <c r="Y18" i="34" s="1"/>
  <c r="V17" i="34"/>
  <c r="X17" i="34" s="1"/>
  <c r="W14" i="34"/>
  <c r="Y14" i="34" s="1"/>
  <c r="V13" i="34"/>
  <c r="X13" i="34" s="1"/>
  <c r="W10" i="34"/>
  <c r="Y10" i="34" s="1"/>
  <c r="V9" i="34"/>
  <c r="X9" i="34" s="1"/>
  <c r="W6" i="34"/>
  <c r="Y6" i="34" s="1"/>
  <c r="V5" i="34"/>
  <c r="X5" i="34" s="1"/>
  <c r="R2" i="34"/>
  <c r="R35" i="34"/>
  <c r="R27" i="34"/>
  <c r="R25" i="34"/>
  <c r="R5" i="34"/>
  <c r="V66" i="34"/>
  <c r="X66" i="34" s="1"/>
  <c r="V62" i="34"/>
  <c r="W36" i="34"/>
  <c r="Y36" i="34" s="1"/>
  <c r="R14" i="34"/>
  <c r="W13" i="34"/>
  <c r="Y13" i="34" s="1"/>
  <c r="W9" i="34"/>
  <c r="Y9" i="34" s="1"/>
  <c r="R6" i="34"/>
  <c r="W48" i="34"/>
  <c r="Y48" i="34" s="1"/>
  <c r="V39" i="34"/>
  <c r="X39" i="34" s="1"/>
  <c r="V34" i="34"/>
  <c r="X34" i="34" s="1"/>
  <c r="W2" i="34"/>
  <c r="Y2" i="34" s="1"/>
  <c r="V24" i="34"/>
  <c r="X24" i="34" s="1"/>
  <c r="R21" i="34"/>
  <c r="V20" i="34"/>
  <c r="X20" i="34" s="1"/>
  <c r="R17" i="34"/>
  <c r="V16" i="34"/>
  <c r="X16" i="34" s="1"/>
  <c r="R13" i="34"/>
  <c r="V12" i="34"/>
  <c r="X12" i="34" s="1"/>
  <c r="R9" i="34"/>
  <c r="V8" i="34"/>
  <c r="X8" i="34" s="1"/>
  <c r="V57" i="34"/>
  <c r="V30" i="34"/>
  <c r="X30" i="34" s="1"/>
  <c r="R22" i="34"/>
  <c r="W21" i="34"/>
  <c r="Y21" i="34" s="1"/>
  <c r="R18" i="34"/>
  <c r="W17" i="34"/>
  <c r="Y17" i="34" s="1"/>
  <c r="R10" i="34"/>
  <c r="W5" i="34"/>
  <c r="Y5" i="34" s="1"/>
  <c r="V4" i="34"/>
  <c r="J95" i="34"/>
  <c r="K88" i="33"/>
  <c r="K89" i="33"/>
  <c r="K90" i="33" s="1"/>
  <c r="H97" i="33"/>
  <c r="I96" i="33"/>
  <c r="J95" i="33" s="1"/>
  <c r="O2" i="33"/>
  <c r="K91" i="33"/>
  <c r="K92" i="33"/>
  <c r="J94" i="33"/>
  <c r="H101" i="6" l="1"/>
  <c r="I100" i="6"/>
  <c r="H101" i="43"/>
  <c r="I100" i="43"/>
  <c r="H101" i="44"/>
  <c r="I100" i="44"/>
  <c r="H101" i="42"/>
  <c r="I100" i="42"/>
  <c r="J99" i="41"/>
  <c r="H101" i="41"/>
  <c r="I100" i="41"/>
  <c r="J98" i="41"/>
  <c r="H101" i="39"/>
  <c r="I100" i="39"/>
  <c r="H101" i="40"/>
  <c r="I100" i="40"/>
  <c r="K93" i="33"/>
  <c r="H100" i="38"/>
  <c r="I99" i="38"/>
  <c r="J98" i="38" s="1"/>
  <c r="S80" i="37"/>
  <c r="S76" i="37"/>
  <c r="S72" i="37"/>
  <c r="S68" i="37"/>
  <c r="S64" i="37"/>
  <c r="S60" i="37"/>
  <c r="S54" i="37"/>
  <c r="S50" i="37"/>
  <c r="S46" i="37"/>
  <c r="S81" i="37"/>
  <c r="S77" i="37"/>
  <c r="S73" i="37"/>
  <c r="S69" i="37"/>
  <c r="S65" i="37"/>
  <c r="S61" i="37"/>
  <c r="S51" i="37"/>
  <c r="S47" i="37"/>
  <c r="S82" i="37"/>
  <c r="S78" i="37"/>
  <c r="S74" i="37"/>
  <c r="S70" i="37"/>
  <c r="S66" i="37"/>
  <c r="S62" i="37"/>
  <c r="S56" i="37"/>
  <c r="S52" i="37"/>
  <c r="S48" i="37"/>
  <c r="S44" i="37"/>
  <c r="S75" i="37"/>
  <c r="S57" i="37"/>
  <c r="S39" i="37"/>
  <c r="S35" i="37"/>
  <c r="S31" i="37"/>
  <c r="S27" i="37"/>
  <c r="S23" i="37"/>
  <c r="S19" i="37"/>
  <c r="S15" i="37"/>
  <c r="S11" i="37"/>
  <c r="S71" i="37"/>
  <c r="S63" i="37"/>
  <c r="S53" i="37"/>
  <c r="S43" i="37"/>
  <c r="S40" i="37"/>
  <c r="S36" i="37"/>
  <c r="S32" i="37"/>
  <c r="S28" i="37"/>
  <c r="S24" i="37"/>
  <c r="S20" i="37"/>
  <c r="S16" i="37"/>
  <c r="S12" i="37"/>
  <c r="S49" i="37"/>
  <c r="S41" i="37"/>
  <c r="S37" i="37"/>
  <c r="S33" i="37"/>
  <c r="S29" i="37"/>
  <c r="S25" i="37"/>
  <c r="S21" i="37"/>
  <c r="S17" i="37"/>
  <c r="S13" i="37"/>
  <c r="S9" i="37"/>
  <c r="S30" i="37"/>
  <c r="S5" i="37"/>
  <c r="S26" i="37"/>
  <c r="S22" i="37"/>
  <c r="S18" i="37"/>
  <c r="S10" i="37"/>
  <c r="S8" i="37"/>
  <c r="S6" i="37"/>
  <c r="S2" i="37"/>
  <c r="S79" i="37"/>
  <c r="S67" i="37"/>
  <c r="S45" i="37"/>
  <c r="S42" i="37"/>
  <c r="S38" i="37"/>
  <c r="S34" i="37"/>
  <c r="S14" i="37"/>
  <c r="S7" i="37"/>
  <c r="S3" i="37"/>
  <c r="S4" i="37"/>
  <c r="I98" i="37"/>
  <c r="J97" i="37" s="1"/>
  <c r="H99" i="37"/>
  <c r="H99" i="32"/>
  <c r="I98" i="32"/>
  <c r="J97" i="32" s="1"/>
  <c r="J96" i="32"/>
  <c r="P82" i="35"/>
  <c r="P78" i="35"/>
  <c r="P74" i="35"/>
  <c r="P70" i="35"/>
  <c r="P66" i="35"/>
  <c r="P62" i="35"/>
  <c r="P56" i="35"/>
  <c r="P52" i="35"/>
  <c r="P48" i="35"/>
  <c r="P44" i="35"/>
  <c r="P71" i="35"/>
  <c r="P67" i="35"/>
  <c r="P57" i="35"/>
  <c r="P49" i="35"/>
  <c r="P41" i="35"/>
  <c r="P37" i="35"/>
  <c r="P33" i="35"/>
  <c r="P79" i="35"/>
  <c r="P75" i="35"/>
  <c r="P65" i="35"/>
  <c r="P64" i="35"/>
  <c r="P53" i="35"/>
  <c r="P47" i="35"/>
  <c r="P46" i="35"/>
  <c r="P81" i="35"/>
  <c r="P73" i="35"/>
  <c r="P54" i="35"/>
  <c r="P42" i="35"/>
  <c r="P36" i="35"/>
  <c r="P35" i="35"/>
  <c r="P32" i="35"/>
  <c r="P31" i="35"/>
  <c r="P27" i="35"/>
  <c r="P23" i="35"/>
  <c r="P19" i="35"/>
  <c r="P15" i="35"/>
  <c r="P11" i="35"/>
  <c r="P7" i="35"/>
  <c r="P3" i="35"/>
  <c r="P80" i="35"/>
  <c r="P68" i="35"/>
  <c r="P63" i="35"/>
  <c r="P59" i="35"/>
  <c r="P50" i="35"/>
  <c r="P43" i="35"/>
  <c r="P34" i="35"/>
  <c r="P29" i="35"/>
  <c r="P77" i="35"/>
  <c r="P72" i="35"/>
  <c r="P51" i="35"/>
  <c r="P45" i="35"/>
  <c r="P40" i="35"/>
  <c r="P39" i="35"/>
  <c r="P28" i="35"/>
  <c r="P24" i="35"/>
  <c r="P20" i="35"/>
  <c r="P16" i="35"/>
  <c r="P12" i="35"/>
  <c r="P8" i="35"/>
  <c r="P4" i="35"/>
  <c r="P69" i="35"/>
  <c r="P61" i="35"/>
  <c r="P55" i="35"/>
  <c r="P26" i="35"/>
  <c r="P18" i="35"/>
  <c r="P6" i="35"/>
  <c r="P14" i="35"/>
  <c r="P10" i="35"/>
  <c r="P76" i="35"/>
  <c r="P5" i="35"/>
  <c r="P30" i="35"/>
  <c r="P21" i="35"/>
  <c r="P13" i="35"/>
  <c r="P9" i="35"/>
  <c r="P38" i="35"/>
  <c r="P22" i="35"/>
  <c r="P25" i="35"/>
  <c r="P17" i="35"/>
  <c r="P2" i="35"/>
  <c r="S81" i="35"/>
  <c r="S77" i="35"/>
  <c r="S73" i="35"/>
  <c r="S69" i="35"/>
  <c r="S65" i="35"/>
  <c r="S61" i="35"/>
  <c r="S55" i="35"/>
  <c r="S51" i="35"/>
  <c r="S47" i="35"/>
  <c r="S43" i="35"/>
  <c r="S78" i="35"/>
  <c r="S72" i="35"/>
  <c r="S68" i="35"/>
  <c r="S63" i="35"/>
  <c r="S59" i="35"/>
  <c r="S50" i="35"/>
  <c r="S45" i="35"/>
  <c r="S40" i="35"/>
  <c r="S36" i="35"/>
  <c r="S32" i="35"/>
  <c r="S80" i="35"/>
  <c r="S76" i="35"/>
  <c r="S71" i="35"/>
  <c r="S67" i="35"/>
  <c r="S57" i="35"/>
  <c r="S54" i="35"/>
  <c r="S49" i="35"/>
  <c r="S66" i="35"/>
  <c r="S53" i="35"/>
  <c r="S38" i="35"/>
  <c r="S30" i="35"/>
  <c r="S26" i="35"/>
  <c r="S22" i="35"/>
  <c r="S18" i="35"/>
  <c r="S14" i="35"/>
  <c r="S10" i="35"/>
  <c r="S6" i="35"/>
  <c r="S2" i="35"/>
  <c r="S79" i="35"/>
  <c r="S70" i="35"/>
  <c r="S62" i="35"/>
  <c r="S56" i="35"/>
  <c r="S52" i="35"/>
  <c r="S46" i="35"/>
  <c r="S41" i="35"/>
  <c r="S35" i="35"/>
  <c r="S31" i="35"/>
  <c r="S74" i="35"/>
  <c r="S44" i="35"/>
  <c r="S42" i="35"/>
  <c r="S37" i="35"/>
  <c r="S33" i="35"/>
  <c r="S27" i="35"/>
  <c r="S23" i="35"/>
  <c r="S19" i="35"/>
  <c r="S15" i="35"/>
  <c r="S11" i="35"/>
  <c r="S7" i="35"/>
  <c r="S3" i="35"/>
  <c r="S48" i="35"/>
  <c r="S29" i="35"/>
  <c r="S24" i="35"/>
  <c r="S16" i="35"/>
  <c r="S20" i="35"/>
  <c r="S12" i="35"/>
  <c r="S8" i="35"/>
  <c r="S82" i="35"/>
  <c r="S75" i="35"/>
  <c r="S39" i="35"/>
  <c r="S28" i="35"/>
  <c r="S25" i="35"/>
  <c r="S17" i="35"/>
  <c r="S5" i="35"/>
  <c r="S4" i="35"/>
  <c r="S64" i="35"/>
  <c r="S34" i="35"/>
  <c r="S21" i="35"/>
  <c r="S13" i="35"/>
  <c r="S9" i="35"/>
  <c r="I98" i="35"/>
  <c r="H99" i="35"/>
  <c r="J96" i="35"/>
  <c r="S47" i="34"/>
  <c r="S18" i="34"/>
  <c r="S38" i="34"/>
  <c r="S15" i="34"/>
  <c r="S33" i="34"/>
  <c r="S48" i="34"/>
  <c r="S13" i="34"/>
  <c r="S12" i="34"/>
  <c r="S28" i="34"/>
  <c r="S46" i="34"/>
  <c r="S55" i="34"/>
  <c r="S62" i="34"/>
  <c r="S43" i="34"/>
  <c r="S29" i="34"/>
  <c r="S54" i="34"/>
  <c r="S39" i="34"/>
  <c r="S7" i="34"/>
  <c r="S68" i="34"/>
  <c r="S17" i="34"/>
  <c r="S20" i="34"/>
  <c r="S53" i="34"/>
  <c r="S30" i="34"/>
  <c r="S10" i="34"/>
  <c r="S19" i="34"/>
  <c r="S6" i="34"/>
  <c r="S37" i="34"/>
  <c r="S21" i="34"/>
  <c r="S4" i="34"/>
  <c r="S24" i="34"/>
  <c r="S69" i="34"/>
  <c r="S65" i="34"/>
  <c r="S57" i="34"/>
  <c r="S78" i="34"/>
  <c r="S3" i="34"/>
  <c r="S11" i="34"/>
  <c r="S73" i="34"/>
  <c r="S23" i="34"/>
  <c r="S5" i="34"/>
  <c r="S36" i="34"/>
  <c r="S8" i="34"/>
  <c r="S41" i="34"/>
  <c r="S27" i="34"/>
  <c r="S79" i="34"/>
  <c r="S77" i="34"/>
  <c r="S60" i="34"/>
  <c r="S35" i="34"/>
  <c r="S61" i="34"/>
  <c r="S80" i="34"/>
  <c r="S50" i="34"/>
  <c r="S44" i="34"/>
  <c r="S74" i="34"/>
  <c r="S75" i="34"/>
  <c r="S45" i="34"/>
  <c r="S76" i="34"/>
  <c r="S34" i="34"/>
  <c r="S67" i="34"/>
  <c r="S56" i="34"/>
  <c r="S82" i="34"/>
  <c r="S66" i="34"/>
  <c r="S51" i="34"/>
  <c r="S14" i="34"/>
  <c r="S22" i="34"/>
  <c r="S2" i="34"/>
  <c r="S32" i="34"/>
  <c r="S9" i="34"/>
  <c r="S25" i="34"/>
  <c r="S63" i="34"/>
  <c r="S16" i="34"/>
  <c r="S40" i="34"/>
  <c r="S64" i="34"/>
  <c r="S31" i="34"/>
  <c r="S49" i="34"/>
  <c r="S71" i="34"/>
  <c r="S26" i="34"/>
  <c r="S42" i="34"/>
  <c r="S72" i="34"/>
  <c r="S52" i="34"/>
  <c r="S70" i="34"/>
  <c r="I98" i="34"/>
  <c r="J97" i="34" s="1"/>
  <c r="H99" i="34"/>
  <c r="S81" i="33"/>
  <c r="S79" i="33"/>
  <c r="S77" i="33"/>
  <c r="S75" i="33"/>
  <c r="S73" i="33"/>
  <c r="S71" i="33"/>
  <c r="S69" i="33"/>
  <c r="S67" i="33"/>
  <c r="S65" i="33"/>
  <c r="S82" i="33"/>
  <c r="S80" i="33"/>
  <c r="S78" i="33"/>
  <c r="S76" i="33"/>
  <c r="S74" i="33"/>
  <c r="S72" i="33"/>
  <c r="S70" i="33"/>
  <c r="S68" i="33"/>
  <c r="S66" i="33"/>
  <c r="S64" i="33"/>
  <c r="S62" i="33"/>
  <c r="S60" i="33"/>
  <c r="S58" i="33"/>
  <c r="S56" i="33"/>
  <c r="S54" i="33"/>
  <c r="S50" i="33"/>
  <c r="S48" i="33"/>
  <c r="S46" i="33"/>
  <c r="S44" i="33"/>
  <c r="S42" i="33"/>
  <c r="S40" i="33"/>
  <c r="S38" i="33"/>
  <c r="S36" i="33"/>
  <c r="S34" i="33"/>
  <c r="S32" i="33"/>
  <c r="S30" i="33"/>
  <c r="S28" i="33"/>
  <c r="S26" i="33"/>
  <c r="S24" i="33"/>
  <c r="S22" i="33"/>
  <c r="S20" i="33"/>
  <c r="S18" i="33"/>
  <c r="S16" i="33"/>
  <c r="S14" i="33"/>
  <c r="S12" i="33"/>
  <c r="S10" i="33"/>
  <c r="S8" i="33"/>
  <c r="S6" i="33"/>
  <c r="S4" i="33"/>
  <c r="S63" i="33"/>
  <c r="S61" i="33"/>
  <c r="S59" i="33"/>
  <c r="S57" i="33"/>
  <c r="S53" i="33"/>
  <c r="S49" i="33"/>
  <c r="S47" i="33"/>
  <c r="S45" i="33"/>
  <c r="S43" i="33"/>
  <c r="S39" i="33"/>
  <c r="S37" i="33"/>
  <c r="S33" i="33"/>
  <c r="S29" i="33"/>
  <c r="S23" i="33"/>
  <c r="S21" i="33"/>
  <c r="S19" i="33"/>
  <c r="S15" i="33"/>
  <c r="S13" i="33"/>
  <c r="S5" i="33"/>
  <c r="S55" i="33"/>
  <c r="S41" i="33"/>
  <c r="S35" i="33"/>
  <c r="S31" i="33"/>
  <c r="S27" i="33"/>
  <c r="S25" i="33"/>
  <c r="S17" i="33"/>
  <c r="S11" i="33"/>
  <c r="S9" i="33"/>
  <c r="S7" i="33"/>
  <c r="S3" i="33"/>
  <c r="V80" i="33"/>
  <c r="W79" i="33"/>
  <c r="V76" i="33"/>
  <c r="X76" i="33" s="1"/>
  <c r="W75" i="33"/>
  <c r="Y75" i="33" s="1"/>
  <c r="V72" i="33"/>
  <c r="X72" i="33" s="1"/>
  <c r="W71" i="33"/>
  <c r="Y71" i="33" s="1"/>
  <c r="V68" i="33"/>
  <c r="X68" i="33" s="1"/>
  <c r="W67" i="33"/>
  <c r="Y67" i="33" s="1"/>
  <c r="V64" i="33"/>
  <c r="X64" i="33" s="1"/>
  <c r="W63" i="33"/>
  <c r="Y63" i="33" s="1"/>
  <c r="V60" i="33"/>
  <c r="W59" i="33"/>
  <c r="V56" i="33"/>
  <c r="W55" i="33"/>
  <c r="V50" i="33"/>
  <c r="W49" i="33"/>
  <c r="Y49" i="33" s="1"/>
  <c r="V46" i="33"/>
  <c r="X46" i="33" s="1"/>
  <c r="W45" i="33"/>
  <c r="V42" i="33"/>
  <c r="X42" i="33" s="1"/>
  <c r="W41" i="33"/>
  <c r="Y41" i="33" s="1"/>
  <c r="V38" i="33"/>
  <c r="X38" i="33" s="1"/>
  <c r="W37" i="33"/>
  <c r="V34" i="33"/>
  <c r="X34" i="33" s="1"/>
  <c r="W33" i="33"/>
  <c r="V30" i="33"/>
  <c r="X30" i="33" s="1"/>
  <c r="W29" i="33"/>
  <c r="Y29" i="33" s="1"/>
  <c r="V26" i="33"/>
  <c r="W25" i="33"/>
  <c r="Y25" i="33" s="1"/>
  <c r="V22" i="33"/>
  <c r="X22" i="33" s="1"/>
  <c r="W21" i="33"/>
  <c r="Y21" i="33" s="1"/>
  <c r="V18" i="33"/>
  <c r="X18" i="33" s="1"/>
  <c r="W17" i="33"/>
  <c r="Y17" i="33" s="1"/>
  <c r="V14" i="33"/>
  <c r="X14" i="33" s="1"/>
  <c r="W13" i="33"/>
  <c r="Y13" i="33" s="1"/>
  <c r="V10" i="33"/>
  <c r="X10" i="33" s="1"/>
  <c r="W9" i="33"/>
  <c r="Y9" i="33" s="1"/>
  <c r="V6" i="33"/>
  <c r="X6" i="33" s="1"/>
  <c r="W5" i="33"/>
  <c r="Y5" i="33" s="1"/>
  <c r="V2" i="33"/>
  <c r="X2" i="33" s="1"/>
  <c r="V79" i="33"/>
  <c r="W78" i="33"/>
  <c r="V75" i="33"/>
  <c r="X75" i="33" s="1"/>
  <c r="W74" i="33"/>
  <c r="Y74" i="33" s="1"/>
  <c r="V71" i="33"/>
  <c r="X71" i="33" s="1"/>
  <c r="W70" i="33"/>
  <c r="Y70" i="33" s="1"/>
  <c r="V67" i="33"/>
  <c r="X67" i="33" s="1"/>
  <c r="W66" i="33"/>
  <c r="Y66" i="33" s="1"/>
  <c r="V63" i="33"/>
  <c r="X63" i="33" s="1"/>
  <c r="W62" i="33"/>
  <c r="V59" i="33"/>
  <c r="W58" i="33"/>
  <c r="V55" i="33"/>
  <c r="W54" i="33"/>
  <c r="V49" i="33"/>
  <c r="X49" i="33" s="1"/>
  <c r="W48" i="33"/>
  <c r="Y48" i="33" s="1"/>
  <c r="V45" i="33"/>
  <c r="W44" i="33"/>
  <c r="V41" i="33"/>
  <c r="X41" i="33" s="1"/>
  <c r="W40" i="33"/>
  <c r="V37" i="33"/>
  <c r="W36" i="33"/>
  <c r="Y36" i="33" s="1"/>
  <c r="V33" i="33"/>
  <c r="W32" i="33"/>
  <c r="Y32" i="33" s="1"/>
  <c r="V29" i="33"/>
  <c r="X29" i="33" s="1"/>
  <c r="W28" i="33"/>
  <c r="Y28" i="33" s="1"/>
  <c r="V25" i="33"/>
  <c r="X25" i="33" s="1"/>
  <c r="W24" i="33"/>
  <c r="Y24" i="33" s="1"/>
  <c r="V21" i="33"/>
  <c r="X21" i="33" s="1"/>
  <c r="W20" i="33"/>
  <c r="Y20" i="33" s="1"/>
  <c r="V17" i="33"/>
  <c r="X17" i="33" s="1"/>
  <c r="W16" i="33"/>
  <c r="Y16" i="33" s="1"/>
  <c r="V13" i="33"/>
  <c r="X13" i="33" s="1"/>
  <c r="W12" i="33"/>
  <c r="Y12" i="33" s="1"/>
  <c r="V9" i="33"/>
  <c r="X9" i="33" s="1"/>
  <c r="W8" i="33"/>
  <c r="Y8" i="33" s="1"/>
  <c r="V5" i="33"/>
  <c r="X5" i="33" s="1"/>
  <c r="W4" i="33"/>
  <c r="R81" i="33"/>
  <c r="R79" i="33"/>
  <c r="R77" i="33"/>
  <c r="R75" i="33"/>
  <c r="R73" i="33"/>
  <c r="R71" i="33"/>
  <c r="R69" i="33"/>
  <c r="R67" i="33"/>
  <c r="W81" i="33"/>
  <c r="V78" i="33"/>
  <c r="W77" i="33"/>
  <c r="Y77" i="33" s="1"/>
  <c r="V74" i="33"/>
  <c r="X74" i="33" s="1"/>
  <c r="W73" i="33"/>
  <c r="Y73" i="33" s="1"/>
  <c r="V70" i="33"/>
  <c r="X70" i="33" s="1"/>
  <c r="W69" i="33"/>
  <c r="Y69" i="33" s="1"/>
  <c r="V66" i="33"/>
  <c r="X66" i="33" s="1"/>
  <c r="W65" i="33"/>
  <c r="Y65" i="33" s="1"/>
  <c r="V62" i="33"/>
  <c r="W61" i="33"/>
  <c r="V58" i="33"/>
  <c r="W57" i="33"/>
  <c r="V54" i="33"/>
  <c r="W53" i="33"/>
  <c r="V48" i="33"/>
  <c r="X48" i="33" s="1"/>
  <c r="W47" i="33"/>
  <c r="Y47" i="33" s="1"/>
  <c r="V44" i="33"/>
  <c r="W43" i="33"/>
  <c r="V40" i="33"/>
  <c r="W39" i="33"/>
  <c r="Y39" i="33" s="1"/>
  <c r="V36" i="33"/>
  <c r="X36" i="33" s="1"/>
  <c r="W35" i="33"/>
  <c r="Y35" i="33" s="1"/>
  <c r="V32" i="33"/>
  <c r="X32" i="33" s="1"/>
  <c r="W31" i="33"/>
  <c r="Y31" i="33" s="1"/>
  <c r="V28" i="33"/>
  <c r="X28" i="33" s="1"/>
  <c r="W27" i="33"/>
  <c r="Y27" i="33" s="1"/>
  <c r="V24" i="33"/>
  <c r="X24" i="33" s="1"/>
  <c r="W23" i="33"/>
  <c r="Y23" i="33" s="1"/>
  <c r="V20" i="33"/>
  <c r="X20" i="33" s="1"/>
  <c r="W19" i="33"/>
  <c r="V16" i="33"/>
  <c r="X16" i="33" s="1"/>
  <c r="W15" i="33"/>
  <c r="Y15" i="33" s="1"/>
  <c r="V12" i="33"/>
  <c r="X12" i="33" s="1"/>
  <c r="W11" i="33"/>
  <c r="V8" i="33"/>
  <c r="X8" i="33" s="1"/>
  <c r="W7" i="33"/>
  <c r="Y7" i="33" s="1"/>
  <c r="V4" i="33"/>
  <c r="W3" i="33"/>
  <c r="Y3" i="33" s="1"/>
  <c r="W76" i="33"/>
  <c r="Y76" i="33" s="1"/>
  <c r="W72" i="33"/>
  <c r="Y72" i="33" s="1"/>
  <c r="W68" i="33"/>
  <c r="Y68" i="33" s="1"/>
  <c r="W64" i="33"/>
  <c r="Y64" i="33" s="1"/>
  <c r="V39" i="33"/>
  <c r="X39" i="33" s="1"/>
  <c r="W30" i="33"/>
  <c r="Y30" i="33" s="1"/>
  <c r="V23" i="33"/>
  <c r="X23" i="33" s="1"/>
  <c r="W18" i="33"/>
  <c r="Y18" i="33" s="1"/>
  <c r="W14" i="33"/>
  <c r="Y14" i="33" s="1"/>
  <c r="V11" i="33"/>
  <c r="V7" i="33"/>
  <c r="X7" i="33" s="1"/>
  <c r="R65" i="33"/>
  <c r="R63" i="33"/>
  <c r="R61" i="33"/>
  <c r="R59" i="33"/>
  <c r="R57" i="33"/>
  <c r="R55" i="33"/>
  <c r="R53" i="33"/>
  <c r="R49" i="33"/>
  <c r="R47" i="33"/>
  <c r="R45" i="33"/>
  <c r="R43" i="33"/>
  <c r="R41" i="33"/>
  <c r="R39" i="33"/>
  <c r="R37" i="33"/>
  <c r="R35" i="33"/>
  <c r="R33" i="33"/>
  <c r="R31" i="33"/>
  <c r="R29" i="33"/>
  <c r="R27" i="33"/>
  <c r="R25" i="33"/>
  <c r="R23" i="33"/>
  <c r="R21" i="33"/>
  <c r="R19" i="33"/>
  <c r="R17" i="33"/>
  <c r="R15" i="33"/>
  <c r="R13" i="33"/>
  <c r="R11" i="33"/>
  <c r="R9" i="33"/>
  <c r="R7" i="33"/>
  <c r="R5" i="33"/>
  <c r="R3" i="33"/>
  <c r="W80" i="33"/>
  <c r="V77" i="33"/>
  <c r="X77" i="33" s="1"/>
  <c r="V61" i="33"/>
  <c r="W60" i="33"/>
  <c r="V53" i="33"/>
  <c r="W50" i="33"/>
  <c r="W46" i="33"/>
  <c r="Y46" i="33" s="1"/>
  <c r="W42" i="33"/>
  <c r="Y42" i="33" s="1"/>
  <c r="V35" i="33"/>
  <c r="X35" i="33" s="1"/>
  <c r="V3" i="33"/>
  <c r="X3" i="33" s="1"/>
  <c r="R82" i="33"/>
  <c r="R78" i="33"/>
  <c r="R74" i="33"/>
  <c r="R70" i="33"/>
  <c r="R66" i="33"/>
  <c r="V81" i="33"/>
  <c r="V73" i="33"/>
  <c r="X73" i="33" s="1"/>
  <c r="V65" i="33"/>
  <c r="X65" i="33" s="1"/>
  <c r="V19" i="33"/>
  <c r="W2" i="33"/>
  <c r="Y2" i="33" s="1"/>
  <c r="R76" i="33"/>
  <c r="R68" i="33"/>
  <c r="R64" i="33"/>
  <c r="R62" i="33"/>
  <c r="R60" i="33"/>
  <c r="R58" i="33"/>
  <c r="R56" i="33"/>
  <c r="R54" i="33"/>
  <c r="R50" i="33"/>
  <c r="R48" i="33"/>
  <c r="R46" i="33"/>
  <c r="R44" i="33"/>
  <c r="R42" i="33"/>
  <c r="R40" i="33"/>
  <c r="R38" i="33"/>
  <c r="R36" i="33"/>
  <c r="R34" i="33"/>
  <c r="R32" i="33"/>
  <c r="R30" i="33"/>
  <c r="R28" i="33"/>
  <c r="R26" i="33"/>
  <c r="R24" i="33"/>
  <c r="R22" i="33"/>
  <c r="R20" i="33"/>
  <c r="R18" i="33"/>
  <c r="R16" i="33"/>
  <c r="R14" i="33"/>
  <c r="R12" i="33"/>
  <c r="R10" i="33"/>
  <c r="R8" i="33"/>
  <c r="R6" i="33"/>
  <c r="R4" i="33"/>
  <c r="V31" i="33"/>
  <c r="X31" i="33" s="1"/>
  <c r="W22" i="33"/>
  <c r="Y22" i="33" s="1"/>
  <c r="W6" i="33"/>
  <c r="Y6" i="33" s="1"/>
  <c r="V69" i="33"/>
  <c r="X69" i="33" s="1"/>
  <c r="V57" i="33"/>
  <c r="W56" i="33"/>
  <c r="V43" i="33"/>
  <c r="V15" i="33"/>
  <c r="X15" i="33" s="1"/>
  <c r="R80" i="33"/>
  <c r="R72" i="33"/>
  <c r="V47" i="33"/>
  <c r="X47" i="33" s="1"/>
  <c r="W34" i="33"/>
  <c r="Y34" i="33" s="1"/>
  <c r="V27" i="33"/>
  <c r="X27" i="33" s="1"/>
  <c r="W26" i="33"/>
  <c r="W10" i="33"/>
  <c r="Y10" i="33" s="1"/>
  <c r="W38" i="33"/>
  <c r="Y38" i="33" s="1"/>
  <c r="P82" i="33"/>
  <c r="P80" i="33"/>
  <c r="P78" i="33"/>
  <c r="P76" i="33"/>
  <c r="P74" i="33"/>
  <c r="P72" i="33"/>
  <c r="P70" i="33"/>
  <c r="P68" i="33"/>
  <c r="P66" i="33"/>
  <c r="P64" i="33"/>
  <c r="P62" i="33"/>
  <c r="P60" i="33"/>
  <c r="P58" i="33"/>
  <c r="P56" i="33"/>
  <c r="P54" i="33"/>
  <c r="P50" i="33"/>
  <c r="P48" i="33"/>
  <c r="P46" i="33"/>
  <c r="P44" i="33"/>
  <c r="P42" i="33"/>
  <c r="P40" i="33"/>
  <c r="P38" i="33"/>
  <c r="P36" i="33"/>
  <c r="P34" i="33"/>
  <c r="P32" i="33"/>
  <c r="P30" i="33"/>
  <c r="P28" i="33"/>
  <c r="P26" i="33"/>
  <c r="P24" i="33"/>
  <c r="P22" i="33"/>
  <c r="P20" i="33"/>
  <c r="P18" i="33"/>
  <c r="P16" i="33"/>
  <c r="P14" i="33"/>
  <c r="P12" i="33"/>
  <c r="P10" i="33"/>
  <c r="P8" i="33"/>
  <c r="P6" i="33"/>
  <c r="P4" i="33"/>
  <c r="P81" i="33"/>
  <c r="P77" i="33"/>
  <c r="P73" i="33"/>
  <c r="P69" i="33"/>
  <c r="P75" i="33"/>
  <c r="P67" i="33"/>
  <c r="P65" i="33"/>
  <c r="P63" i="33"/>
  <c r="P61" i="33"/>
  <c r="P59" i="33"/>
  <c r="P57" i="33"/>
  <c r="P55" i="33"/>
  <c r="P53" i="33"/>
  <c r="P49" i="33"/>
  <c r="P47" i="33"/>
  <c r="P45" i="33"/>
  <c r="P43" i="33"/>
  <c r="P41" i="33"/>
  <c r="P39" i="33"/>
  <c r="P37" i="33"/>
  <c r="P35" i="33"/>
  <c r="P33" i="33"/>
  <c r="P31" i="33"/>
  <c r="P29" i="33"/>
  <c r="P27" i="33"/>
  <c r="P25" i="33"/>
  <c r="P23" i="33"/>
  <c r="P21" i="33"/>
  <c r="P19" i="33"/>
  <c r="P17" i="33"/>
  <c r="P15" i="33"/>
  <c r="P13" i="33"/>
  <c r="P11" i="33"/>
  <c r="P9" i="33"/>
  <c r="P7" i="33"/>
  <c r="P5" i="33"/>
  <c r="P3" i="33"/>
  <c r="P79" i="33"/>
  <c r="P71" i="33"/>
  <c r="P2" i="33"/>
  <c r="O81" i="33"/>
  <c r="O79" i="33"/>
  <c r="O77" i="33"/>
  <c r="O75" i="33"/>
  <c r="O73" i="33"/>
  <c r="O71" i="33"/>
  <c r="O69" i="33"/>
  <c r="O67" i="33"/>
  <c r="O82" i="33"/>
  <c r="O80" i="33"/>
  <c r="O78" i="33"/>
  <c r="O76" i="33"/>
  <c r="O74" i="33"/>
  <c r="O72" i="33"/>
  <c r="O70" i="33"/>
  <c r="O68" i="33"/>
  <c r="O66" i="33"/>
  <c r="O64" i="33"/>
  <c r="O62" i="33"/>
  <c r="O60" i="33"/>
  <c r="O58" i="33"/>
  <c r="O56" i="33"/>
  <c r="O54" i="33"/>
  <c r="O50" i="33"/>
  <c r="O48" i="33"/>
  <c r="O46" i="33"/>
  <c r="O44" i="33"/>
  <c r="O42" i="33"/>
  <c r="O40" i="33"/>
  <c r="O38" i="33"/>
  <c r="O36" i="33"/>
  <c r="O34" i="33"/>
  <c r="O32" i="33"/>
  <c r="O30" i="33"/>
  <c r="O28" i="33"/>
  <c r="O26" i="33"/>
  <c r="O24" i="33"/>
  <c r="O22" i="33"/>
  <c r="O20" i="33"/>
  <c r="O18" i="33"/>
  <c r="O16" i="33"/>
  <c r="O14" i="33"/>
  <c r="O12" i="33"/>
  <c r="O10" i="33"/>
  <c r="O8" i="33"/>
  <c r="O6" i="33"/>
  <c r="O4" i="33"/>
  <c r="O65" i="33"/>
  <c r="O63" i="33"/>
  <c r="O61" i="33"/>
  <c r="O59" i="33"/>
  <c r="O57" i="33"/>
  <c r="O55" i="33"/>
  <c r="O53" i="33"/>
  <c r="O49" i="33"/>
  <c r="O47" i="33"/>
  <c r="O45" i="33"/>
  <c r="O43" i="33"/>
  <c r="O41" i="33"/>
  <c r="O39" i="33"/>
  <c r="O37" i="33"/>
  <c r="O35" i="33"/>
  <c r="O33" i="33"/>
  <c r="O31" i="33"/>
  <c r="O29" i="33"/>
  <c r="O27" i="33"/>
  <c r="O25" i="33"/>
  <c r="O23" i="33"/>
  <c r="O21" i="33"/>
  <c r="O19" i="33"/>
  <c r="O17" i="33"/>
  <c r="O15" i="33"/>
  <c r="O13" i="33"/>
  <c r="O11" i="33"/>
  <c r="O9" i="33"/>
  <c r="O7" i="33"/>
  <c r="O5" i="33"/>
  <c r="O3" i="33"/>
  <c r="S2" i="33"/>
  <c r="V82" i="33"/>
  <c r="W82" i="33"/>
  <c r="R2" i="33"/>
  <c r="I97" i="33"/>
  <c r="H98" i="33"/>
  <c r="I101" i="6" l="1"/>
  <c r="H102" i="6"/>
  <c r="I102" i="6" s="1"/>
  <c r="J102" i="6" s="1"/>
  <c r="J99" i="6"/>
  <c r="I101" i="43"/>
  <c r="H102" i="43"/>
  <c r="I102" i="43" s="1"/>
  <c r="J102" i="43" s="1"/>
  <c r="J99" i="43"/>
  <c r="I101" i="44"/>
  <c r="H102" i="44"/>
  <c r="I102" i="44" s="1"/>
  <c r="J102" i="44" s="1"/>
  <c r="J99" i="44"/>
  <c r="I101" i="42"/>
  <c r="H102" i="42"/>
  <c r="I102" i="42" s="1"/>
  <c r="J102" i="42" s="1"/>
  <c r="J99" i="42"/>
  <c r="I101" i="41"/>
  <c r="H102" i="41"/>
  <c r="I102" i="41" s="1"/>
  <c r="J102" i="41" s="1"/>
  <c r="I101" i="39"/>
  <c r="H102" i="39"/>
  <c r="I102" i="39" s="1"/>
  <c r="J102" i="39" s="1"/>
  <c r="J99" i="39"/>
  <c r="I101" i="40"/>
  <c r="H102" i="40"/>
  <c r="I102" i="40" s="1"/>
  <c r="J102" i="40" s="1"/>
  <c r="J99" i="40"/>
  <c r="H101" i="38"/>
  <c r="I100" i="38"/>
  <c r="H100" i="37"/>
  <c r="I99" i="37"/>
  <c r="J98" i="37" s="1"/>
  <c r="H100" i="32"/>
  <c r="I99" i="32"/>
  <c r="J98" i="32" s="1"/>
  <c r="H100" i="35"/>
  <c r="I99" i="35"/>
  <c r="J97" i="35"/>
  <c r="H100" i="34"/>
  <c r="I99" i="34"/>
  <c r="J98" i="34" s="1"/>
  <c r="I98" i="33"/>
  <c r="J97" i="33" s="1"/>
  <c r="H99" i="33"/>
  <c r="J96" i="33"/>
  <c r="J101" i="6" l="1"/>
  <c r="J100" i="6"/>
  <c r="J101" i="43"/>
  <c r="J100" i="43"/>
  <c r="J101" i="44"/>
  <c r="J100" i="44"/>
  <c r="J101" i="42"/>
  <c r="J100" i="42"/>
  <c r="J101" i="41"/>
  <c r="J100" i="41"/>
  <c r="J101" i="39"/>
  <c r="J100" i="39"/>
  <c r="J101" i="40"/>
  <c r="J100" i="40"/>
  <c r="I101" i="38"/>
  <c r="H102" i="38"/>
  <c r="I102" i="38" s="1"/>
  <c r="J102" i="38" s="1"/>
  <c r="J99" i="38"/>
  <c r="H101" i="37"/>
  <c r="I100" i="37"/>
  <c r="I100" i="32"/>
  <c r="H101" i="32"/>
  <c r="H101" i="35"/>
  <c r="I100" i="35"/>
  <c r="J98" i="35"/>
  <c r="H101" i="34"/>
  <c r="I100" i="34"/>
  <c r="H100" i="33"/>
  <c r="I99" i="33"/>
  <c r="J98" i="33" s="1"/>
  <c r="J101" i="38" l="1"/>
  <c r="J100" i="38"/>
  <c r="I101" i="37"/>
  <c r="H102" i="37"/>
  <c r="I102" i="37" s="1"/>
  <c r="J102" i="37" s="1"/>
  <c r="J99" i="37"/>
  <c r="I101" i="32"/>
  <c r="H102" i="32"/>
  <c r="I102" i="32" s="1"/>
  <c r="J102" i="32" s="1"/>
  <c r="J99" i="32"/>
  <c r="I101" i="35"/>
  <c r="H102" i="35"/>
  <c r="I102" i="35" s="1"/>
  <c r="J102" i="35" s="1"/>
  <c r="J99" i="35"/>
  <c r="I101" i="34"/>
  <c r="H102" i="34"/>
  <c r="I102" i="34" s="1"/>
  <c r="J102" i="34" s="1"/>
  <c r="J99" i="34"/>
  <c r="H101" i="33"/>
  <c r="I100" i="33"/>
  <c r="J101" i="32" l="1"/>
  <c r="J101" i="37"/>
  <c r="J100" i="37"/>
  <c r="J100" i="32"/>
  <c r="J101" i="35"/>
  <c r="J100" i="35"/>
  <c r="J101" i="34"/>
  <c r="J100" i="34"/>
  <c r="I101" i="33"/>
  <c r="H102" i="33"/>
  <c r="I102" i="33" s="1"/>
  <c r="J102" i="33" s="1"/>
  <c r="J99" i="33"/>
  <c r="J101" i="33" l="1"/>
  <c r="J100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U1" authorId="0" shapeId="0" xr:uid="{A3B9BB60-FC10-47E7-AD1B-55C2377B71CC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V1" authorId="1" shapeId="0" xr:uid="{24A8CBF1-CBEC-43DC-ABF6-EED696DB6922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33C52EEE-4482-4F80-8B92-FC79DD2C0B88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FA5D9331-9B97-46B5-AA47-300C8A2771A2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85A33102-F4FC-4F0E-9FDB-D7444282C6FC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7E668E65-AA4F-4090-A538-7C1B1045D741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59EBDB9F-6F95-41C6-ACB6-DF714CE9C381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D9D064D2-F5B6-4F98-96C9-86EADBCA7268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DED0226D-DCC5-4EC4-81A5-B47C5280E945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CEF73975-B7F8-4C1C-9E3B-A0B47CC39CB9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68370503-F9B1-470F-B4CC-D44BD68D2CC5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F6A1B32F-7062-442C-9455-24BD3CD6C942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104F5700-EEED-42DC-98D0-739CBA8A1053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1732C3F9-3CF4-49C9-B9AA-679F1D794660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8B0B6752-31DB-4EA1-88D1-87EFBADE0EAB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0E174C8B-3106-48BA-BEA8-73204A224EE7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5EB0E686-E3DE-45F9-9166-932D76D5674B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BDE45F3D-2C24-4BD3-BDA5-70BA7404D78D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5E177015-8302-4A97-A038-1A5A20592A3E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3E533817-8EF9-4DD6-8BEB-96E5F167AA1E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C60E241C-2589-4404-B009-36A2F4B5BFC4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6173D2DE-0E7C-4FB2-A95B-D65F72FCDB5D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66246F22-3D2C-46F9-BBE8-394693ED1DEC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5320D8B7-451D-4E4D-9147-5EE0DE047AC2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21AK22</author>
    <author>Administrator</author>
  </authors>
  <commentList>
    <comment ref="T1" authorId="0" shapeId="0" xr:uid="{C7682B34-6187-4F6B-BC7D-28E997B05539}">
      <text>
        <r>
          <rPr>
            <b/>
            <sz val="20"/>
            <color indexed="81"/>
            <rFont val="Myriad Pro"/>
            <family val="2"/>
          </rPr>
          <t>Nhập KẾT QUẢ</t>
        </r>
        <r>
          <rPr>
            <sz val="9"/>
            <color indexed="81"/>
            <rFont val="Myriad Pro"/>
            <family val="2"/>
          </rPr>
          <t xml:space="preserve">
</t>
        </r>
      </text>
    </comment>
    <comment ref="U1" authorId="1" shapeId="0" xr:uid="{F879A3D7-FF4C-421A-8B08-995312039FF1}">
      <text>
        <r>
          <rPr>
            <b/>
            <sz val="18"/>
            <color indexed="81"/>
            <rFont val="Myriad Pro"/>
            <family val="2"/>
          </rPr>
          <t>Kết quả đã loại ngoại lai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7D8DC8-4480-4CCE-BA92-6A47108BB2CF}" keepAlive="1" name="Query - test" description="Connection to the 'test' query in the workbook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<sst xmlns="http://schemas.openxmlformats.org/spreadsheetml/2006/main" count="10174" uniqueCount="445">
  <si>
    <t>BTN502</t>
  </si>
  <si>
    <t>DCCT</t>
  </si>
  <si>
    <t>BDH209</t>
  </si>
  <si>
    <t>BDH501</t>
  </si>
  <si>
    <t>DNI205</t>
  </si>
  <si>
    <t>BỆNH VIỆN ĐA KHOA KHU VỰC LONG THÀNH</t>
  </si>
  <si>
    <t>DNI510</t>
  </si>
  <si>
    <t>DNI309</t>
  </si>
  <si>
    <t>BỆNH VIỆN ĐA KHOA CAO SU ĐỒNG NAI</t>
  </si>
  <si>
    <t>DNI404</t>
  </si>
  <si>
    <t>HB104</t>
  </si>
  <si>
    <t>HB107</t>
  </si>
  <si>
    <t>HB109</t>
  </si>
  <si>
    <t>HB116</t>
  </si>
  <si>
    <t>HB117</t>
  </si>
  <si>
    <t>HB123</t>
  </si>
  <si>
    <t>QE1017</t>
  </si>
  <si>
    <t>CÔNG TY TNHH BỆNH VIỆN AN PHƯỚC</t>
  </si>
  <si>
    <t>TRUNG TÂM Y TẾ HUYỆN CẨM MỸ</t>
  </si>
  <si>
    <t>DNI508</t>
  </si>
  <si>
    <t>DNI410</t>
  </si>
  <si>
    <t>Ngay ban hanh</t>
  </si>
  <si>
    <t>Thiet bi</t>
  </si>
  <si>
    <t>Don vi</t>
  </si>
  <si>
    <t>Ceregem Labona check</t>
  </si>
  <si>
    <t>Nycocard Reader</t>
  </si>
  <si>
    <t>Tosoh HLC723/G7/G8/GX</t>
  </si>
  <si>
    <t>Pro</t>
  </si>
  <si>
    <t>Ver</t>
  </si>
  <si>
    <t>Stt</t>
  </si>
  <si>
    <t>Beckman AU 480</t>
  </si>
  <si>
    <t>Beckman AU  640</t>
  </si>
  <si>
    <t>HB139</t>
  </si>
  <si>
    <t>Cyc</t>
  </si>
  <si>
    <t>Sam</t>
  </si>
  <si>
    <t>result</t>
  </si>
  <si>
    <t>eresult</t>
  </si>
  <si>
    <t>Mean</t>
  </si>
  <si>
    <t>Sdi</t>
  </si>
  <si>
    <t>Unit</t>
  </si>
  <si>
    <t>%</t>
  </si>
  <si>
    <t>VTU508</t>
  </si>
  <si>
    <t>HB105</t>
  </si>
  <si>
    <t>HB118</t>
  </si>
  <si>
    <t>BPC405</t>
  </si>
  <si>
    <t>TRUNG TÂM Y TẾ HUYỆN CHƠN THÀNH</t>
  </si>
  <si>
    <t xml:space="preserve">Ceragem Labona Check </t>
  </si>
  <si>
    <t>DLK312</t>
  </si>
  <si>
    <t>DNI547</t>
  </si>
  <si>
    <t> Beckman AU480</t>
  </si>
  <si>
    <t> Agappe Mispa i3</t>
  </si>
  <si>
    <t>HB143</t>
  </si>
  <si>
    <t>HB144</t>
  </si>
  <si>
    <t>HB148</t>
  </si>
  <si>
    <t>rSdi</t>
  </si>
  <si>
    <t>rDev</t>
  </si>
  <si>
    <t>Phuong
phap</t>
  </si>
  <si>
    <t>SD</t>
  </si>
  <si>
    <t>BDG407</t>
  </si>
  <si>
    <t>DNI509</t>
  </si>
  <si>
    <t>CÔNG TY TNHH PHÒNG KHÁM ĐA KHOA Y ĐỨC TRỊ AN</t>
  </si>
  <si>
    <t>DNI534</t>
  </si>
  <si>
    <t>TNH201</t>
  </si>
  <si>
    <t>BỆNH VIỆN ĐA KHOA TỈNH TÂY NINH</t>
  </si>
  <si>
    <t>Ma NK</t>
  </si>
  <si>
    <t>Ma ĐV</t>
  </si>
  <si>
    <t>%DeV</t>
  </si>
  <si>
    <t>CV</t>
  </si>
  <si>
    <t>Beckman Coulter AU400</t>
  </si>
  <si>
    <t>Hitachi 917</t>
  </si>
  <si>
    <t>ARKRAY</t>
  </si>
  <si>
    <t>Doi tuong</t>
  </si>
  <si>
    <t>KHOA/ PHÒNG XÉT NGHIỆM</t>
  </si>
  <si>
    <t>N</t>
  </si>
  <si>
    <t>N tc</t>
  </si>
  <si>
    <t>Mean TC</t>
  </si>
  <si>
    <t>CV TC</t>
  </si>
  <si>
    <t>CHUNG</t>
  </si>
  <si>
    <t>L</t>
  </si>
  <si>
    <t>U</t>
  </si>
  <si>
    <t>CV%</t>
  </si>
  <si>
    <t>THAM CHIẾU</t>
  </si>
  <si>
    <t>HCM505</t>
  </si>
  <si>
    <t>DNG102S</t>
  </si>
  <si>
    <t>HCM101S</t>
  </si>
  <si>
    <t>HCM508</t>
  </si>
  <si>
    <t>HCM107</t>
  </si>
  <si>
    <t>TC001</t>
  </si>
  <si>
    <t>TC003/A</t>
  </si>
  <si>
    <t>TC003/B</t>
  </si>
  <si>
    <t>TC004</t>
  </si>
  <si>
    <t>TC005</t>
  </si>
  <si>
    <t>TC006</t>
  </si>
  <si>
    <t>BỆNH VIỆN FV</t>
  </si>
  <si>
    <t>BỆNH VIỆN C ĐÀ NẴNG</t>
  </si>
  <si>
    <t>BỆNH VIỆN CHỢ RẪY</t>
  </si>
  <si>
    <t>THAM CHIẾU MỨC 1 THEO KHUYẾN CÁO CỦA CHUYÊN GIA IFCC/JCTLM TRONG ĐỀ ÁN HƯỚNG TỚI XÂY DỰNG PHÒNG XÉT NGHIỆM THAM CHIẾU</t>
  </si>
  <si>
    <t>SDi5</t>
  </si>
  <si>
    <t>SDi6</t>
  </si>
  <si>
    <t>DeV5</t>
  </si>
  <si>
    <t>DeV6</t>
  </si>
  <si>
    <t>KQ5</t>
  </si>
  <si>
    <t>KQ6</t>
  </si>
  <si>
    <t>CERA - STAT</t>
  </si>
  <si>
    <t>Premier Hb9210</t>
  </si>
  <si>
    <t>Tosho G11</t>
  </si>
  <si>
    <t>TC002</t>
  </si>
  <si>
    <t>BỆNH VIỆN ĐKQT VINMEC TIMES CITY</t>
  </si>
  <si>
    <t>BỆNH VIỆN ĐKQT VINMEC CENTRAL PARK</t>
  </si>
  <si>
    <t>CERA-STAT 4000</t>
  </si>
  <si>
    <t>AU-400</t>
  </si>
  <si>
    <t>HCM506</t>
  </si>
  <si>
    <t>BỆNH VIỆN ĐA KHOA HOÀN MỸ SÀI GÒN</t>
  </si>
  <si>
    <t>TC007</t>
  </si>
  <si>
    <t>DNG501</t>
  </si>
  <si>
    <t>BỆNH VIỆN ĐA KHOA HOÀN MỸ ĐÀ NẴNG</t>
  </si>
  <si>
    <t>Arkray</t>
  </si>
  <si>
    <t>Architect C8000</t>
  </si>
  <si>
    <t>TC008/A</t>
  </si>
  <si>
    <t>TC008/B</t>
  </si>
  <si>
    <t>Architect Ci4100</t>
  </si>
  <si>
    <t>Architect Ci8200</t>
  </si>
  <si>
    <t>BDG569</t>
  </si>
  <si>
    <t>ci4100SR</t>
  </si>
  <si>
    <t>BDH101SH</t>
  </si>
  <si>
    <t>HB106</t>
  </si>
  <si>
    <t>AU 680</t>
  </si>
  <si>
    <t>NAN201</t>
  </si>
  <si>
    <t>BỆNH VIỆN PHONG - DA LIỄU TRUNG ƯƠNG QUỲNH LẬP</t>
  </si>
  <si>
    <t>HB149/A</t>
  </si>
  <si>
    <t>Biolis30i</t>
  </si>
  <si>
    <t>HB149/B</t>
  </si>
  <si>
    <t>Randox Imola</t>
  </si>
  <si>
    <t>NDH501</t>
  </si>
  <si>
    <t>HB152</t>
  </si>
  <si>
    <t>Máy HbA1C</t>
  </si>
  <si>
    <t>HNI103S</t>
  </si>
  <si>
    <t xml:space="preserve"> KHOA HÓA SINH-BỆNH VIỆN BẠCH MAI</t>
  </si>
  <si>
    <t>TC013</t>
  </si>
  <si>
    <t>HNI108</t>
  </si>
  <si>
    <t>TC009</t>
  </si>
  <si>
    <t>BỆNH VIỆN ĐA KHOA MEDLATEC</t>
  </si>
  <si>
    <t>HNI109</t>
  </si>
  <si>
    <t>BỆNH VIỆN HỮU NGHỊ VIỆT ĐƯC</t>
  </si>
  <si>
    <t>TNN101</t>
  </si>
  <si>
    <t>BỆNH VIỆN TRUNG ƯƠNG THÁI NGUYÊN</t>
  </si>
  <si>
    <t>TC012</t>
  </si>
  <si>
    <t>Hba1c</t>
  </si>
  <si>
    <t>TOSOH G11</t>
  </si>
  <si>
    <t>TC010</t>
  </si>
  <si>
    <t>TBSH-22</t>
  </si>
  <si>
    <t>TC011</t>
  </si>
  <si>
    <t>Hb 9210</t>
  </si>
  <si>
    <t>HB120/A</t>
  </si>
  <si>
    <t>HB120/B</t>
  </si>
  <si>
    <t>AU400</t>
  </si>
  <si>
    <t>PremierHb9210-HPLC</t>
  </si>
  <si>
    <t>BV ĐẠI HỌC Y DƯỢC TPHCM CS1</t>
  </si>
  <si>
    <t>KHOA SINH HÓA-TTXN-BỆNH VIỆN TWQĐ108</t>
  </si>
  <si>
    <t>HB154</t>
  </si>
  <si>
    <t>KQ4</t>
  </si>
  <si>
    <t>DeV4</t>
  </si>
  <si>
    <t>SDi4</t>
  </si>
  <si>
    <t>HUMAMETER</t>
  </si>
  <si>
    <t>HbA1c</t>
  </si>
  <si>
    <t>AU480</t>
  </si>
  <si>
    <t>G8</t>
  </si>
  <si>
    <t>Nycocard Reader II</t>
  </si>
  <si>
    <t>AU 400</t>
  </si>
  <si>
    <t>hb 9210</t>
  </si>
  <si>
    <t>HB150/B</t>
  </si>
  <si>
    <t>HB150/A</t>
  </si>
  <si>
    <t>Tosho G8-PK620</t>
  </si>
  <si>
    <t>HB121/B</t>
  </si>
  <si>
    <t>AU 640</t>
  </si>
  <si>
    <t>Tosho G8-P9</t>
  </si>
  <si>
    <t>BDG504</t>
  </si>
  <si>
    <t>BDH515</t>
  </si>
  <si>
    <t>BGG301</t>
  </si>
  <si>
    <t>BGG302</t>
  </si>
  <si>
    <t>BGG501</t>
  </si>
  <si>
    <t>BNH301</t>
  </si>
  <si>
    <t>BPC301</t>
  </si>
  <si>
    <t>BPC407</t>
  </si>
  <si>
    <t>DLK315</t>
  </si>
  <si>
    <t>DNI571</t>
  </si>
  <si>
    <t>HBH201</t>
  </si>
  <si>
    <t>HNM301</t>
  </si>
  <si>
    <t>HTH201</t>
  </si>
  <si>
    <t>KHA211</t>
  </si>
  <si>
    <t>KTM202</t>
  </si>
  <si>
    <t>LDG402</t>
  </si>
  <si>
    <t>QBH301</t>
  </si>
  <si>
    <t>QNM305</t>
  </si>
  <si>
    <t>CÔNG TY CỔ PHẦN BỆNH VIỆN ĐA KHOA HOÀ BÌNH</t>
  </si>
  <si>
    <t>TRUNG TÂM Y TẾ THỊ XÃ BÌNH LONG</t>
  </si>
  <si>
    <t>TRUNG TÂM Ý TẾ DẦU TIẾNG</t>
  </si>
  <si>
    <t xml:space="preserve"> CÔNG TY TNHH PHÒNG KHÁM ĐA KHOA Y ĐỨC</t>
  </si>
  <si>
    <t>BỆNH VIỆN ĐA KHOA THỊ XÃ KỲ ANH</t>
  </si>
  <si>
    <t>BỆNH VIỆN ĐA KHOA THỊ XÃ BUÔN HỒ - ĐẮK LẮK</t>
  </si>
  <si>
    <t>TRUNG TÂM Y TẾ THÀNH PHỐ PHỦ LÝ</t>
  </si>
  <si>
    <t>CÔNG TY CỔ PHẦN ĐÔNG NAM DƯỢC BẮC GIANG - PHÒNG KHÁM ĐA KHOA TÂM VIỆT</t>
  </si>
  <si>
    <t>BỆNH VIỆN BỆNH NHIỆT ĐỚI KHÁNH HÒA</t>
  </si>
  <si>
    <t>CÔNG TY CỔ PHẦN BỆNH VIỆN ĐA KHOA TỈNH BÌNH ĐỊNH</t>
  </si>
  <si>
    <t>CÔNG TY TNHH PHÒNG KHÁM ĐA KHOA Y DƯỢC HOÀN HẢO</t>
  </si>
  <si>
    <t>PHÒNG KHÁM ĐA KHOA HƯƠNG SƠN</t>
  </si>
  <si>
    <t>CÔNG TY TNHH PHÒNG KHÁM ĐA KHOA DÂN Y</t>
  </si>
  <si>
    <t>TRUNG TÂM Y TẾ THÀNH PHỐ BIÊN HÒA</t>
  </si>
  <si>
    <t>CÔNG TY TNHH PHÒNG KHÁM ĐA KHOA DÂN Y BIÊN HÒA - CHI NHÁNH TRẢNG DÀI</t>
  </si>
  <si>
    <t>BỆNH VIỆN ĐA KHOA KHU VỰC NGỌC HỒI</t>
  </si>
  <si>
    <t>PHÒNG KHÁM ĐA KHOA VẠN THÀNH SÀI GÒN – CHI NHÁNH CÔNG TY TNHH VẠN THÀNH SÀI GÒN</t>
  </si>
  <si>
    <t>CÔNG TY TNHH PHÒNG KHÁM ĐA KHOA DÂN Y BIÊN HÒA</t>
  </si>
  <si>
    <t>PHÒNG KHÁM ĐA KHOA GTVT BẮC GIANG</t>
  </si>
  <si>
    <t>TRUNG TÂM Y TẾ HIỆP ĐỨC</t>
  </si>
  <si>
    <t>BỆNH VIỆN ĐA KHOA HUYỆN BỐ TRẠCH</t>
  </si>
  <si>
    <t>BỆNH VIỆN ĐẠI HỌC Y DƯỢC BUÔN MA THUỘT</t>
  </si>
  <si>
    <t>BAN BẢO VỆ, CHĂM SÓC SỨC KHỎE CÁN BỘ TỈNH HÒA BÌNH</t>
  </si>
  <si>
    <t>TRUNG TÂM Y TẾ HUYỆN QUẾ VÕ</t>
  </si>
  <si>
    <t>CÔNG TY TNHH BỆNH VIỆN ĐA KHOA PHƯƠNG CHI</t>
  </si>
  <si>
    <t>TRUNG TÂM Y TẾ HUYỆN ĐƠN DƯƠNG</t>
  </si>
  <si>
    <t>CÔNG TY CỔ PHẦN BỆNH VIỆN MỸ PHƯỚC</t>
  </si>
  <si>
    <t>TRUNG TÂM Y TẾ HUYỆN YÊN THẾ</t>
  </si>
  <si>
    <t>CÔNG TY TNHH MTV CAO SU BÌNH LONG</t>
  </si>
  <si>
    <t>BỆNH VIỆN PHONG - DA LIỄU TRUNG ƯƠNG QUY HÒA</t>
  </si>
  <si>
    <t>CÔNG TY TNHH PHÒNG KHÁM ĐA KHOA HỒNG PHÚC</t>
  </si>
  <si>
    <t>HB155</t>
  </si>
  <si>
    <t>PocketChem A1C</t>
  </si>
  <si>
    <t>HB156</t>
  </si>
  <si>
    <t>Biosystems A25</t>
  </si>
  <si>
    <t>HB157</t>
  </si>
  <si>
    <t>HB159</t>
  </si>
  <si>
    <t>Mindray BS- 200E</t>
  </si>
  <si>
    <t>HB158/A</t>
  </si>
  <si>
    <t>HB158/B</t>
  </si>
  <si>
    <t>BIOLIS</t>
  </si>
  <si>
    <t>XL1000</t>
  </si>
  <si>
    <t>GREEN CARE A1C</t>
  </si>
  <si>
    <t>HB160</t>
  </si>
  <si>
    <t>HB111/A</t>
  </si>
  <si>
    <t>HB111/B</t>
  </si>
  <si>
    <t>AU 480</t>
  </si>
  <si>
    <t>HB161/A</t>
  </si>
  <si>
    <t>HB161/B</t>
  </si>
  <si>
    <t>C311</t>
  </si>
  <si>
    <t>HB120/C</t>
  </si>
  <si>
    <t>HB122/B</t>
  </si>
  <si>
    <t>HB122/A</t>
  </si>
  <si>
    <t>HB145/A</t>
  </si>
  <si>
    <t>HB145/B</t>
  </si>
  <si>
    <t>EPITHOD 616</t>
  </si>
  <si>
    <t>HB162</t>
  </si>
  <si>
    <t>HB163</t>
  </si>
  <si>
    <t>HB164</t>
  </si>
  <si>
    <t>HB165</t>
  </si>
  <si>
    <t>HB166</t>
  </si>
  <si>
    <t>HB167</t>
  </si>
  <si>
    <t>HB168</t>
  </si>
  <si>
    <t>C111</t>
  </si>
  <si>
    <t>Labona check A1c</t>
  </si>
  <si>
    <t>HA-1500</t>
  </si>
  <si>
    <t>SD A1cCare</t>
  </si>
  <si>
    <t>HB169</t>
  </si>
  <si>
    <t>HB170</t>
  </si>
  <si>
    <t>Au480</t>
  </si>
  <si>
    <t>13/3/2023</t>
  </si>
  <si>
    <t>MÁY HbA1C</t>
  </si>
  <si>
    <t>HB171</t>
  </si>
  <si>
    <t>N/A</t>
  </si>
  <si>
    <t>#N/A</t>
  </si>
  <si>
    <t>NAN505</t>
  </si>
  <si>
    <t>DNI558</t>
  </si>
  <si>
    <t>NAN302</t>
  </si>
  <si>
    <t>HB172</t>
  </si>
  <si>
    <t>HB173</t>
  </si>
  <si>
    <t>DNI576</t>
  </si>
  <si>
    <t>HB174</t>
  </si>
  <si>
    <t>DNI577</t>
  </si>
  <si>
    <t>TRUNG TÂM Y TẾ HOÀNG MAI</t>
  </si>
  <si>
    <t>BX-3010</t>
  </si>
  <si>
    <t>Bệnh Viện Đa Khoa An Phát</t>
  </si>
  <si>
    <t>Quo-Lab A1c</t>
  </si>
  <si>
    <t>PHÒNG KHÁM ĐA KHOA ĐẠI PHƯỚC</t>
  </si>
  <si>
    <t>PHÒNG KHÁM ĐA KHOA Y ĐỨC TRẢNG BOM</t>
  </si>
  <si>
    <t>BS200</t>
  </si>
  <si>
    <t>PHÒNG KHÁM ĐA KHOA QUỐC TẾ MỸ ĐỨC</t>
  </si>
  <si>
    <t>08/5/2023</t>
  </si>
  <si>
    <t>HB122/C</t>
  </si>
  <si>
    <t>HNI501</t>
  </si>
  <si>
    <t>HB175</t>
  </si>
  <si>
    <t>HB176</t>
  </si>
  <si>
    <t>HNI519</t>
  </si>
  <si>
    <t>TC010/B</t>
  </si>
  <si>
    <t>TC010/A</t>
  </si>
  <si>
    <t>Biorad D100</t>
  </si>
  <si>
    <t>HB123/A</t>
  </si>
  <si>
    <t>MindrayBS-240</t>
  </si>
  <si>
    <t>Tosoh HLC 723 G11</t>
  </si>
  <si>
    <t>HB123/B</t>
  </si>
  <si>
    <t>OLYMPUS AU 640</t>
  </si>
  <si>
    <t>Tosoh G11</t>
  </si>
  <si>
    <t>HB123/C</t>
  </si>
  <si>
    <t>OLYMPUS AU 400</t>
  </si>
  <si>
    <t>26/6/2023</t>
  </si>
  <si>
    <t>HB155/A</t>
  </si>
  <si>
    <t>HB155/B</t>
  </si>
  <si>
    <t>BA 400</t>
  </si>
  <si>
    <t>HB172/A</t>
  </si>
  <si>
    <t>HB172/B</t>
  </si>
  <si>
    <t>HB148/A</t>
  </si>
  <si>
    <t>HB109/A</t>
  </si>
  <si>
    <t>HB109/B</t>
  </si>
  <si>
    <t>HB148/B</t>
  </si>
  <si>
    <t>TÊN ĐĂNG NHẬP</t>
  </si>
  <si>
    <t>MÃ NGOẠI KIỂM</t>
  </si>
  <si>
    <t>MÃ THIẾT BỊ</t>
  </si>
  <si>
    <t>THÔNG SỐ</t>
  </si>
  <si>
    <t>KẾT QUẢ</t>
  </si>
  <si>
    <t>ĐƠN VỊ</t>
  </si>
  <si>
    <t>NGÀY NHẬP KẾT QUẢ</t>
  </si>
  <si>
    <t>Randox RX Daytona</t>
  </si>
  <si>
    <t>Máy sinh hóa tự động BA 400</t>
  </si>
  <si>
    <t>G11</t>
  </si>
  <si>
    <t>Kết quả</t>
  </si>
  <si>
    <t>21/8/2023</t>
  </si>
  <si>
    <t>18/9/2023</t>
  </si>
  <si>
    <t>STT</t>
  </si>
  <si>
    <t>Olympus AU640</t>
  </si>
  <si>
    <t>Máy sinh hóa C111</t>
  </si>
  <si>
    <t>8.88</t>
  </si>
  <si>
    <t>2023-11-07 16:29:48</t>
  </si>
  <si>
    <t>8</t>
  </si>
  <si>
    <t>2023-11-21 15:47:04</t>
  </si>
  <si>
    <t>7.63</t>
  </si>
  <si>
    <t>2023-11-17 20:42:06</t>
  </si>
  <si>
    <t>6.13</t>
  </si>
  <si>
    <t>2023-11-14 09:23:30</t>
  </si>
  <si>
    <t>10.5</t>
  </si>
  <si>
    <t>2023-11-20 10:13:49</t>
  </si>
  <si>
    <t>8.16</t>
  </si>
  <si>
    <t>2023-11-23 09:29:50</t>
  </si>
  <si>
    <t>8.4</t>
  </si>
  <si>
    <t>2023-11-24 07:47:07</t>
  </si>
  <si>
    <t>8.3</t>
  </si>
  <si>
    <t>2023-11-24 07:46:35</t>
  </si>
  <si>
    <t>8.6</t>
  </si>
  <si>
    <t>2023-11-23 16:24:29</t>
  </si>
  <si>
    <t>10.8</t>
  </si>
  <si>
    <t>2023-11-14 15:52:03</t>
  </si>
  <si>
    <t>8.5</t>
  </si>
  <si>
    <t>2023-11-21 16:13:59</t>
  </si>
  <si>
    <t>11.0</t>
  </si>
  <si>
    <t>2023-11-10 14:00:56</t>
  </si>
  <si>
    <t>2023-11-25 10:51:07</t>
  </si>
  <si>
    <t>10.6</t>
  </si>
  <si>
    <t>2023-11-08 10:15:50</t>
  </si>
  <si>
    <t>6.84</t>
  </si>
  <si>
    <t>2023-11-22 16:39:01</t>
  </si>
  <si>
    <t>12.3</t>
  </si>
  <si>
    <t>2023-11-10 10:00:04</t>
  </si>
  <si>
    <t>8.1</t>
  </si>
  <si>
    <t>2023-11-23 07:11:49</t>
  </si>
  <si>
    <t>9.7</t>
  </si>
  <si>
    <t>2023-11-24 08:11:12</t>
  </si>
  <si>
    <t>9.2</t>
  </si>
  <si>
    <t>2023-11-26 11:18:05</t>
  </si>
  <si>
    <t>7.4</t>
  </si>
  <si>
    <t>2023-11-24 16:39:02</t>
  </si>
  <si>
    <t>8.8</t>
  </si>
  <si>
    <t>2023-11-17 11:03:54</t>
  </si>
  <si>
    <t>6.8</t>
  </si>
  <si>
    <t>2023-11-23 16:51:16</t>
  </si>
  <si>
    <t>7.9</t>
  </si>
  <si>
    <t>2023-11-26 14:38:29</t>
  </si>
  <si>
    <t>8.2</t>
  </si>
  <si>
    <t>2023-11-26 14:44:20</t>
  </si>
  <si>
    <t>7.87</t>
  </si>
  <si>
    <t>2023-11-15 16:14:47</t>
  </si>
  <si>
    <t>9.67</t>
  </si>
  <si>
    <t>2023-11-15 08:52:39</t>
  </si>
  <si>
    <t>8.7</t>
  </si>
  <si>
    <t>2023-11-19 17:35:18</t>
  </si>
  <si>
    <t>2023-11-10 14:54:13</t>
  </si>
  <si>
    <t>8.83</t>
  </si>
  <si>
    <t>2023-11-14 12:41:23</t>
  </si>
  <si>
    <t>8.82</t>
  </si>
  <si>
    <t>2023-11-14 12:41:46</t>
  </si>
  <si>
    <t>2023-11-15 08:13:30</t>
  </si>
  <si>
    <t>2023-11-24 14:32:16</t>
  </si>
  <si>
    <t>7.89</t>
  </si>
  <si>
    <t>2023-11-16 14:30:56</t>
  </si>
  <si>
    <t>11.7</t>
  </si>
  <si>
    <t>2023-11-23 09:46:02</t>
  </si>
  <si>
    <t>2023-11-17 08:02:10</t>
  </si>
  <si>
    <t>2023-11-26 07:05:06</t>
  </si>
  <si>
    <t>2023-11-24 07:46:49</t>
  </si>
  <si>
    <t>9.9</t>
  </si>
  <si>
    <t>2023-11-17 07:22:45</t>
  </si>
  <si>
    <t>6.38</t>
  </si>
  <si>
    <t>2023-11-09 20:58:44</t>
  </si>
  <si>
    <t>11.8</t>
  </si>
  <si>
    <t>2023-11-08 08:44:48</t>
  </si>
  <si>
    <t>7.76</t>
  </si>
  <si>
    <t>2023-11-11 08:44:12</t>
  </si>
  <si>
    <t>7.12</t>
  </si>
  <si>
    <t>2023-11-11 08:43:19</t>
  </si>
  <si>
    <t>9.1</t>
  </si>
  <si>
    <t>2023-11-22 09:47:34</t>
  </si>
  <si>
    <t>2023-11-26 07:05:13</t>
  </si>
  <si>
    <t>2023-11-15 08:14:18</t>
  </si>
  <si>
    <t>2023-11-21 08:56:58</t>
  </si>
  <si>
    <t>7.6</t>
  </si>
  <si>
    <t>2023-11-09 13:53:06</t>
  </si>
  <si>
    <t>11/12/2023</t>
  </si>
  <si>
    <t>DeV7</t>
  </si>
  <si>
    <t>DeV8</t>
  </si>
  <si>
    <t>DeV9</t>
  </si>
  <si>
    <t>DeV10</t>
  </si>
  <si>
    <t>DeV11</t>
  </si>
  <si>
    <t>DeV12</t>
  </si>
  <si>
    <t>DeV1</t>
  </si>
  <si>
    <t>DeV2</t>
  </si>
  <si>
    <t>DeV3</t>
  </si>
  <si>
    <t>KQ1</t>
  </si>
  <si>
    <t>KQ2</t>
  </si>
  <si>
    <t>KQ3</t>
  </si>
  <si>
    <t>KQ7</t>
  </si>
  <si>
    <t>KQ8</t>
  </si>
  <si>
    <t>KQ9</t>
  </si>
  <si>
    <t>KQ10</t>
  </si>
  <si>
    <t>KQ11</t>
  </si>
  <si>
    <t>KQ12</t>
  </si>
  <si>
    <t>SDi1</t>
  </si>
  <si>
    <t>SDi2</t>
  </si>
  <si>
    <t>SDi3</t>
  </si>
  <si>
    <t>SDi7</t>
  </si>
  <si>
    <t>SDi8</t>
  </si>
  <si>
    <t>SDi9</t>
  </si>
  <si>
    <t>SDi10</t>
  </si>
  <si>
    <t>SDi11</t>
  </si>
  <si>
    <t>SDi12</t>
  </si>
  <si>
    <t>Round</t>
  </si>
  <si>
    <t>Cycle</t>
  </si>
  <si>
    <t>Sample</t>
  </si>
  <si>
    <t>Program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</si>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</sst>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indexed="81"/>
      <name val="Myriad Pro"/>
      <family val="2"/>
    </font>
    <font>
      <b/>
      <sz val="20"/>
      <color indexed="81"/>
      <name val="Myriad Pro"/>
      <family val="2"/>
    </font>
    <font>
      <sz val="8"/>
      <name val="Calibri"/>
      <family val="2"/>
      <scheme val="minor"/>
    </font>
    <font>
      <sz val="9"/>
      <color indexed="81"/>
      <name val="Myriad Pro"/>
      <family val="2"/>
    </font>
    <font>
      <b/>
      <sz val="10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0"/>
      <name val="Myriad Pro"/>
      <family val="2"/>
    </font>
    <font>
      <sz val="10"/>
      <color rgb="FF000000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2"/>
      <name val="Times New Roman"/>
      <family val="1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2" fillId="0" borderId="0"/>
    <xf numFmtId="0" fontId="12" fillId="0" borderId="0"/>
    <xf numFmtId="0" fontId="14" fillId="0" borderId="0" applyFill="0" applyProtection="0"/>
  </cellStyleXfs>
  <cellXfs count="82">
    <xf numFmtId="0" fontId="0" fillId="0" borderId="0" xfId="0"/>
    <xf numFmtId="0" fontId="11" fillId="2" borderId="1" xfId="0" applyFont="1" applyFill="1" applyBorder="1" applyAlignment="1" applyProtection="1">
      <alignment horizontal="center" vertical="top"/>
      <protection hidden="1"/>
    </xf>
    <xf numFmtId="49" fontId="11" fillId="6" borderId="1" xfId="0" applyNumberFormat="1" applyFont="1" applyFill="1" applyBorder="1" applyAlignment="1">
      <alignment horizontal="center" vertical="top" wrapText="1"/>
    </xf>
    <xf numFmtId="49" fontId="11" fillId="6" borderId="1" xfId="0" applyNumberFormat="1" applyFont="1" applyFill="1" applyBorder="1" applyAlignment="1">
      <alignment horizontal="center" vertical="top"/>
    </xf>
    <xf numFmtId="49" fontId="10" fillId="6" borderId="1" xfId="0" applyNumberFormat="1" applyFont="1" applyFill="1" applyBorder="1" applyAlignment="1">
      <alignment horizontal="center" vertical="top" wrapText="1"/>
    </xf>
    <xf numFmtId="49" fontId="11" fillId="6" borderId="1" xfId="2" applyNumberFormat="1" applyFont="1" applyFill="1" applyBorder="1" applyAlignment="1">
      <alignment horizontal="left" vertical="top"/>
    </xf>
    <xf numFmtId="49" fontId="11" fillId="6" borderId="1" xfId="2" applyNumberFormat="1" applyFont="1" applyFill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top"/>
    </xf>
    <xf numFmtId="49" fontId="11" fillId="0" borderId="1" xfId="2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/>
    </xf>
    <xf numFmtId="49" fontId="11" fillId="0" borderId="1" xfId="0" applyNumberFormat="1" applyFont="1" applyBorder="1" applyAlignment="1">
      <alignment horizontal="left" vertical="top" wrapText="1"/>
    </xf>
    <xf numFmtId="49" fontId="11" fillId="7" borderId="1" xfId="0" applyNumberFormat="1" applyFont="1" applyFill="1" applyBorder="1" applyAlignment="1">
      <alignment horizontal="center" vertical="center" wrapText="1"/>
    </xf>
    <xf numFmtId="49" fontId="11" fillId="7" borderId="1" xfId="0" applyNumberFormat="1" applyFont="1" applyFill="1" applyBorder="1" applyAlignment="1">
      <alignment horizontal="left" vertical="center" wrapText="1"/>
    </xf>
    <xf numFmtId="49" fontId="10" fillId="8" borderId="1" xfId="0" applyNumberFormat="1" applyFont="1" applyFill="1" applyBorder="1" applyAlignment="1">
      <alignment horizontal="left" vertical="center" wrapText="1"/>
    </xf>
    <xf numFmtId="49" fontId="11" fillId="11" borderId="1" xfId="2" applyNumberFormat="1" applyFont="1" applyFill="1" applyBorder="1" applyAlignment="1">
      <alignment horizontal="left" vertical="top"/>
    </xf>
    <xf numFmtId="49" fontId="11" fillId="11" borderId="1" xfId="2" applyNumberFormat="1" applyFont="1" applyFill="1" applyBorder="1" applyAlignment="1">
      <alignment horizontal="left" vertical="top" wrapText="1"/>
    </xf>
    <xf numFmtId="0" fontId="11" fillId="6" borderId="1" xfId="2" applyFont="1" applyFill="1" applyBorder="1" applyAlignment="1">
      <alignment horizontal="center" vertical="top"/>
    </xf>
    <xf numFmtId="49" fontId="10" fillId="6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/>
    <xf numFmtId="49" fontId="11" fillId="5" borderId="1" xfId="0" applyNumberFormat="1" applyFont="1" applyFill="1" applyBorder="1"/>
    <xf numFmtId="49" fontId="11" fillId="0" borderId="0" xfId="0" applyNumberFormat="1" applyFont="1"/>
    <xf numFmtId="49" fontId="11" fillId="0" borderId="0" xfId="0" applyNumberFormat="1" applyFont="1" applyAlignment="1">
      <alignment horizontal="center" vertical="center"/>
    </xf>
    <xf numFmtId="49" fontId="11" fillId="2" borderId="0" xfId="0" applyNumberFormat="1" applyFont="1" applyFill="1"/>
    <xf numFmtId="49" fontId="11" fillId="5" borderId="0" xfId="0" applyNumberFormat="1" applyFont="1" applyFill="1"/>
    <xf numFmtId="49" fontId="11" fillId="2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49" fontId="11" fillId="12" borderId="1" xfId="0" applyNumberFormat="1" applyFont="1" applyFill="1" applyBorder="1" applyAlignment="1">
      <alignment horizontal="center" vertical="top" wrapText="1"/>
    </xf>
    <xf numFmtId="49" fontId="11" fillId="4" borderId="1" xfId="0" applyNumberFormat="1" applyFont="1" applyFill="1" applyBorder="1" applyAlignment="1">
      <alignment horizontal="center" vertical="top" wrapText="1"/>
    </xf>
    <xf numFmtId="49" fontId="11" fillId="13" borderId="1" xfId="0" applyNumberFormat="1" applyFont="1" applyFill="1" applyBorder="1" applyAlignment="1">
      <alignment horizontal="center" vertical="top" wrapText="1"/>
    </xf>
    <xf numFmtId="49" fontId="8" fillId="6" borderId="0" xfId="0" applyNumberFormat="1" applyFont="1" applyFill="1" applyAlignment="1">
      <alignment horizontal="center" vertical="top" wrapText="1"/>
    </xf>
    <xf numFmtId="49" fontId="11" fillId="6" borderId="1" xfId="2" applyNumberFormat="1" applyFont="1" applyFill="1" applyBorder="1" applyAlignment="1">
      <alignment horizontal="center" vertical="top"/>
    </xf>
    <xf numFmtId="49" fontId="11" fillId="6" borderId="1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 applyProtection="1">
      <alignment horizontal="center" vertical="top"/>
      <protection hidden="1"/>
    </xf>
    <xf numFmtId="49" fontId="11" fillId="6" borderId="1" xfId="0" applyNumberFormat="1" applyFont="1" applyFill="1" applyBorder="1" applyAlignment="1" applyProtection="1">
      <alignment horizontal="center" vertical="top"/>
      <protection hidden="1"/>
    </xf>
    <xf numFmtId="49" fontId="11" fillId="4" borderId="1" xfId="0" applyNumberFormat="1" applyFont="1" applyFill="1" applyBorder="1" applyAlignment="1" applyProtection="1">
      <alignment horizontal="left" vertical="top"/>
      <protection hidden="1"/>
    </xf>
    <xf numFmtId="49" fontId="11" fillId="13" borderId="1" xfId="0" applyNumberFormat="1" applyFont="1" applyFill="1" applyBorder="1" applyAlignment="1" applyProtection="1">
      <alignment horizontal="center" vertical="top"/>
      <protection hidden="1"/>
    </xf>
    <xf numFmtId="49" fontId="8" fillId="6" borderId="0" xfId="0" applyNumberFormat="1" applyFont="1" applyFill="1" applyAlignment="1">
      <alignment horizontal="left" vertical="top"/>
    </xf>
    <xf numFmtId="49" fontId="11" fillId="0" borderId="1" xfId="2" applyNumberFormat="1" applyFont="1" applyBorder="1" applyAlignment="1">
      <alignment horizontal="center" vertical="top"/>
    </xf>
    <xf numFmtId="49" fontId="8" fillId="0" borderId="0" xfId="0" applyNumberFormat="1" applyFont="1" applyAlignment="1">
      <alignment horizontal="left" vertical="top"/>
    </xf>
    <xf numFmtId="49" fontId="11" fillId="6" borderId="1" xfId="0" applyNumberFormat="1" applyFont="1" applyFill="1" applyBorder="1" applyAlignment="1">
      <alignment horizontal="left" vertical="top" wrapText="1"/>
    </xf>
    <xf numFmtId="49" fontId="11" fillId="11" borderId="1" xfId="0" applyNumberFormat="1" applyFont="1" applyFill="1" applyBorder="1" applyAlignment="1">
      <alignment horizontal="left" vertical="top" wrapText="1"/>
    </xf>
    <xf numFmtId="49" fontId="11" fillId="11" borderId="1" xfId="2" applyNumberFormat="1" applyFont="1" applyFill="1" applyBorder="1" applyAlignment="1">
      <alignment horizontal="center" vertical="top"/>
    </xf>
    <xf numFmtId="49" fontId="8" fillId="11" borderId="0" xfId="0" applyNumberFormat="1" applyFont="1" applyFill="1" applyAlignment="1">
      <alignment horizontal="left" vertical="top"/>
    </xf>
    <xf numFmtId="49" fontId="8" fillId="3" borderId="0" xfId="0" applyNumberFormat="1" applyFont="1" applyFill="1" applyAlignment="1">
      <alignment horizontal="center" vertical="top"/>
    </xf>
    <xf numFmtId="49" fontId="8" fillId="3" borderId="0" xfId="0" applyNumberFormat="1" applyFont="1" applyFill="1" applyAlignment="1">
      <alignment horizontal="left" vertical="top"/>
    </xf>
    <xf numFmtId="49" fontId="8" fillId="3" borderId="0" xfId="0" applyNumberFormat="1" applyFont="1" applyFill="1" applyAlignment="1">
      <alignment horizontal="left" vertical="top" wrapText="1"/>
    </xf>
    <xf numFmtId="49" fontId="8" fillId="2" borderId="0" xfId="0" applyNumberFormat="1" applyFont="1" applyFill="1" applyAlignment="1">
      <alignment horizontal="left" vertical="top"/>
    </xf>
    <xf numFmtId="49" fontId="8" fillId="12" borderId="0" xfId="0" applyNumberFormat="1" applyFont="1" applyFill="1" applyAlignment="1">
      <alignment horizontal="left" vertical="top"/>
    </xf>
    <xf numFmtId="49" fontId="8" fillId="4" borderId="0" xfId="0" applyNumberFormat="1" applyFont="1" applyFill="1" applyAlignment="1">
      <alignment horizontal="left" vertical="top"/>
    </xf>
    <xf numFmtId="49" fontId="8" fillId="13" borderId="0" xfId="0" applyNumberFormat="1" applyFont="1" applyFill="1" applyAlignment="1">
      <alignment horizontal="left" vertical="top"/>
    </xf>
    <xf numFmtId="49" fontId="8" fillId="0" borderId="0" xfId="0" applyNumberFormat="1" applyFont="1" applyAlignment="1">
      <alignment horizontal="center" vertical="top"/>
    </xf>
    <xf numFmtId="49" fontId="8" fillId="0" borderId="0" xfId="0" applyNumberFormat="1" applyFont="1" applyAlignment="1">
      <alignment horizontal="left" vertical="top" wrapText="1"/>
    </xf>
    <xf numFmtId="49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 wrapText="1"/>
    </xf>
    <xf numFmtId="49" fontId="7" fillId="6" borderId="0" xfId="0" applyNumberFormat="1" applyFont="1" applyFill="1" applyAlignment="1">
      <alignment horizontal="center" vertical="top"/>
    </xf>
    <xf numFmtId="49" fontId="7" fillId="2" borderId="0" xfId="0" applyNumberFormat="1" applyFont="1" applyFill="1" applyAlignment="1">
      <alignment horizontal="center" vertical="top" wrapText="1"/>
    </xf>
    <xf numFmtId="49" fontId="7" fillId="12" borderId="0" xfId="0" applyNumberFormat="1" applyFont="1" applyFill="1" applyAlignment="1">
      <alignment horizontal="center" vertical="top"/>
    </xf>
    <xf numFmtId="49" fontId="7" fillId="4" borderId="0" xfId="0" applyNumberFormat="1" applyFont="1" applyFill="1" applyAlignment="1">
      <alignment horizontal="center" vertical="top" wrapText="1"/>
    </xf>
    <xf numFmtId="49" fontId="7" fillId="4" borderId="0" xfId="0" applyNumberFormat="1" applyFont="1" applyFill="1" applyAlignment="1">
      <alignment horizontal="center" vertical="top"/>
    </xf>
    <xf numFmtId="49" fontId="7" fillId="13" borderId="0" xfId="0" applyNumberFormat="1" applyFont="1" applyFill="1" applyAlignment="1">
      <alignment horizontal="center" vertical="top"/>
    </xf>
    <xf numFmtId="49" fontId="9" fillId="6" borderId="0" xfId="0" applyNumberFormat="1" applyFont="1" applyFill="1" applyAlignment="1">
      <alignment horizontal="left" vertical="top"/>
    </xf>
    <xf numFmtId="49" fontId="8" fillId="10" borderId="1" xfId="0" applyNumberFormat="1" applyFont="1" applyFill="1" applyBorder="1" applyAlignment="1">
      <alignment vertical="top" wrapText="1"/>
    </xf>
    <xf numFmtId="49" fontId="8" fillId="2" borderId="0" xfId="0" applyNumberFormat="1" applyFont="1" applyFill="1" applyAlignment="1">
      <alignment horizontal="center" vertical="top"/>
    </xf>
    <xf numFmtId="49" fontId="8" fillId="12" borderId="0" xfId="0" applyNumberFormat="1" applyFont="1" applyFill="1" applyAlignment="1">
      <alignment horizontal="center" vertical="top"/>
    </xf>
    <xf numFmtId="49" fontId="8" fillId="4" borderId="0" xfId="0" applyNumberFormat="1" applyFont="1" applyFill="1" applyAlignment="1">
      <alignment horizontal="center" vertical="top"/>
    </xf>
    <xf numFmtId="49" fontId="8" fillId="13" borderId="0" xfId="0" applyNumberFormat="1" applyFont="1" applyFill="1" applyAlignment="1">
      <alignment horizontal="center" vertical="top"/>
    </xf>
    <xf numFmtId="49" fontId="9" fillId="2" borderId="0" xfId="0" applyNumberFormat="1" applyFont="1" applyFill="1" applyAlignment="1">
      <alignment horizontal="left" vertical="top"/>
    </xf>
    <xf numFmtId="49" fontId="8" fillId="10" borderId="1" xfId="0" applyNumberFormat="1" applyFont="1" applyFill="1" applyBorder="1" applyAlignment="1">
      <alignment horizontal="center" vertical="center" wrapText="1"/>
    </xf>
    <xf numFmtId="14" fontId="13" fillId="6" borderId="1" xfId="0" applyNumberFormat="1" applyFont="1" applyFill="1" applyBorder="1" applyAlignment="1">
      <alignment horizontal="left" vertical="center"/>
    </xf>
    <xf numFmtId="0" fontId="13" fillId="6" borderId="1" xfId="0" applyFont="1" applyFill="1" applyBorder="1" applyAlignment="1">
      <alignment horizontal="left" vertical="center"/>
    </xf>
    <xf numFmtId="49" fontId="11" fillId="0" borderId="0" xfId="0" applyNumberFormat="1" applyFont="1" applyAlignment="1">
      <alignment wrapText="1"/>
    </xf>
    <xf numFmtId="49" fontId="11" fillId="6" borderId="0" xfId="0" applyNumberFormat="1" applyFont="1" applyFill="1"/>
    <xf numFmtId="49" fontId="11" fillId="0" borderId="1" xfId="2" applyNumberFormat="1" applyFont="1" applyBorder="1" applyAlignment="1">
      <alignment horizontal="left" vertical="top"/>
    </xf>
    <xf numFmtId="49" fontId="11" fillId="9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49" fontId="8" fillId="10" borderId="0" xfId="0" applyNumberFormat="1" applyFont="1" applyFill="1" applyAlignment="1">
      <alignment horizontal="center" vertical="center" wrapText="1"/>
    </xf>
    <xf numFmtId="49" fontId="8" fillId="10" borderId="0" xfId="0" applyNumberFormat="1" applyFont="1" applyFill="1" applyAlignment="1">
      <alignment vertical="top" wrapText="1"/>
    </xf>
    <xf numFmtId="49" fontId="8" fillId="10" borderId="2" xfId="0" applyNumberFormat="1" applyFont="1" applyFill="1" applyBorder="1" applyAlignment="1">
      <alignment horizontal="center" vertical="center" wrapText="1"/>
    </xf>
    <xf numFmtId="49" fontId="8" fillId="10" borderId="3" xfId="0" applyNumberFormat="1" applyFont="1" applyFill="1" applyBorder="1" applyAlignment="1">
      <alignment horizontal="center" vertical="center" wrapText="1"/>
    </xf>
    <xf numFmtId="49" fontId="8" fillId="10" borderId="4" xfId="0" applyNumberFormat="1" applyFont="1" applyFill="1" applyBorder="1" applyAlignment="1">
      <alignment horizontal="center" vertical="center" wrapText="1"/>
    </xf>
    <xf numFmtId="49" fontId="8" fillId="10" borderId="1" xfId="0" applyNumberFormat="1" applyFont="1" applyFill="1" applyBorder="1" applyAlignment="1">
      <alignment horizontal="center" vertical="center" wrapText="1"/>
    </xf>
  </cellXfs>
  <cellStyles count="6">
    <cellStyle name="Bình thường 2" xfId="4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5" xr:uid="{6DD54832-A615-411F-B34F-4F9C081A6125}"/>
    <cellStyle name="Normal 9" xfId="2" xr:uid="{00000000-0005-0000-0000-000004000000}"/>
  </cellStyles>
  <dxfs count="15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7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5" sqref="K5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2" width="7.140625" style="51" customWidth="1" outlineLevel="1"/>
    <col min="13" max="13" width="6.140625" style="51" customWidth="1" outlineLevel="1"/>
    <col min="14" max="14" width="9" style="39" customWidth="1" outlineLevel="1"/>
    <col min="15" max="15" width="2.7109375" style="63" customWidth="1" outlineLevel="1"/>
    <col min="16" max="16" width="5.42578125" style="63" customWidth="1" outlineLevel="1"/>
    <col min="17" max="17" width="3.28515625" style="63" customWidth="1" outlineLevel="1"/>
    <col min="18" max="18" width="2.7109375" style="63" customWidth="1" outlineLevel="1"/>
    <col min="19" max="19" width="5.85546875" style="63" customWidth="1" outlineLevel="1"/>
    <col min="20" max="20" width="6" style="63" customWidth="1" outlineLevel="1"/>
    <col min="21" max="21" width="8.28515625" style="63" bestFit="1" customWidth="1"/>
    <col min="22" max="22" width="6.28515625" style="64" bestFit="1" customWidth="1"/>
    <col min="23" max="24" width="5.140625" style="65" customWidth="1"/>
    <col min="25" max="26" width="8.42578125" style="66" bestFit="1" customWidth="1"/>
    <col min="27" max="27" width="3" style="39" customWidth="1"/>
    <col min="28" max="16384" width="9" style="39"/>
  </cols>
  <sheetData>
    <row r="1" spans="1:26" s="30" customFormat="1" ht="25.5" customHeight="1">
      <c r="A1" s="4" t="s">
        <v>325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443</v>
      </c>
      <c r="J1" s="4" t="s">
        <v>444</v>
      </c>
      <c r="K1" s="4" t="s">
        <v>441</v>
      </c>
      <c r="L1" s="4" t="s">
        <v>440</v>
      </c>
      <c r="M1" s="4" t="s">
        <v>442</v>
      </c>
      <c r="N1" s="2" t="s">
        <v>21</v>
      </c>
      <c r="O1" s="2" t="s">
        <v>73</v>
      </c>
      <c r="P1" s="2" t="s">
        <v>37</v>
      </c>
      <c r="Q1" s="2" t="s">
        <v>67</v>
      </c>
      <c r="R1" s="2" t="s">
        <v>74</v>
      </c>
      <c r="S1" s="2" t="s">
        <v>75</v>
      </c>
      <c r="T1" s="2" t="s">
        <v>76</v>
      </c>
      <c r="U1" s="26" t="s">
        <v>35</v>
      </c>
      <c r="V1" s="27" t="s">
        <v>36</v>
      </c>
      <c r="W1" s="28" t="s">
        <v>54</v>
      </c>
      <c r="X1" s="28" t="s">
        <v>55</v>
      </c>
      <c r="Y1" s="29" t="s">
        <v>38</v>
      </c>
      <c r="Z1" s="29" t="s">
        <v>66</v>
      </c>
    </row>
    <row r="2" spans="1:26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16">
        <v>6</v>
      </c>
      <c r="M2" s="31">
        <v>230612</v>
      </c>
      <c r="N2" s="32" t="s">
        <v>412</v>
      </c>
      <c r="O2" s="3">
        <f t="shared" ref="O2:O65" si="0">COUNTA($U$2:$U$82)</f>
        <v>56</v>
      </c>
      <c r="P2" s="3">
        <f t="shared" ref="P2:P65" si="1">$K$88</f>
        <v>8.3699999999999992</v>
      </c>
      <c r="Q2" s="3">
        <f t="shared" ref="Q2:Q65" si="2">$K$90</f>
        <v>12.91</v>
      </c>
      <c r="R2" s="3">
        <f t="shared" ref="R2:R65" si="3">COUNTA($U$63:$U$82)</f>
        <v>14</v>
      </c>
      <c r="S2" s="3">
        <f t="shared" ref="S2:S65" si="4">$K$91</f>
        <v>8.5</v>
      </c>
      <c r="T2" s="3">
        <f t="shared" ref="T2:T65" si="5">$K$93</f>
        <v>18.360000000000003</v>
      </c>
      <c r="U2" s="33">
        <v>8.16</v>
      </c>
      <c r="V2" s="34">
        <f t="shared" ref="V2:V65" si="6">IF(OR(U2&lt;$J$86,U2&gt;$J$87),"",U2)</f>
        <v>8.16</v>
      </c>
      <c r="W2" s="35">
        <f t="shared" ref="W2:W65" si="7">(U2-$K$91)/$K$89</f>
        <v>-0.31481481481481466</v>
      </c>
      <c r="X2" s="35">
        <f t="shared" ref="X2:X65" si="8">(U2-$K$91)/$K$91*100</f>
        <v>-3.9999999999999982</v>
      </c>
      <c r="Y2" s="36">
        <f t="shared" ref="Y2:Y67" si="9">IF(U2&lt;&gt;0,ROUNDUP(W2,2),#N/A)</f>
        <v>-0.32</v>
      </c>
      <c r="Z2" s="36">
        <f t="shared" ref="Z2:Z67" si="10">IF(U2&lt;&gt;0,ROUNDUP(X2,2),#N/A)</f>
        <v>-4</v>
      </c>
    </row>
    <row r="3" spans="1:26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6</v>
      </c>
      <c r="M3" s="31">
        <v>230612</v>
      </c>
      <c r="N3" s="32" t="s">
        <v>412</v>
      </c>
      <c r="O3" s="3">
        <f t="shared" si="0"/>
        <v>56</v>
      </c>
      <c r="P3" s="3">
        <f t="shared" si="1"/>
        <v>8.3699999999999992</v>
      </c>
      <c r="Q3" s="3">
        <f t="shared" si="2"/>
        <v>12.91</v>
      </c>
      <c r="R3" s="3">
        <f t="shared" si="3"/>
        <v>14</v>
      </c>
      <c r="S3" s="3">
        <f t="shared" si="4"/>
        <v>8.5</v>
      </c>
      <c r="T3" s="3">
        <f t="shared" si="5"/>
        <v>18.360000000000003</v>
      </c>
      <c r="U3" s="33"/>
      <c r="V3" s="34" t="str">
        <f t="shared" si="6"/>
        <v/>
      </c>
      <c r="W3" s="35">
        <f t="shared" si="7"/>
        <v>-7.8703703703703702</v>
      </c>
      <c r="X3" s="35">
        <f t="shared" si="8"/>
        <v>-100</v>
      </c>
      <c r="Y3" s="36" t="e">
        <f t="shared" si="9"/>
        <v>#N/A</v>
      </c>
      <c r="Z3" s="36" t="e">
        <f t="shared" si="10"/>
        <v>#N/A</v>
      </c>
    </row>
    <row r="4" spans="1:26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6</v>
      </c>
      <c r="M4" s="31">
        <v>230612</v>
      </c>
      <c r="N4" s="32" t="s">
        <v>412</v>
      </c>
      <c r="O4" s="3">
        <f t="shared" si="0"/>
        <v>56</v>
      </c>
      <c r="P4" s="3">
        <f t="shared" si="1"/>
        <v>8.3699999999999992</v>
      </c>
      <c r="Q4" s="3">
        <f t="shared" si="2"/>
        <v>12.91</v>
      </c>
      <c r="R4" s="3">
        <f t="shared" si="3"/>
        <v>14</v>
      </c>
      <c r="S4" s="3">
        <f t="shared" si="4"/>
        <v>8.5</v>
      </c>
      <c r="T4" s="3">
        <f t="shared" si="5"/>
        <v>18.360000000000003</v>
      </c>
      <c r="U4" s="33"/>
      <c r="V4" s="34" t="str">
        <f t="shared" si="6"/>
        <v/>
      </c>
      <c r="W4" s="35">
        <f t="shared" si="7"/>
        <v>-7.8703703703703702</v>
      </c>
      <c r="X4" s="35">
        <f t="shared" si="8"/>
        <v>-100</v>
      </c>
      <c r="Y4" s="36" t="e">
        <f t="shared" si="9"/>
        <v>#N/A</v>
      </c>
      <c r="Z4" s="36" t="e">
        <f t="shared" si="10"/>
        <v>#N/A</v>
      </c>
    </row>
    <row r="5" spans="1:26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6</v>
      </c>
      <c r="M5" s="31">
        <v>230612</v>
      </c>
      <c r="N5" s="32" t="s">
        <v>412</v>
      </c>
      <c r="O5" s="3">
        <f t="shared" si="0"/>
        <v>56</v>
      </c>
      <c r="P5" s="3">
        <f t="shared" si="1"/>
        <v>8.3699999999999992</v>
      </c>
      <c r="Q5" s="3">
        <f t="shared" si="2"/>
        <v>12.91</v>
      </c>
      <c r="R5" s="3">
        <f t="shared" si="3"/>
        <v>14</v>
      </c>
      <c r="S5" s="3">
        <f t="shared" si="4"/>
        <v>8.5</v>
      </c>
      <c r="T5" s="3">
        <f t="shared" si="5"/>
        <v>18.360000000000003</v>
      </c>
      <c r="U5" s="33">
        <v>12.3</v>
      </c>
      <c r="V5" s="34" t="str">
        <f t="shared" si="6"/>
        <v/>
      </c>
      <c r="W5" s="35">
        <f t="shared" si="7"/>
        <v>3.518518518518519</v>
      </c>
      <c r="X5" s="35">
        <f t="shared" si="8"/>
        <v>44.705882352941181</v>
      </c>
      <c r="Y5" s="36">
        <f t="shared" si="9"/>
        <v>3.5199999999999996</v>
      </c>
      <c r="Z5" s="36">
        <f t="shared" si="10"/>
        <v>44.71</v>
      </c>
    </row>
    <row r="6" spans="1:26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6</v>
      </c>
      <c r="M6" s="31">
        <v>230612</v>
      </c>
      <c r="N6" s="32" t="s">
        <v>412</v>
      </c>
      <c r="O6" s="3">
        <f t="shared" si="0"/>
        <v>56</v>
      </c>
      <c r="P6" s="3">
        <f t="shared" si="1"/>
        <v>8.3699999999999992</v>
      </c>
      <c r="Q6" s="3">
        <f t="shared" si="2"/>
        <v>12.91</v>
      </c>
      <c r="R6" s="3">
        <f t="shared" si="3"/>
        <v>14</v>
      </c>
      <c r="S6" s="3">
        <f t="shared" si="4"/>
        <v>8.5</v>
      </c>
      <c r="T6" s="3">
        <f t="shared" si="5"/>
        <v>18.360000000000003</v>
      </c>
      <c r="U6" s="33">
        <v>7.65</v>
      </c>
      <c r="V6" s="34">
        <f t="shared" si="6"/>
        <v>7.65</v>
      </c>
      <c r="W6" s="35">
        <f t="shared" si="7"/>
        <v>-0.78703703703703665</v>
      </c>
      <c r="X6" s="35">
        <f t="shared" si="8"/>
        <v>-9.9999999999999964</v>
      </c>
      <c r="Y6" s="36">
        <f t="shared" si="9"/>
        <v>-0.79</v>
      </c>
      <c r="Z6" s="36">
        <f t="shared" si="10"/>
        <v>-10</v>
      </c>
    </row>
    <row r="7" spans="1:26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6</v>
      </c>
      <c r="M7" s="31">
        <v>230612</v>
      </c>
      <c r="N7" s="32" t="s">
        <v>412</v>
      </c>
      <c r="O7" s="3">
        <f t="shared" si="0"/>
        <v>56</v>
      </c>
      <c r="P7" s="3">
        <f t="shared" si="1"/>
        <v>8.3699999999999992</v>
      </c>
      <c r="Q7" s="3">
        <f t="shared" si="2"/>
        <v>12.91</v>
      </c>
      <c r="R7" s="3">
        <f t="shared" si="3"/>
        <v>14</v>
      </c>
      <c r="S7" s="3">
        <f t="shared" si="4"/>
        <v>8.5</v>
      </c>
      <c r="T7" s="3">
        <f t="shared" si="5"/>
        <v>18.360000000000003</v>
      </c>
      <c r="U7" s="33">
        <v>7.63</v>
      </c>
      <c r="V7" s="34">
        <f t="shared" si="6"/>
        <v>7.63</v>
      </c>
      <c r="W7" s="35">
        <f t="shared" si="7"/>
        <v>-0.80555555555555558</v>
      </c>
      <c r="X7" s="35">
        <f t="shared" si="8"/>
        <v>-10.23529411764706</v>
      </c>
      <c r="Y7" s="36">
        <f t="shared" si="9"/>
        <v>-0.81</v>
      </c>
      <c r="Z7" s="36">
        <f t="shared" si="10"/>
        <v>-10.24</v>
      </c>
    </row>
    <row r="8" spans="1:26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6</v>
      </c>
      <c r="M8" s="31">
        <v>230612</v>
      </c>
      <c r="N8" s="32" t="s">
        <v>412</v>
      </c>
      <c r="O8" s="3">
        <f t="shared" si="0"/>
        <v>56</v>
      </c>
      <c r="P8" s="3">
        <f t="shared" si="1"/>
        <v>8.3699999999999992</v>
      </c>
      <c r="Q8" s="3">
        <f t="shared" si="2"/>
        <v>12.91</v>
      </c>
      <c r="R8" s="3">
        <f t="shared" si="3"/>
        <v>14</v>
      </c>
      <c r="S8" s="3">
        <f t="shared" si="4"/>
        <v>8.5</v>
      </c>
      <c r="T8" s="3">
        <f t="shared" si="5"/>
        <v>18.360000000000003</v>
      </c>
      <c r="U8" s="33">
        <v>8.8800000000000008</v>
      </c>
      <c r="V8" s="34">
        <f t="shared" si="6"/>
        <v>8.8800000000000008</v>
      </c>
      <c r="W8" s="35">
        <f t="shared" si="7"/>
        <v>0.35185185185185253</v>
      </c>
      <c r="X8" s="35">
        <f t="shared" si="8"/>
        <v>4.4705882352941266</v>
      </c>
      <c r="Y8" s="36">
        <f t="shared" si="9"/>
        <v>0.36</v>
      </c>
      <c r="Z8" s="36">
        <f t="shared" si="10"/>
        <v>4.4799999999999995</v>
      </c>
    </row>
    <row r="9" spans="1:26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6</v>
      </c>
      <c r="M9" s="31">
        <v>230612</v>
      </c>
      <c r="N9" s="32" t="s">
        <v>412</v>
      </c>
      <c r="O9" s="3">
        <f t="shared" si="0"/>
        <v>56</v>
      </c>
      <c r="P9" s="3">
        <f t="shared" si="1"/>
        <v>8.3699999999999992</v>
      </c>
      <c r="Q9" s="3">
        <f t="shared" si="2"/>
        <v>12.91</v>
      </c>
      <c r="R9" s="3">
        <f t="shared" si="3"/>
        <v>14</v>
      </c>
      <c r="S9" s="3">
        <f t="shared" si="4"/>
        <v>8.5</v>
      </c>
      <c r="T9" s="3">
        <f t="shared" si="5"/>
        <v>18.360000000000003</v>
      </c>
      <c r="U9" s="33">
        <v>8.6999999999999993</v>
      </c>
      <c r="V9" s="34">
        <f t="shared" si="6"/>
        <v>8.6999999999999993</v>
      </c>
      <c r="W9" s="35">
        <f t="shared" si="7"/>
        <v>0.18518518518518451</v>
      </c>
      <c r="X9" s="35">
        <f t="shared" si="8"/>
        <v>2.3529411764705799</v>
      </c>
      <c r="Y9" s="36">
        <f t="shared" si="9"/>
        <v>0.19</v>
      </c>
      <c r="Z9" s="36">
        <f t="shared" si="10"/>
        <v>2.36</v>
      </c>
    </row>
    <row r="10" spans="1:26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6</v>
      </c>
      <c r="M10" s="31">
        <v>230612</v>
      </c>
      <c r="N10" s="32" t="s">
        <v>412</v>
      </c>
      <c r="O10" s="3">
        <f t="shared" si="0"/>
        <v>56</v>
      </c>
      <c r="P10" s="3">
        <f t="shared" si="1"/>
        <v>8.3699999999999992</v>
      </c>
      <c r="Q10" s="3">
        <f t="shared" si="2"/>
        <v>12.91</v>
      </c>
      <c r="R10" s="3">
        <f t="shared" si="3"/>
        <v>14</v>
      </c>
      <c r="S10" s="3">
        <f t="shared" si="4"/>
        <v>8.5</v>
      </c>
      <c r="T10" s="3">
        <f t="shared" si="5"/>
        <v>18.360000000000003</v>
      </c>
      <c r="U10" s="33">
        <v>8.6</v>
      </c>
      <c r="V10" s="34">
        <f t="shared" si="6"/>
        <v>8.6</v>
      </c>
      <c r="W10" s="35">
        <f t="shared" si="7"/>
        <v>9.2592592592592254E-2</v>
      </c>
      <c r="X10" s="35">
        <f t="shared" si="8"/>
        <v>1.1764705882352899</v>
      </c>
      <c r="Y10" s="36">
        <f t="shared" si="9"/>
        <v>9.9999999999999992E-2</v>
      </c>
      <c r="Z10" s="36">
        <f t="shared" si="10"/>
        <v>1.18</v>
      </c>
    </row>
    <row r="11" spans="1:26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6</v>
      </c>
      <c r="M11" s="31">
        <v>230612</v>
      </c>
      <c r="N11" s="32" t="s">
        <v>412</v>
      </c>
      <c r="O11" s="3">
        <f t="shared" si="0"/>
        <v>56</v>
      </c>
      <c r="P11" s="3">
        <f t="shared" si="1"/>
        <v>8.3699999999999992</v>
      </c>
      <c r="Q11" s="3">
        <f t="shared" si="2"/>
        <v>12.91</v>
      </c>
      <c r="R11" s="3">
        <f t="shared" si="3"/>
        <v>14</v>
      </c>
      <c r="S11" s="3">
        <f t="shared" si="4"/>
        <v>8.5</v>
      </c>
      <c r="T11" s="3">
        <f t="shared" si="5"/>
        <v>18.360000000000003</v>
      </c>
      <c r="U11" s="33">
        <v>8.5</v>
      </c>
      <c r="V11" s="34">
        <f t="shared" si="6"/>
        <v>8.5</v>
      </c>
      <c r="W11" s="35">
        <f t="shared" si="7"/>
        <v>0</v>
      </c>
      <c r="X11" s="35">
        <f t="shared" si="8"/>
        <v>0</v>
      </c>
      <c r="Y11" s="36">
        <f t="shared" si="9"/>
        <v>0</v>
      </c>
      <c r="Z11" s="36">
        <f t="shared" si="10"/>
        <v>0</v>
      </c>
    </row>
    <row r="12" spans="1:26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6</v>
      </c>
      <c r="M12" s="31">
        <v>230612</v>
      </c>
      <c r="N12" s="32" t="s">
        <v>412</v>
      </c>
      <c r="O12" s="3">
        <f t="shared" si="0"/>
        <v>56</v>
      </c>
      <c r="P12" s="3">
        <f t="shared" si="1"/>
        <v>8.3699999999999992</v>
      </c>
      <c r="Q12" s="3">
        <f t="shared" si="2"/>
        <v>12.91</v>
      </c>
      <c r="R12" s="3">
        <f t="shared" si="3"/>
        <v>14</v>
      </c>
      <c r="S12" s="3">
        <f t="shared" si="4"/>
        <v>8.5</v>
      </c>
      <c r="T12" s="3">
        <f t="shared" si="5"/>
        <v>18.360000000000003</v>
      </c>
      <c r="U12" s="33">
        <v>8.1</v>
      </c>
      <c r="V12" s="34">
        <f t="shared" si="6"/>
        <v>8.1</v>
      </c>
      <c r="W12" s="35">
        <f t="shared" si="7"/>
        <v>-0.37037037037037068</v>
      </c>
      <c r="X12" s="35">
        <f t="shared" si="8"/>
        <v>-4.7058823529411802</v>
      </c>
      <c r="Y12" s="36">
        <f t="shared" si="9"/>
        <v>-0.38</v>
      </c>
      <c r="Z12" s="36">
        <f t="shared" si="10"/>
        <v>-4.71</v>
      </c>
    </row>
    <row r="13" spans="1:26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6</v>
      </c>
      <c r="M13" s="31">
        <v>230612</v>
      </c>
      <c r="N13" s="32" t="s">
        <v>412</v>
      </c>
      <c r="O13" s="3">
        <f t="shared" si="0"/>
        <v>56</v>
      </c>
      <c r="P13" s="3">
        <f t="shared" si="1"/>
        <v>8.3699999999999992</v>
      </c>
      <c r="Q13" s="3">
        <f t="shared" si="2"/>
        <v>12.91</v>
      </c>
      <c r="R13" s="3">
        <f t="shared" si="3"/>
        <v>14</v>
      </c>
      <c r="S13" s="3">
        <f t="shared" si="4"/>
        <v>8.5</v>
      </c>
      <c r="T13" s="3">
        <f t="shared" si="5"/>
        <v>18.360000000000003</v>
      </c>
      <c r="U13" s="33">
        <v>8.83</v>
      </c>
      <c r="V13" s="34">
        <f t="shared" si="6"/>
        <v>8.83</v>
      </c>
      <c r="W13" s="35">
        <f t="shared" si="7"/>
        <v>0.30555555555555558</v>
      </c>
      <c r="X13" s="35">
        <f t="shared" si="8"/>
        <v>3.8823529411764715</v>
      </c>
      <c r="Y13" s="36">
        <f t="shared" si="9"/>
        <v>0.31</v>
      </c>
      <c r="Z13" s="36">
        <f t="shared" si="10"/>
        <v>3.8899999999999997</v>
      </c>
    </row>
    <row r="14" spans="1:26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6</v>
      </c>
      <c r="M14" s="31">
        <v>230612</v>
      </c>
      <c r="N14" s="32" t="s">
        <v>412</v>
      </c>
      <c r="O14" s="3">
        <f t="shared" si="0"/>
        <v>56</v>
      </c>
      <c r="P14" s="3">
        <f t="shared" si="1"/>
        <v>8.3699999999999992</v>
      </c>
      <c r="Q14" s="3">
        <f t="shared" si="2"/>
        <v>12.91</v>
      </c>
      <c r="R14" s="3">
        <f t="shared" si="3"/>
        <v>14</v>
      </c>
      <c r="S14" s="3">
        <f t="shared" si="4"/>
        <v>8.5</v>
      </c>
      <c r="T14" s="3">
        <f t="shared" si="5"/>
        <v>18.360000000000003</v>
      </c>
      <c r="U14" s="33">
        <v>8.82</v>
      </c>
      <c r="V14" s="34">
        <f t="shared" si="6"/>
        <v>8.82</v>
      </c>
      <c r="W14" s="35">
        <f t="shared" si="7"/>
        <v>0.29629629629629656</v>
      </c>
      <c r="X14" s="35">
        <f t="shared" si="8"/>
        <v>3.7647058823529442</v>
      </c>
      <c r="Y14" s="36">
        <f t="shared" si="9"/>
        <v>0.3</v>
      </c>
      <c r="Z14" s="36">
        <f t="shared" si="10"/>
        <v>3.7699999999999996</v>
      </c>
    </row>
    <row r="15" spans="1:26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6</v>
      </c>
      <c r="M15" s="31">
        <v>230612</v>
      </c>
      <c r="N15" s="32" t="s">
        <v>412</v>
      </c>
      <c r="O15" s="3">
        <f t="shared" si="0"/>
        <v>56</v>
      </c>
      <c r="P15" s="3">
        <f t="shared" si="1"/>
        <v>8.3699999999999992</v>
      </c>
      <c r="Q15" s="3">
        <f t="shared" si="2"/>
        <v>12.91</v>
      </c>
      <c r="R15" s="3">
        <f t="shared" si="3"/>
        <v>14</v>
      </c>
      <c r="S15" s="3">
        <f t="shared" si="4"/>
        <v>8.5</v>
      </c>
      <c r="T15" s="3">
        <f t="shared" si="5"/>
        <v>18.360000000000003</v>
      </c>
      <c r="U15" s="33">
        <v>12.3</v>
      </c>
      <c r="V15" s="34" t="str">
        <f t="shared" si="6"/>
        <v/>
      </c>
      <c r="W15" s="35">
        <f t="shared" si="7"/>
        <v>3.518518518518519</v>
      </c>
      <c r="X15" s="35">
        <f t="shared" si="8"/>
        <v>44.705882352941181</v>
      </c>
      <c r="Y15" s="36">
        <f t="shared" si="9"/>
        <v>3.5199999999999996</v>
      </c>
      <c r="Z15" s="36">
        <f t="shared" si="10"/>
        <v>44.71</v>
      </c>
    </row>
    <row r="16" spans="1:26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6</v>
      </c>
      <c r="M16" s="31">
        <v>230612</v>
      </c>
      <c r="N16" s="32" t="s">
        <v>412</v>
      </c>
      <c r="O16" s="3">
        <f t="shared" si="0"/>
        <v>56</v>
      </c>
      <c r="P16" s="3">
        <f t="shared" si="1"/>
        <v>8.3699999999999992</v>
      </c>
      <c r="Q16" s="3">
        <f t="shared" si="2"/>
        <v>12.91</v>
      </c>
      <c r="R16" s="3">
        <f t="shared" si="3"/>
        <v>14</v>
      </c>
      <c r="S16" s="3">
        <f t="shared" si="4"/>
        <v>8.5</v>
      </c>
      <c r="T16" s="3">
        <f t="shared" si="5"/>
        <v>18.360000000000003</v>
      </c>
      <c r="U16" s="33"/>
      <c r="V16" s="34" t="str">
        <f t="shared" si="6"/>
        <v/>
      </c>
      <c r="W16" s="35">
        <f t="shared" si="7"/>
        <v>-7.8703703703703702</v>
      </c>
      <c r="X16" s="35">
        <f t="shared" si="8"/>
        <v>-100</v>
      </c>
      <c r="Y16" s="36" t="e">
        <f t="shared" si="9"/>
        <v>#N/A</v>
      </c>
      <c r="Z16" s="36" t="e">
        <f t="shared" si="10"/>
        <v>#N/A</v>
      </c>
    </row>
    <row r="17" spans="1:26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6</v>
      </c>
      <c r="M17" s="31">
        <v>230612</v>
      </c>
      <c r="N17" s="32" t="s">
        <v>412</v>
      </c>
      <c r="O17" s="3">
        <f t="shared" si="0"/>
        <v>56</v>
      </c>
      <c r="P17" s="3">
        <f t="shared" si="1"/>
        <v>8.3699999999999992</v>
      </c>
      <c r="Q17" s="3">
        <f t="shared" si="2"/>
        <v>12.91</v>
      </c>
      <c r="R17" s="3">
        <f t="shared" si="3"/>
        <v>14</v>
      </c>
      <c r="S17" s="3">
        <f t="shared" si="4"/>
        <v>8.5</v>
      </c>
      <c r="T17" s="3">
        <f t="shared" si="5"/>
        <v>18.360000000000003</v>
      </c>
      <c r="U17" s="33"/>
      <c r="V17" s="34" t="str">
        <f t="shared" si="6"/>
        <v/>
      </c>
      <c r="W17" s="35">
        <f t="shared" si="7"/>
        <v>-7.8703703703703702</v>
      </c>
      <c r="X17" s="35">
        <f t="shared" si="8"/>
        <v>-100</v>
      </c>
      <c r="Y17" s="36" t="e">
        <f t="shared" si="9"/>
        <v>#N/A</v>
      </c>
      <c r="Z17" s="36" t="e">
        <f t="shared" si="10"/>
        <v>#N/A</v>
      </c>
    </row>
    <row r="18" spans="1:26" ht="24.95" customHeight="1">
      <c r="A18" s="3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6</v>
      </c>
      <c r="M18" s="31">
        <v>230612</v>
      </c>
      <c r="N18" s="32" t="s">
        <v>412</v>
      </c>
      <c r="O18" s="3">
        <f t="shared" si="0"/>
        <v>56</v>
      </c>
      <c r="P18" s="3">
        <f t="shared" si="1"/>
        <v>8.3699999999999992</v>
      </c>
      <c r="Q18" s="3">
        <f t="shared" si="2"/>
        <v>12.91</v>
      </c>
      <c r="R18" s="3">
        <f t="shared" si="3"/>
        <v>14</v>
      </c>
      <c r="S18" s="3">
        <f t="shared" si="4"/>
        <v>8.5</v>
      </c>
      <c r="T18" s="3">
        <f t="shared" si="5"/>
        <v>18.360000000000003</v>
      </c>
      <c r="U18" s="33"/>
      <c r="V18" s="34" t="str">
        <f t="shared" si="6"/>
        <v/>
      </c>
      <c r="W18" s="35">
        <f t="shared" si="7"/>
        <v>-7.8703703703703702</v>
      </c>
      <c r="X18" s="35">
        <f t="shared" si="8"/>
        <v>-100</v>
      </c>
      <c r="Y18" s="36" t="e">
        <f t="shared" si="9"/>
        <v>#N/A</v>
      </c>
      <c r="Z18" s="36" t="e">
        <f t="shared" si="10"/>
        <v>#N/A</v>
      </c>
    </row>
    <row r="19" spans="1:26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6</v>
      </c>
      <c r="M19" s="31">
        <v>230612</v>
      </c>
      <c r="N19" s="32" t="s">
        <v>412</v>
      </c>
      <c r="O19" s="3">
        <f t="shared" si="0"/>
        <v>56</v>
      </c>
      <c r="P19" s="3">
        <f t="shared" si="1"/>
        <v>8.3699999999999992</v>
      </c>
      <c r="Q19" s="3">
        <f t="shared" si="2"/>
        <v>12.91</v>
      </c>
      <c r="R19" s="3">
        <f t="shared" si="3"/>
        <v>14</v>
      </c>
      <c r="S19" s="3">
        <f t="shared" si="4"/>
        <v>8.5</v>
      </c>
      <c r="T19" s="3">
        <f t="shared" si="5"/>
        <v>18.360000000000003</v>
      </c>
      <c r="U19" s="33"/>
      <c r="V19" s="34" t="str">
        <f t="shared" si="6"/>
        <v/>
      </c>
      <c r="W19" s="35">
        <f t="shared" si="7"/>
        <v>-7.8703703703703702</v>
      </c>
      <c r="X19" s="35">
        <f t="shared" si="8"/>
        <v>-100</v>
      </c>
      <c r="Y19" s="36" t="e">
        <f t="shared" si="9"/>
        <v>#N/A</v>
      </c>
      <c r="Z19" s="36" t="e">
        <f t="shared" si="10"/>
        <v>#N/A</v>
      </c>
    </row>
    <row r="20" spans="1:26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6</v>
      </c>
      <c r="M20" s="31">
        <v>230612</v>
      </c>
      <c r="N20" s="32" t="s">
        <v>412</v>
      </c>
      <c r="O20" s="3">
        <f t="shared" si="0"/>
        <v>56</v>
      </c>
      <c r="P20" s="3">
        <f t="shared" si="1"/>
        <v>8.3699999999999992</v>
      </c>
      <c r="Q20" s="3">
        <f t="shared" si="2"/>
        <v>12.91</v>
      </c>
      <c r="R20" s="3">
        <f t="shared" si="3"/>
        <v>14</v>
      </c>
      <c r="S20" s="3">
        <f t="shared" si="4"/>
        <v>8.5</v>
      </c>
      <c r="T20" s="3">
        <f t="shared" si="5"/>
        <v>18.360000000000003</v>
      </c>
      <c r="U20" s="33"/>
      <c r="V20" s="34" t="str">
        <f t="shared" si="6"/>
        <v/>
      </c>
      <c r="W20" s="35">
        <f t="shared" si="7"/>
        <v>-7.8703703703703702</v>
      </c>
      <c r="X20" s="35">
        <f t="shared" si="8"/>
        <v>-100</v>
      </c>
      <c r="Y20" s="36" t="e">
        <f t="shared" si="9"/>
        <v>#N/A</v>
      </c>
      <c r="Z20" s="36" t="e">
        <f t="shared" si="10"/>
        <v>#N/A</v>
      </c>
    </row>
    <row r="21" spans="1:26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6</v>
      </c>
      <c r="M21" s="31">
        <v>230612</v>
      </c>
      <c r="N21" s="32" t="s">
        <v>412</v>
      </c>
      <c r="O21" s="3">
        <f t="shared" si="0"/>
        <v>56</v>
      </c>
      <c r="P21" s="3">
        <f t="shared" si="1"/>
        <v>8.3699999999999992</v>
      </c>
      <c r="Q21" s="3">
        <f t="shared" si="2"/>
        <v>12.91</v>
      </c>
      <c r="R21" s="3">
        <f t="shared" si="3"/>
        <v>14</v>
      </c>
      <c r="S21" s="3">
        <f t="shared" si="4"/>
        <v>8.5</v>
      </c>
      <c r="T21" s="3">
        <f t="shared" si="5"/>
        <v>18.360000000000003</v>
      </c>
      <c r="U21" s="33">
        <v>7.9</v>
      </c>
      <c r="V21" s="34">
        <f t="shared" si="6"/>
        <v>7.9</v>
      </c>
      <c r="W21" s="35">
        <f t="shared" si="7"/>
        <v>-0.55555555555555514</v>
      </c>
      <c r="X21" s="35">
        <f t="shared" si="8"/>
        <v>-7.0588235294117601</v>
      </c>
      <c r="Y21" s="36">
        <f t="shared" si="9"/>
        <v>-0.56000000000000005</v>
      </c>
      <c r="Z21" s="36">
        <f t="shared" si="10"/>
        <v>-7.06</v>
      </c>
    </row>
    <row r="22" spans="1:26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6</v>
      </c>
      <c r="M22" s="31">
        <v>230612</v>
      </c>
      <c r="N22" s="32" t="s">
        <v>412</v>
      </c>
      <c r="O22" s="3">
        <f t="shared" si="0"/>
        <v>56</v>
      </c>
      <c r="P22" s="3">
        <f t="shared" si="1"/>
        <v>8.3699999999999992</v>
      </c>
      <c r="Q22" s="3">
        <f t="shared" si="2"/>
        <v>12.91</v>
      </c>
      <c r="R22" s="3">
        <f t="shared" si="3"/>
        <v>14</v>
      </c>
      <c r="S22" s="3">
        <f t="shared" si="4"/>
        <v>8.5</v>
      </c>
      <c r="T22" s="3">
        <f t="shared" si="5"/>
        <v>18.360000000000003</v>
      </c>
      <c r="U22" s="33">
        <v>8.1999999999999993</v>
      </c>
      <c r="V22" s="34">
        <f t="shared" si="6"/>
        <v>8.1999999999999993</v>
      </c>
      <c r="W22" s="35">
        <f t="shared" si="7"/>
        <v>-0.2777777777777784</v>
      </c>
      <c r="X22" s="35">
        <f t="shared" si="8"/>
        <v>-3.5294117647058907</v>
      </c>
      <c r="Y22" s="36">
        <f t="shared" si="9"/>
        <v>-0.28000000000000003</v>
      </c>
      <c r="Z22" s="36">
        <f t="shared" si="10"/>
        <v>-3.53</v>
      </c>
    </row>
    <row r="23" spans="1:26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6</v>
      </c>
      <c r="M23" s="31">
        <v>230612</v>
      </c>
      <c r="N23" s="32" t="s">
        <v>412</v>
      </c>
      <c r="O23" s="3">
        <f t="shared" si="0"/>
        <v>56</v>
      </c>
      <c r="P23" s="3">
        <f t="shared" si="1"/>
        <v>8.3699999999999992</v>
      </c>
      <c r="Q23" s="3">
        <f t="shared" si="2"/>
        <v>12.91</v>
      </c>
      <c r="R23" s="3">
        <f t="shared" si="3"/>
        <v>14</v>
      </c>
      <c r="S23" s="3">
        <f t="shared" si="4"/>
        <v>8.5</v>
      </c>
      <c r="T23" s="3">
        <f t="shared" si="5"/>
        <v>18.360000000000003</v>
      </c>
      <c r="U23" s="33">
        <v>8</v>
      </c>
      <c r="V23" s="34">
        <f t="shared" si="6"/>
        <v>8</v>
      </c>
      <c r="W23" s="35">
        <f t="shared" si="7"/>
        <v>-0.46296296296296291</v>
      </c>
      <c r="X23" s="35">
        <f t="shared" si="8"/>
        <v>-5.8823529411764701</v>
      </c>
      <c r="Y23" s="36">
        <f t="shared" si="9"/>
        <v>-0.47000000000000003</v>
      </c>
      <c r="Z23" s="36">
        <f t="shared" si="10"/>
        <v>-5.89</v>
      </c>
    </row>
    <row r="24" spans="1:26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6</v>
      </c>
      <c r="M24" s="31">
        <v>230612</v>
      </c>
      <c r="N24" s="32" t="s">
        <v>412</v>
      </c>
      <c r="O24" s="3">
        <f t="shared" si="0"/>
        <v>56</v>
      </c>
      <c r="P24" s="3">
        <f t="shared" si="1"/>
        <v>8.3699999999999992</v>
      </c>
      <c r="Q24" s="3">
        <f t="shared" si="2"/>
        <v>12.91</v>
      </c>
      <c r="R24" s="3">
        <f t="shared" si="3"/>
        <v>14</v>
      </c>
      <c r="S24" s="3">
        <f t="shared" si="4"/>
        <v>8.5</v>
      </c>
      <c r="T24" s="3">
        <f t="shared" si="5"/>
        <v>18.360000000000003</v>
      </c>
      <c r="U24" s="33"/>
      <c r="V24" s="34" t="str">
        <f t="shared" si="6"/>
        <v/>
      </c>
      <c r="W24" s="35">
        <f t="shared" si="7"/>
        <v>-7.8703703703703702</v>
      </c>
      <c r="X24" s="35">
        <f t="shared" si="8"/>
        <v>-100</v>
      </c>
      <c r="Y24" s="36" t="e">
        <f t="shared" si="9"/>
        <v>#N/A</v>
      </c>
      <c r="Z24" s="36" t="e">
        <f t="shared" si="10"/>
        <v>#N/A</v>
      </c>
    </row>
    <row r="25" spans="1:26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6</v>
      </c>
      <c r="M25" s="31">
        <v>230612</v>
      </c>
      <c r="N25" s="32" t="s">
        <v>412</v>
      </c>
      <c r="O25" s="3">
        <f t="shared" si="0"/>
        <v>56</v>
      </c>
      <c r="P25" s="3">
        <f t="shared" si="1"/>
        <v>8.3699999999999992</v>
      </c>
      <c r="Q25" s="3">
        <f t="shared" si="2"/>
        <v>12.91</v>
      </c>
      <c r="R25" s="3">
        <f t="shared" si="3"/>
        <v>14</v>
      </c>
      <c r="S25" s="3">
        <f t="shared" si="4"/>
        <v>8.5</v>
      </c>
      <c r="T25" s="3">
        <f t="shared" si="5"/>
        <v>18.360000000000003</v>
      </c>
      <c r="U25" s="33"/>
      <c r="V25" s="34" t="str">
        <f t="shared" si="6"/>
        <v/>
      </c>
      <c r="W25" s="35">
        <f t="shared" si="7"/>
        <v>-7.8703703703703702</v>
      </c>
      <c r="X25" s="35">
        <f t="shared" si="8"/>
        <v>-100</v>
      </c>
      <c r="Y25" s="36" t="e">
        <f t="shared" si="9"/>
        <v>#N/A</v>
      </c>
      <c r="Z25" s="36" t="e">
        <f t="shared" si="10"/>
        <v>#N/A</v>
      </c>
    </row>
    <row r="26" spans="1:26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6</v>
      </c>
      <c r="M26" s="31">
        <v>230612</v>
      </c>
      <c r="N26" s="32" t="s">
        <v>412</v>
      </c>
      <c r="O26" s="3">
        <f t="shared" si="0"/>
        <v>56</v>
      </c>
      <c r="P26" s="3">
        <f t="shared" si="1"/>
        <v>8.3699999999999992</v>
      </c>
      <c r="Q26" s="3">
        <f t="shared" si="2"/>
        <v>12.91</v>
      </c>
      <c r="R26" s="3">
        <f t="shared" si="3"/>
        <v>14</v>
      </c>
      <c r="S26" s="3">
        <f t="shared" si="4"/>
        <v>8.5</v>
      </c>
      <c r="T26" s="3">
        <f t="shared" si="5"/>
        <v>18.360000000000003</v>
      </c>
      <c r="U26" s="33"/>
      <c r="V26" s="34" t="str">
        <f t="shared" si="6"/>
        <v/>
      </c>
      <c r="W26" s="35">
        <f t="shared" si="7"/>
        <v>-7.8703703703703702</v>
      </c>
      <c r="X26" s="35">
        <f t="shared" si="8"/>
        <v>-100</v>
      </c>
      <c r="Y26" s="36" t="e">
        <f t="shared" si="9"/>
        <v>#N/A</v>
      </c>
      <c r="Z26" s="36" t="e">
        <f t="shared" si="10"/>
        <v>#N/A</v>
      </c>
    </row>
    <row r="27" spans="1:26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6</v>
      </c>
      <c r="M27" s="31">
        <v>230612</v>
      </c>
      <c r="N27" s="32" t="s">
        <v>412</v>
      </c>
      <c r="O27" s="3">
        <f t="shared" si="0"/>
        <v>56</v>
      </c>
      <c r="P27" s="3">
        <f t="shared" si="1"/>
        <v>8.3699999999999992</v>
      </c>
      <c r="Q27" s="3">
        <f t="shared" si="2"/>
        <v>12.91</v>
      </c>
      <c r="R27" s="3">
        <f t="shared" si="3"/>
        <v>14</v>
      </c>
      <c r="S27" s="3">
        <f t="shared" si="4"/>
        <v>8.5</v>
      </c>
      <c r="T27" s="3">
        <f t="shared" si="5"/>
        <v>18.360000000000003</v>
      </c>
      <c r="U27" s="33">
        <v>7.89</v>
      </c>
      <c r="V27" s="34">
        <f t="shared" si="6"/>
        <v>7.89</v>
      </c>
      <c r="W27" s="35">
        <f t="shared" si="7"/>
        <v>-0.5648148148148151</v>
      </c>
      <c r="X27" s="35">
        <f t="shared" si="8"/>
        <v>-7.1764705882352979</v>
      </c>
      <c r="Y27" s="36">
        <f t="shared" si="9"/>
        <v>-0.57000000000000006</v>
      </c>
      <c r="Z27" s="36">
        <f t="shared" si="10"/>
        <v>-7.18</v>
      </c>
    </row>
    <row r="28" spans="1:26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6</v>
      </c>
      <c r="M28" s="31">
        <v>230612</v>
      </c>
      <c r="N28" s="32" t="s">
        <v>412</v>
      </c>
      <c r="O28" s="3">
        <f t="shared" si="0"/>
        <v>56</v>
      </c>
      <c r="P28" s="3">
        <f t="shared" si="1"/>
        <v>8.3699999999999992</v>
      </c>
      <c r="Q28" s="3">
        <f t="shared" si="2"/>
        <v>12.91</v>
      </c>
      <c r="R28" s="3">
        <f t="shared" si="3"/>
        <v>14</v>
      </c>
      <c r="S28" s="3">
        <f t="shared" si="4"/>
        <v>8.5</v>
      </c>
      <c r="T28" s="3">
        <f t="shared" si="5"/>
        <v>18.360000000000003</v>
      </c>
      <c r="U28" s="33">
        <v>10.5</v>
      </c>
      <c r="V28" s="34">
        <f t="shared" si="6"/>
        <v>10.5</v>
      </c>
      <c r="W28" s="35">
        <f t="shared" si="7"/>
        <v>1.8518518518518516</v>
      </c>
      <c r="X28" s="35">
        <f t="shared" si="8"/>
        <v>23.52941176470588</v>
      </c>
      <c r="Y28" s="36">
        <f t="shared" si="9"/>
        <v>1.86</v>
      </c>
      <c r="Z28" s="36">
        <f t="shared" si="10"/>
        <v>23.53</v>
      </c>
    </row>
    <row r="29" spans="1:26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6</v>
      </c>
      <c r="M29" s="31">
        <v>230612</v>
      </c>
      <c r="N29" s="32" t="s">
        <v>412</v>
      </c>
      <c r="O29" s="3">
        <f t="shared" si="0"/>
        <v>56</v>
      </c>
      <c r="P29" s="3">
        <f t="shared" si="1"/>
        <v>8.3699999999999992</v>
      </c>
      <c r="Q29" s="3">
        <f t="shared" si="2"/>
        <v>12.91</v>
      </c>
      <c r="R29" s="3">
        <f t="shared" si="3"/>
        <v>14</v>
      </c>
      <c r="S29" s="3">
        <f t="shared" si="4"/>
        <v>8.5</v>
      </c>
      <c r="T29" s="3">
        <f t="shared" si="5"/>
        <v>18.360000000000003</v>
      </c>
      <c r="U29" s="33">
        <v>8.4</v>
      </c>
      <c r="V29" s="34">
        <f t="shared" si="6"/>
        <v>8.4</v>
      </c>
      <c r="W29" s="35">
        <f t="shared" si="7"/>
        <v>-9.2592592592592254E-2</v>
      </c>
      <c r="X29" s="35">
        <f t="shared" si="8"/>
        <v>-1.1764705882352899</v>
      </c>
      <c r="Y29" s="36">
        <f t="shared" si="9"/>
        <v>-9.9999999999999992E-2</v>
      </c>
      <c r="Z29" s="36">
        <f t="shared" si="10"/>
        <v>-1.18</v>
      </c>
    </row>
    <row r="30" spans="1:26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6</v>
      </c>
      <c r="M30" s="31">
        <v>230612</v>
      </c>
      <c r="N30" s="32" t="s">
        <v>412</v>
      </c>
      <c r="O30" s="3">
        <f t="shared" si="0"/>
        <v>56</v>
      </c>
      <c r="P30" s="3">
        <f t="shared" si="1"/>
        <v>8.3699999999999992</v>
      </c>
      <c r="Q30" s="3">
        <f t="shared" si="2"/>
        <v>12.91</v>
      </c>
      <c r="R30" s="3">
        <f t="shared" si="3"/>
        <v>14</v>
      </c>
      <c r="S30" s="3">
        <f t="shared" si="4"/>
        <v>8.5</v>
      </c>
      <c r="T30" s="3">
        <f t="shared" si="5"/>
        <v>18.360000000000003</v>
      </c>
      <c r="U30" s="33">
        <v>8.3000000000000007</v>
      </c>
      <c r="V30" s="34">
        <f t="shared" si="6"/>
        <v>8.3000000000000007</v>
      </c>
      <c r="W30" s="35">
        <f t="shared" si="7"/>
        <v>-0.18518518518518451</v>
      </c>
      <c r="X30" s="35">
        <f t="shared" si="8"/>
        <v>-2.3529411764705799</v>
      </c>
      <c r="Y30" s="36">
        <f t="shared" si="9"/>
        <v>-0.19</v>
      </c>
      <c r="Z30" s="36">
        <f t="shared" si="10"/>
        <v>-2.36</v>
      </c>
    </row>
    <row r="31" spans="1:26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6</v>
      </c>
      <c r="M31" s="31">
        <v>230612</v>
      </c>
      <c r="N31" s="32" t="s">
        <v>412</v>
      </c>
      <c r="O31" s="3">
        <f t="shared" si="0"/>
        <v>56</v>
      </c>
      <c r="P31" s="3">
        <f t="shared" si="1"/>
        <v>8.3699999999999992</v>
      </c>
      <c r="Q31" s="3">
        <f t="shared" si="2"/>
        <v>12.91</v>
      </c>
      <c r="R31" s="3">
        <f t="shared" si="3"/>
        <v>14</v>
      </c>
      <c r="S31" s="3">
        <f t="shared" si="4"/>
        <v>8.5</v>
      </c>
      <c r="T31" s="3">
        <f t="shared" si="5"/>
        <v>18.360000000000003</v>
      </c>
      <c r="U31" s="33">
        <v>8.6</v>
      </c>
      <c r="V31" s="34">
        <f t="shared" si="6"/>
        <v>8.6</v>
      </c>
      <c r="W31" s="35">
        <f t="shared" si="7"/>
        <v>9.2592592592592254E-2</v>
      </c>
      <c r="X31" s="35">
        <f t="shared" si="8"/>
        <v>1.1764705882352899</v>
      </c>
      <c r="Y31" s="36">
        <f t="shared" si="9"/>
        <v>9.9999999999999992E-2</v>
      </c>
      <c r="Z31" s="36">
        <f t="shared" si="10"/>
        <v>1.18</v>
      </c>
    </row>
    <row r="32" spans="1:26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6</v>
      </c>
      <c r="M32" s="31">
        <v>230612</v>
      </c>
      <c r="N32" s="32" t="s">
        <v>412</v>
      </c>
      <c r="O32" s="3">
        <f t="shared" si="0"/>
        <v>56</v>
      </c>
      <c r="P32" s="3">
        <f t="shared" si="1"/>
        <v>8.3699999999999992</v>
      </c>
      <c r="Q32" s="3">
        <f t="shared" si="2"/>
        <v>12.91</v>
      </c>
      <c r="R32" s="3">
        <f t="shared" si="3"/>
        <v>14</v>
      </c>
      <c r="S32" s="3">
        <f t="shared" si="4"/>
        <v>8.5</v>
      </c>
      <c r="T32" s="3">
        <f t="shared" si="5"/>
        <v>18.360000000000003</v>
      </c>
      <c r="U32" s="33">
        <v>9.1999999999999993</v>
      </c>
      <c r="V32" s="34">
        <f t="shared" si="6"/>
        <v>9.1999999999999993</v>
      </c>
      <c r="W32" s="35">
        <f t="shared" si="7"/>
        <v>0.64814814814814747</v>
      </c>
      <c r="X32" s="35">
        <f t="shared" si="8"/>
        <v>8.2352941176470509</v>
      </c>
      <c r="Y32" s="36">
        <f t="shared" si="9"/>
        <v>0.65</v>
      </c>
      <c r="Z32" s="36">
        <f t="shared" si="10"/>
        <v>8.24</v>
      </c>
    </row>
    <row r="33" spans="1:27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6</v>
      </c>
      <c r="M33" s="31">
        <v>230612</v>
      </c>
      <c r="N33" s="32" t="s">
        <v>412</v>
      </c>
      <c r="O33" s="3">
        <f t="shared" si="0"/>
        <v>56</v>
      </c>
      <c r="P33" s="3">
        <f t="shared" si="1"/>
        <v>8.3699999999999992</v>
      </c>
      <c r="Q33" s="3">
        <f t="shared" si="2"/>
        <v>12.91</v>
      </c>
      <c r="R33" s="3">
        <f t="shared" si="3"/>
        <v>14</v>
      </c>
      <c r="S33" s="3">
        <f t="shared" si="4"/>
        <v>8.5</v>
      </c>
      <c r="T33" s="3">
        <f t="shared" si="5"/>
        <v>18.360000000000003</v>
      </c>
      <c r="U33" s="33"/>
      <c r="V33" s="34" t="str">
        <f t="shared" si="6"/>
        <v/>
      </c>
      <c r="W33" s="35">
        <f t="shared" si="7"/>
        <v>-7.8703703703703702</v>
      </c>
      <c r="X33" s="35">
        <f t="shared" si="8"/>
        <v>-100</v>
      </c>
      <c r="Y33" s="36" t="e">
        <f t="shared" si="9"/>
        <v>#N/A</v>
      </c>
      <c r="Z33" s="36" t="e">
        <f t="shared" si="10"/>
        <v>#N/A</v>
      </c>
    </row>
    <row r="34" spans="1:27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6</v>
      </c>
      <c r="M34" s="31">
        <v>230612</v>
      </c>
      <c r="N34" s="32" t="s">
        <v>412</v>
      </c>
      <c r="O34" s="3">
        <f t="shared" si="0"/>
        <v>56</v>
      </c>
      <c r="P34" s="3">
        <f t="shared" si="1"/>
        <v>8.3699999999999992</v>
      </c>
      <c r="Q34" s="3">
        <f t="shared" si="2"/>
        <v>12.91</v>
      </c>
      <c r="R34" s="3">
        <f t="shared" si="3"/>
        <v>14</v>
      </c>
      <c r="S34" s="3">
        <f t="shared" si="4"/>
        <v>8.5</v>
      </c>
      <c r="T34" s="3">
        <f t="shared" si="5"/>
        <v>18.360000000000003</v>
      </c>
      <c r="U34" s="33">
        <v>8.8000000000000007</v>
      </c>
      <c r="V34" s="34">
        <f t="shared" si="6"/>
        <v>8.8000000000000007</v>
      </c>
      <c r="W34" s="35">
        <f t="shared" si="7"/>
        <v>0.2777777777777784</v>
      </c>
      <c r="X34" s="35">
        <f t="shared" si="8"/>
        <v>3.5294117647058907</v>
      </c>
      <c r="Y34" s="36">
        <f t="shared" si="9"/>
        <v>0.28000000000000003</v>
      </c>
      <c r="Z34" s="36">
        <f t="shared" si="10"/>
        <v>3.53</v>
      </c>
    </row>
    <row r="35" spans="1:27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6</v>
      </c>
      <c r="M35" s="31">
        <v>230612</v>
      </c>
      <c r="N35" s="32" t="s">
        <v>412</v>
      </c>
      <c r="O35" s="3">
        <f t="shared" si="0"/>
        <v>56</v>
      </c>
      <c r="P35" s="3">
        <f t="shared" si="1"/>
        <v>8.3699999999999992</v>
      </c>
      <c r="Q35" s="3">
        <f t="shared" si="2"/>
        <v>12.91</v>
      </c>
      <c r="R35" s="3">
        <f t="shared" si="3"/>
        <v>14</v>
      </c>
      <c r="S35" s="3">
        <f t="shared" si="4"/>
        <v>8.5</v>
      </c>
      <c r="T35" s="3">
        <f t="shared" si="5"/>
        <v>18.360000000000003</v>
      </c>
      <c r="U35" s="33">
        <v>6.13</v>
      </c>
      <c r="V35" s="34">
        <f t="shared" si="6"/>
        <v>6.13</v>
      </c>
      <c r="W35" s="35">
        <f t="shared" si="7"/>
        <v>-2.1944444444444442</v>
      </c>
      <c r="X35" s="35">
        <f t="shared" si="8"/>
        <v>-27.882352941176471</v>
      </c>
      <c r="Y35" s="36">
        <f t="shared" si="9"/>
        <v>-2.1999999999999997</v>
      </c>
      <c r="Z35" s="36">
        <f t="shared" si="10"/>
        <v>-27.89</v>
      </c>
    </row>
    <row r="36" spans="1:27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6</v>
      </c>
      <c r="M36" s="31">
        <v>230612</v>
      </c>
      <c r="N36" s="32" t="s">
        <v>412</v>
      </c>
      <c r="O36" s="3">
        <f t="shared" si="0"/>
        <v>56</v>
      </c>
      <c r="P36" s="3">
        <f t="shared" si="1"/>
        <v>8.3699999999999992</v>
      </c>
      <c r="Q36" s="3">
        <f t="shared" si="2"/>
        <v>12.91</v>
      </c>
      <c r="R36" s="3">
        <f t="shared" si="3"/>
        <v>14</v>
      </c>
      <c r="S36" s="3">
        <f t="shared" si="4"/>
        <v>8.5</v>
      </c>
      <c r="T36" s="3">
        <f t="shared" si="5"/>
        <v>18.360000000000003</v>
      </c>
      <c r="U36" s="33">
        <v>9.67</v>
      </c>
      <c r="V36" s="34">
        <f t="shared" si="6"/>
        <v>9.67</v>
      </c>
      <c r="W36" s="35">
        <f t="shared" si="7"/>
        <v>1.0833333333333333</v>
      </c>
      <c r="X36" s="35">
        <f t="shared" si="8"/>
        <v>13.76470588235294</v>
      </c>
      <c r="Y36" s="36">
        <f t="shared" si="9"/>
        <v>1.0900000000000001</v>
      </c>
      <c r="Z36" s="36">
        <f t="shared" si="10"/>
        <v>13.77</v>
      </c>
      <c r="AA36" s="37"/>
    </row>
    <row r="37" spans="1:27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6</v>
      </c>
      <c r="M37" s="31">
        <v>230612</v>
      </c>
      <c r="N37" s="32" t="s">
        <v>412</v>
      </c>
      <c r="O37" s="3">
        <f t="shared" si="0"/>
        <v>56</v>
      </c>
      <c r="P37" s="3">
        <f t="shared" si="1"/>
        <v>8.3699999999999992</v>
      </c>
      <c r="Q37" s="3">
        <f t="shared" si="2"/>
        <v>12.91</v>
      </c>
      <c r="R37" s="3">
        <f t="shared" si="3"/>
        <v>14</v>
      </c>
      <c r="S37" s="3">
        <f t="shared" si="4"/>
        <v>8.5</v>
      </c>
      <c r="T37" s="3">
        <f t="shared" si="5"/>
        <v>18.360000000000003</v>
      </c>
      <c r="U37" s="33">
        <v>7.87</v>
      </c>
      <c r="V37" s="34">
        <f t="shared" si="6"/>
        <v>7.87</v>
      </c>
      <c r="W37" s="35">
        <f t="shared" si="7"/>
        <v>-0.58333333333333315</v>
      </c>
      <c r="X37" s="35">
        <f t="shared" si="8"/>
        <v>-7.4117647058823515</v>
      </c>
      <c r="Y37" s="36">
        <f t="shared" si="9"/>
        <v>-0.59</v>
      </c>
      <c r="Z37" s="36">
        <f t="shared" si="10"/>
        <v>-7.42</v>
      </c>
      <c r="AA37" s="37"/>
    </row>
    <row r="38" spans="1:27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6</v>
      </c>
      <c r="M38" s="31">
        <v>230612</v>
      </c>
      <c r="N38" s="32" t="s">
        <v>412</v>
      </c>
      <c r="O38" s="3">
        <f t="shared" si="0"/>
        <v>56</v>
      </c>
      <c r="P38" s="3">
        <f t="shared" si="1"/>
        <v>8.3699999999999992</v>
      </c>
      <c r="Q38" s="3">
        <f t="shared" si="2"/>
        <v>12.91</v>
      </c>
      <c r="R38" s="3">
        <f t="shared" si="3"/>
        <v>14</v>
      </c>
      <c r="S38" s="3">
        <f t="shared" si="4"/>
        <v>8.5</v>
      </c>
      <c r="T38" s="3">
        <f t="shared" si="5"/>
        <v>18.360000000000003</v>
      </c>
      <c r="U38" s="33">
        <v>9.6999999999999993</v>
      </c>
      <c r="V38" s="34">
        <f t="shared" si="6"/>
        <v>9.6999999999999993</v>
      </c>
      <c r="W38" s="35">
        <f t="shared" si="7"/>
        <v>1.1111111111111103</v>
      </c>
      <c r="X38" s="35">
        <f t="shared" si="8"/>
        <v>14.11764705882352</v>
      </c>
      <c r="Y38" s="36">
        <f t="shared" si="9"/>
        <v>1.1200000000000001</v>
      </c>
      <c r="Z38" s="36">
        <f t="shared" si="10"/>
        <v>14.12</v>
      </c>
      <c r="AA38" s="37"/>
    </row>
    <row r="39" spans="1:27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6</v>
      </c>
      <c r="M39" s="31">
        <v>230612</v>
      </c>
      <c r="N39" s="32" t="s">
        <v>412</v>
      </c>
      <c r="O39" s="3">
        <f t="shared" si="0"/>
        <v>56</v>
      </c>
      <c r="P39" s="3">
        <f t="shared" si="1"/>
        <v>8.3699999999999992</v>
      </c>
      <c r="Q39" s="3">
        <f t="shared" si="2"/>
        <v>12.91</v>
      </c>
      <c r="R39" s="3">
        <f t="shared" si="3"/>
        <v>14</v>
      </c>
      <c r="S39" s="3">
        <f t="shared" si="4"/>
        <v>8.5</v>
      </c>
      <c r="T39" s="3">
        <f t="shared" si="5"/>
        <v>18.360000000000003</v>
      </c>
      <c r="U39" s="33">
        <v>7.4</v>
      </c>
      <c r="V39" s="34">
        <f t="shared" si="6"/>
        <v>7.4</v>
      </c>
      <c r="W39" s="35">
        <f t="shared" si="7"/>
        <v>-1.0185185185185182</v>
      </c>
      <c r="X39" s="35">
        <f t="shared" si="8"/>
        <v>-12.94117647058823</v>
      </c>
      <c r="Y39" s="36">
        <f t="shared" si="9"/>
        <v>-1.02</v>
      </c>
      <c r="Z39" s="36">
        <f t="shared" si="10"/>
        <v>-12.95</v>
      </c>
    </row>
    <row r="40" spans="1:27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6</v>
      </c>
      <c r="M40" s="31">
        <v>230612</v>
      </c>
      <c r="N40" s="32" t="s">
        <v>412</v>
      </c>
      <c r="O40" s="3">
        <f t="shared" si="0"/>
        <v>56</v>
      </c>
      <c r="P40" s="3">
        <f t="shared" si="1"/>
        <v>8.3699999999999992</v>
      </c>
      <c r="Q40" s="3">
        <f t="shared" si="2"/>
        <v>12.91</v>
      </c>
      <c r="R40" s="3">
        <f t="shared" si="3"/>
        <v>14</v>
      </c>
      <c r="S40" s="3">
        <f t="shared" si="4"/>
        <v>8.5</v>
      </c>
      <c r="T40" s="3">
        <f t="shared" si="5"/>
        <v>18.360000000000003</v>
      </c>
      <c r="U40" s="33">
        <v>6.38</v>
      </c>
      <c r="V40" s="34">
        <f t="shared" si="6"/>
        <v>6.38</v>
      </c>
      <c r="W40" s="35">
        <f t="shared" si="7"/>
        <v>-1.962962962962963</v>
      </c>
      <c r="X40" s="35">
        <f t="shared" si="8"/>
        <v>-24.941176470588236</v>
      </c>
      <c r="Y40" s="36">
        <f t="shared" si="9"/>
        <v>-1.97</v>
      </c>
      <c r="Z40" s="36">
        <f t="shared" si="10"/>
        <v>-24.950000000000003</v>
      </c>
    </row>
    <row r="41" spans="1:27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6</v>
      </c>
      <c r="M41" s="31">
        <v>230612</v>
      </c>
      <c r="N41" s="32" t="s">
        <v>412</v>
      </c>
      <c r="O41" s="3">
        <f t="shared" si="0"/>
        <v>56</v>
      </c>
      <c r="P41" s="3">
        <f t="shared" si="1"/>
        <v>8.3699999999999992</v>
      </c>
      <c r="Q41" s="3">
        <f t="shared" si="2"/>
        <v>12.91</v>
      </c>
      <c r="R41" s="3">
        <f t="shared" si="3"/>
        <v>14</v>
      </c>
      <c r="S41" s="3">
        <f t="shared" si="4"/>
        <v>8.5</v>
      </c>
      <c r="T41" s="3">
        <f t="shared" si="5"/>
        <v>18.360000000000003</v>
      </c>
      <c r="U41" s="33">
        <v>11.7</v>
      </c>
      <c r="V41" s="34" t="str">
        <f t="shared" si="6"/>
        <v/>
      </c>
      <c r="W41" s="35">
        <f t="shared" si="7"/>
        <v>2.9629629629629619</v>
      </c>
      <c r="X41" s="35">
        <f t="shared" si="8"/>
        <v>37.647058823529406</v>
      </c>
      <c r="Y41" s="36">
        <f t="shared" si="9"/>
        <v>2.9699999999999998</v>
      </c>
      <c r="Z41" s="36">
        <f t="shared" si="10"/>
        <v>37.65</v>
      </c>
      <c r="AA41" s="37"/>
    </row>
    <row r="42" spans="1:27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6</v>
      </c>
      <c r="M42" s="31">
        <v>230612</v>
      </c>
      <c r="N42" s="32" t="s">
        <v>412</v>
      </c>
      <c r="O42" s="3">
        <f t="shared" si="0"/>
        <v>56</v>
      </c>
      <c r="P42" s="3">
        <f t="shared" si="1"/>
        <v>8.3699999999999992</v>
      </c>
      <c r="Q42" s="3">
        <f t="shared" si="2"/>
        <v>12.91</v>
      </c>
      <c r="R42" s="3">
        <f t="shared" si="3"/>
        <v>14</v>
      </c>
      <c r="S42" s="3">
        <f t="shared" si="4"/>
        <v>8.5</v>
      </c>
      <c r="T42" s="3">
        <f t="shared" si="5"/>
        <v>18.360000000000003</v>
      </c>
      <c r="U42" s="33">
        <v>6.8</v>
      </c>
      <c r="V42" s="34">
        <f t="shared" si="6"/>
        <v>6.8</v>
      </c>
      <c r="W42" s="35">
        <f t="shared" si="7"/>
        <v>-1.5740740740740742</v>
      </c>
      <c r="X42" s="35">
        <f t="shared" si="8"/>
        <v>-20</v>
      </c>
      <c r="Y42" s="36">
        <f t="shared" si="9"/>
        <v>-1.58</v>
      </c>
      <c r="Z42" s="36">
        <f t="shared" si="10"/>
        <v>-20</v>
      </c>
      <c r="AA42" s="37"/>
    </row>
    <row r="43" spans="1:27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6</v>
      </c>
      <c r="M43" s="31">
        <v>230612</v>
      </c>
      <c r="N43" s="32" t="s">
        <v>412</v>
      </c>
      <c r="O43" s="3">
        <f t="shared" si="0"/>
        <v>56</v>
      </c>
      <c r="P43" s="3">
        <f t="shared" si="1"/>
        <v>8.3699999999999992</v>
      </c>
      <c r="Q43" s="3">
        <f t="shared" si="2"/>
        <v>12.91</v>
      </c>
      <c r="R43" s="3">
        <f t="shared" si="3"/>
        <v>14</v>
      </c>
      <c r="S43" s="3">
        <f t="shared" si="4"/>
        <v>8.5</v>
      </c>
      <c r="T43" s="3">
        <f t="shared" si="5"/>
        <v>18.360000000000003</v>
      </c>
      <c r="U43" s="33"/>
      <c r="V43" s="34" t="str">
        <f t="shared" si="6"/>
        <v/>
      </c>
      <c r="W43" s="35">
        <f t="shared" si="7"/>
        <v>-7.8703703703703702</v>
      </c>
      <c r="X43" s="35">
        <f t="shared" si="8"/>
        <v>-100</v>
      </c>
      <c r="Y43" s="36" t="e">
        <f t="shared" si="9"/>
        <v>#N/A</v>
      </c>
      <c r="Z43" s="36" t="e">
        <f t="shared" si="10"/>
        <v>#N/A</v>
      </c>
      <c r="AA43" s="37"/>
    </row>
    <row r="44" spans="1:27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6</v>
      </c>
      <c r="M44" s="31">
        <v>230612</v>
      </c>
      <c r="N44" s="32" t="s">
        <v>412</v>
      </c>
      <c r="O44" s="3">
        <f t="shared" si="0"/>
        <v>56</v>
      </c>
      <c r="P44" s="3">
        <f t="shared" si="1"/>
        <v>8.3699999999999992</v>
      </c>
      <c r="Q44" s="3">
        <f t="shared" si="2"/>
        <v>12.91</v>
      </c>
      <c r="R44" s="3">
        <f t="shared" si="3"/>
        <v>14</v>
      </c>
      <c r="S44" s="3">
        <f t="shared" si="4"/>
        <v>8.5</v>
      </c>
      <c r="T44" s="3">
        <f t="shared" si="5"/>
        <v>18.360000000000003</v>
      </c>
      <c r="U44" s="33"/>
      <c r="V44" s="34" t="str">
        <f t="shared" si="6"/>
        <v/>
      </c>
      <c r="W44" s="35">
        <f t="shared" si="7"/>
        <v>-7.8703703703703702</v>
      </c>
      <c r="X44" s="35">
        <f t="shared" si="8"/>
        <v>-100</v>
      </c>
      <c r="Y44" s="36" t="e">
        <f t="shared" si="9"/>
        <v>#N/A</v>
      </c>
      <c r="Z44" s="36" t="e">
        <f t="shared" si="10"/>
        <v>#N/A</v>
      </c>
      <c r="AA44" s="37"/>
    </row>
    <row r="45" spans="1:27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6</v>
      </c>
      <c r="M45" s="31">
        <v>230612</v>
      </c>
      <c r="N45" s="32" t="s">
        <v>412</v>
      </c>
      <c r="O45" s="3">
        <f t="shared" si="0"/>
        <v>56</v>
      </c>
      <c r="P45" s="3">
        <f t="shared" si="1"/>
        <v>8.3699999999999992</v>
      </c>
      <c r="Q45" s="3">
        <f t="shared" si="2"/>
        <v>12.91</v>
      </c>
      <c r="R45" s="3">
        <f t="shared" si="3"/>
        <v>14</v>
      </c>
      <c r="S45" s="3">
        <f t="shared" si="4"/>
        <v>8.5</v>
      </c>
      <c r="T45" s="3">
        <f t="shared" si="5"/>
        <v>18.360000000000003</v>
      </c>
      <c r="U45" s="33">
        <v>11</v>
      </c>
      <c r="V45" s="34" t="str">
        <f t="shared" si="6"/>
        <v/>
      </c>
      <c r="W45" s="35">
        <f t="shared" si="7"/>
        <v>2.3148148148148149</v>
      </c>
      <c r="X45" s="35">
        <f t="shared" si="8"/>
        <v>29.411764705882355</v>
      </c>
      <c r="Y45" s="36">
        <f t="shared" si="9"/>
        <v>2.3199999999999998</v>
      </c>
      <c r="Z45" s="36">
        <f t="shared" si="10"/>
        <v>29.42</v>
      </c>
      <c r="AA45" s="37"/>
    </row>
    <row r="46" spans="1:27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6</v>
      </c>
      <c r="M46" s="31">
        <v>230612</v>
      </c>
      <c r="N46" s="32" t="s">
        <v>412</v>
      </c>
      <c r="O46" s="3">
        <f t="shared" si="0"/>
        <v>56</v>
      </c>
      <c r="P46" s="3">
        <f t="shared" si="1"/>
        <v>8.3699999999999992</v>
      </c>
      <c r="Q46" s="3">
        <f t="shared" si="2"/>
        <v>12.91</v>
      </c>
      <c r="R46" s="3">
        <f t="shared" si="3"/>
        <v>14</v>
      </c>
      <c r="S46" s="3">
        <f t="shared" si="4"/>
        <v>8.5</v>
      </c>
      <c r="T46" s="3">
        <f t="shared" si="5"/>
        <v>18.360000000000003</v>
      </c>
      <c r="U46" s="33">
        <v>9.1999999999999993</v>
      </c>
      <c r="V46" s="34">
        <f t="shared" si="6"/>
        <v>9.1999999999999993</v>
      </c>
      <c r="W46" s="35">
        <f t="shared" si="7"/>
        <v>0.64814814814814747</v>
      </c>
      <c r="X46" s="35">
        <f t="shared" si="8"/>
        <v>8.2352941176470509</v>
      </c>
      <c r="Y46" s="36">
        <f t="shared" si="9"/>
        <v>0.65</v>
      </c>
      <c r="Z46" s="36">
        <f t="shared" si="10"/>
        <v>8.24</v>
      </c>
      <c r="AA46" s="37"/>
    </row>
    <row r="47" spans="1:27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6</v>
      </c>
      <c r="M47" s="31">
        <v>230612</v>
      </c>
      <c r="N47" s="32" t="s">
        <v>412</v>
      </c>
      <c r="O47" s="3">
        <f t="shared" si="0"/>
        <v>56</v>
      </c>
      <c r="P47" s="3">
        <f t="shared" si="1"/>
        <v>8.3699999999999992</v>
      </c>
      <c r="Q47" s="3">
        <f t="shared" si="2"/>
        <v>12.91</v>
      </c>
      <c r="R47" s="3">
        <f t="shared" si="3"/>
        <v>14</v>
      </c>
      <c r="S47" s="3">
        <f t="shared" si="4"/>
        <v>8.5</v>
      </c>
      <c r="T47" s="3">
        <f t="shared" si="5"/>
        <v>18.360000000000003</v>
      </c>
      <c r="U47" s="33"/>
      <c r="V47" s="34" t="str">
        <f t="shared" si="6"/>
        <v/>
      </c>
      <c r="W47" s="35">
        <f t="shared" si="7"/>
        <v>-7.8703703703703702</v>
      </c>
      <c r="X47" s="35">
        <f t="shared" si="8"/>
        <v>-100</v>
      </c>
      <c r="Y47" s="36" t="e">
        <f t="shared" si="9"/>
        <v>#N/A</v>
      </c>
      <c r="Z47" s="36" t="e">
        <f t="shared" si="10"/>
        <v>#N/A</v>
      </c>
      <c r="AA47" s="37"/>
    </row>
    <row r="48" spans="1:27" ht="24.95" customHeight="1">
      <c r="A48" s="3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6</v>
      </c>
      <c r="M48" s="31">
        <v>230612</v>
      </c>
      <c r="N48" s="32" t="s">
        <v>412</v>
      </c>
      <c r="O48" s="3">
        <f t="shared" si="0"/>
        <v>56</v>
      </c>
      <c r="P48" s="3">
        <f t="shared" si="1"/>
        <v>8.3699999999999992</v>
      </c>
      <c r="Q48" s="3">
        <f t="shared" si="2"/>
        <v>12.91</v>
      </c>
      <c r="R48" s="3">
        <f t="shared" si="3"/>
        <v>14</v>
      </c>
      <c r="S48" s="3">
        <f t="shared" si="4"/>
        <v>8.5</v>
      </c>
      <c r="T48" s="3">
        <f t="shared" si="5"/>
        <v>18.360000000000003</v>
      </c>
      <c r="U48" s="33"/>
      <c r="V48" s="34" t="str">
        <f t="shared" si="6"/>
        <v/>
      </c>
      <c r="W48" s="35">
        <f t="shared" si="7"/>
        <v>-7.8703703703703702</v>
      </c>
      <c r="X48" s="35">
        <f t="shared" si="8"/>
        <v>-100</v>
      </c>
      <c r="Y48" s="36" t="e">
        <f t="shared" si="9"/>
        <v>#N/A</v>
      </c>
      <c r="Z48" s="36" t="e">
        <f t="shared" si="10"/>
        <v>#N/A</v>
      </c>
      <c r="AA48" s="37"/>
    </row>
    <row r="49" spans="1:27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6</v>
      </c>
      <c r="M49" s="31">
        <v>230612</v>
      </c>
      <c r="N49" s="32" t="s">
        <v>412</v>
      </c>
      <c r="O49" s="3">
        <f t="shared" si="0"/>
        <v>56</v>
      </c>
      <c r="P49" s="3">
        <f t="shared" si="1"/>
        <v>8.3699999999999992</v>
      </c>
      <c r="Q49" s="3">
        <f t="shared" si="2"/>
        <v>12.91</v>
      </c>
      <c r="R49" s="3">
        <f t="shared" si="3"/>
        <v>14</v>
      </c>
      <c r="S49" s="3">
        <f t="shared" si="4"/>
        <v>8.5</v>
      </c>
      <c r="T49" s="3">
        <f t="shared" si="5"/>
        <v>18.360000000000003</v>
      </c>
      <c r="U49" s="33"/>
      <c r="V49" s="34" t="str">
        <f t="shared" si="6"/>
        <v/>
      </c>
      <c r="W49" s="35">
        <f t="shared" si="7"/>
        <v>-7.8703703703703702</v>
      </c>
      <c r="X49" s="35">
        <f t="shared" si="8"/>
        <v>-100</v>
      </c>
      <c r="Y49" s="36" t="e">
        <f t="shared" si="9"/>
        <v>#N/A</v>
      </c>
      <c r="Z49" s="36" t="e">
        <f t="shared" si="10"/>
        <v>#N/A</v>
      </c>
      <c r="AA49" s="37"/>
    </row>
    <row r="50" spans="1:27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6</v>
      </c>
      <c r="M50" s="31">
        <v>230612</v>
      </c>
      <c r="N50" s="32" t="s">
        <v>412</v>
      </c>
      <c r="O50" s="3">
        <f t="shared" si="0"/>
        <v>56</v>
      </c>
      <c r="P50" s="3">
        <f t="shared" si="1"/>
        <v>8.3699999999999992</v>
      </c>
      <c r="Q50" s="3">
        <f t="shared" si="2"/>
        <v>12.91</v>
      </c>
      <c r="R50" s="3">
        <f t="shared" si="3"/>
        <v>14</v>
      </c>
      <c r="S50" s="3">
        <f t="shared" si="4"/>
        <v>8.5</v>
      </c>
      <c r="T50" s="3">
        <f t="shared" si="5"/>
        <v>18.360000000000003</v>
      </c>
      <c r="U50" s="33"/>
      <c r="V50" s="34" t="str">
        <f t="shared" si="6"/>
        <v/>
      </c>
      <c r="W50" s="35">
        <f t="shared" si="7"/>
        <v>-7.8703703703703702</v>
      </c>
      <c r="X50" s="35">
        <f t="shared" si="8"/>
        <v>-100</v>
      </c>
      <c r="Y50" s="36" t="e">
        <f t="shared" si="9"/>
        <v>#N/A</v>
      </c>
      <c r="Z50" s="36" t="e">
        <f t="shared" si="10"/>
        <v>#N/A</v>
      </c>
      <c r="AA50" s="37"/>
    </row>
    <row r="51" spans="1:27" ht="24.95" customHeight="1">
      <c r="A51" s="3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6</v>
      </c>
      <c r="M51" s="31">
        <v>230612</v>
      </c>
      <c r="N51" s="32" t="s">
        <v>412</v>
      </c>
      <c r="O51" s="3">
        <f t="shared" si="0"/>
        <v>56</v>
      </c>
      <c r="P51" s="3">
        <f t="shared" si="1"/>
        <v>8.3699999999999992</v>
      </c>
      <c r="Q51" s="3">
        <f t="shared" si="2"/>
        <v>12.91</v>
      </c>
      <c r="R51" s="3">
        <f t="shared" si="3"/>
        <v>14</v>
      </c>
      <c r="S51" s="3">
        <f t="shared" si="4"/>
        <v>8.5</v>
      </c>
      <c r="T51" s="3">
        <f t="shared" si="5"/>
        <v>18.360000000000003</v>
      </c>
      <c r="U51" s="33">
        <v>8.5</v>
      </c>
      <c r="V51" s="34">
        <f t="shared" si="6"/>
        <v>8.5</v>
      </c>
      <c r="W51" s="35">
        <f t="shared" si="7"/>
        <v>0</v>
      </c>
      <c r="X51" s="35">
        <f t="shared" si="8"/>
        <v>0</v>
      </c>
      <c r="Y51" s="36">
        <f t="shared" si="9"/>
        <v>0</v>
      </c>
      <c r="Z51" s="36">
        <f t="shared" si="10"/>
        <v>0</v>
      </c>
      <c r="AA51" s="37"/>
    </row>
    <row r="52" spans="1:27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6</v>
      </c>
      <c r="M52" s="31">
        <v>230612</v>
      </c>
      <c r="N52" s="32" t="s">
        <v>412</v>
      </c>
      <c r="O52" s="3">
        <f t="shared" si="0"/>
        <v>56</v>
      </c>
      <c r="P52" s="3">
        <f t="shared" si="1"/>
        <v>8.3699999999999992</v>
      </c>
      <c r="Q52" s="3">
        <f t="shared" si="2"/>
        <v>12.91</v>
      </c>
      <c r="R52" s="3">
        <f t="shared" si="3"/>
        <v>14</v>
      </c>
      <c r="S52" s="3">
        <f t="shared" si="4"/>
        <v>8.5</v>
      </c>
      <c r="T52" s="3">
        <f t="shared" si="5"/>
        <v>18.360000000000003</v>
      </c>
      <c r="U52" s="33">
        <v>11.8</v>
      </c>
      <c r="V52" s="34" t="str">
        <f t="shared" si="6"/>
        <v/>
      </c>
      <c r="W52" s="35">
        <f t="shared" si="7"/>
        <v>3.0555555555555558</v>
      </c>
      <c r="X52" s="35">
        <f t="shared" si="8"/>
        <v>38.82352941176471</v>
      </c>
      <c r="Y52" s="36">
        <f t="shared" si="9"/>
        <v>3.0599999999999996</v>
      </c>
      <c r="Z52" s="36">
        <f t="shared" si="10"/>
        <v>38.83</v>
      </c>
      <c r="AA52" s="37"/>
    </row>
    <row r="53" spans="1:27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6</v>
      </c>
      <c r="M53" s="31">
        <v>230612</v>
      </c>
      <c r="N53" s="32" t="s">
        <v>412</v>
      </c>
      <c r="O53" s="3">
        <f t="shared" si="0"/>
        <v>56</v>
      </c>
      <c r="P53" s="3">
        <f t="shared" si="1"/>
        <v>8.3699999999999992</v>
      </c>
      <c r="Q53" s="3">
        <f t="shared" si="2"/>
        <v>12.91</v>
      </c>
      <c r="R53" s="3">
        <f t="shared" si="3"/>
        <v>14</v>
      </c>
      <c r="S53" s="3">
        <f t="shared" si="4"/>
        <v>8.5</v>
      </c>
      <c r="T53" s="3">
        <f t="shared" si="5"/>
        <v>18.360000000000003</v>
      </c>
      <c r="U53" s="33">
        <v>6.84</v>
      </c>
      <c r="V53" s="34">
        <f t="shared" si="6"/>
        <v>6.84</v>
      </c>
      <c r="W53" s="35">
        <f t="shared" si="7"/>
        <v>-1.537037037037037</v>
      </c>
      <c r="X53" s="35">
        <f t="shared" si="8"/>
        <v>-19.529411764705884</v>
      </c>
      <c r="Y53" s="36">
        <f t="shared" si="9"/>
        <v>-1.54</v>
      </c>
      <c r="Z53" s="36">
        <f t="shared" si="10"/>
        <v>-19.53</v>
      </c>
      <c r="AA53" s="37"/>
    </row>
    <row r="54" spans="1:27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6</v>
      </c>
      <c r="M54" s="31">
        <v>230612</v>
      </c>
      <c r="N54" s="32" t="s">
        <v>412</v>
      </c>
      <c r="O54" s="3">
        <f t="shared" si="0"/>
        <v>56</v>
      </c>
      <c r="P54" s="3">
        <f t="shared" si="1"/>
        <v>8.3699999999999992</v>
      </c>
      <c r="Q54" s="3">
        <f t="shared" si="2"/>
        <v>12.91</v>
      </c>
      <c r="R54" s="3">
        <f t="shared" si="3"/>
        <v>14</v>
      </c>
      <c r="S54" s="3">
        <f t="shared" si="4"/>
        <v>8.5</v>
      </c>
      <c r="T54" s="3">
        <f t="shared" si="5"/>
        <v>18.360000000000003</v>
      </c>
      <c r="U54" s="33">
        <v>9.9</v>
      </c>
      <c r="V54" s="34">
        <f t="shared" si="6"/>
        <v>9.9</v>
      </c>
      <c r="W54" s="35">
        <f t="shared" si="7"/>
        <v>1.2962962962962965</v>
      </c>
      <c r="X54" s="35">
        <f t="shared" si="8"/>
        <v>16.470588235294123</v>
      </c>
      <c r="Y54" s="36">
        <f t="shared" si="9"/>
        <v>1.3</v>
      </c>
      <c r="Z54" s="36">
        <f t="shared" si="10"/>
        <v>16.48</v>
      </c>
      <c r="AA54" s="37"/>
    </row>
    <row r="55" spans="1:27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6</v>
      </c>
      <c r="M55" s="31">
        <v>230612</v>
      </c>
      <c r="N55" s="32" t="s">
        <v>412</v>
      </c>
      <c r="O55" s="3">
        <f t="shared" si="0"/>
        <v>56</v>
      </c>
      <c r="P55" s="3">
        <f t="shared" si="1"/>
        <v>8.3699999999999992</v>
      </c>
      <c r="Q55" s="3">
        <f t="shared" si="2"/>
        <v>12.91</v>
      </c>
      <c r="R55" s="3">
        <f t="shared" si="3"/>
        <v>14</v>
      </c>
      <c r="S55" s="3">
        <f t="shared" si="4"/>
        <v>8.5</v>
      </c>
      <c r="T55" s="3">
        <f t="shared" si="5"/>
        <v>18.360000000000003</v>
      </c>
      <c r="U55" s="33"/>
      <c r="V55" s="34" t="str">
        <f t="shared" si="6"/>
        <v/>
      </c>
      <c r="W55" s="35">
        <f t="shared" si="7"/>
        <v>-7.8703703703703702</v>
      </c>
      <c r="X55" s="35">
        <f t="shared" si="8"/>
        <v>-100</v>
      </c>
      <c r="Y55" s="36" t="e">
        <f t="shared" si="9"/>
        <v>#N/A</v>
      </c>
      <c r="Z55" s="36" t="e">
        <f t="shared" si="10"/>
        <v>#N/A</v>
      </c>
      <c r="AA55" s="37"/>
    </row>
    <row r="56" spans="1:27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6</v>
      </c>
      <c r="M56" s="31">
        <v>230612</v>
      </c>
      <c r="N56" s="32" t="s">
        <v>412</v>
      </c>
      <c r="O56" s="3">
        <f t="shared" si="0"/>
        <v>56</v>
      </c>
      <c r="P56" s="3">
        <f t="shared" si="1"/>
        <v>8.3699999999999992</v>
      </c>
      <c r="Q56" s="3">
        <f t="shared" si="2"/>
        <v>12.91</v>
      </c>
      <c r="R56" s="3">
        <f t="shared" si="3"/>
        <v>14</v>
      </c>
      <c r="S56" s="3">
        <f t="shared" si="4"/>
        <v>8.5</v>
      </c>
      <c r="T56" s="3">
        <f t="shared" si="5"/>
        <v>18.360000000000003</v>
      </c>
      <c r="U56" s="33">
        <v>8.5</v>
      </c>
      <c r="V56" s="34">
        <f t="shared" si="6"/>
        <v>8.5</v>
      </c>
      <c r="W56" s="35">
        <f t="shared" si="7"/>
        <v>0</v>
      </c>
      <c r="X56" s="35">
        <f t="shared" si="8"/>
        <v>0</v>
      </c>
      <c r="Y56" s="36">
        <f t="shared" si="9"/>
        <v>0</v>
      </c>
      <c r="Z56" s="36">
        <f t="shared" si="10"/>
        <v>0</v>
      </c>
    </row>
    <row r="57" spans="1:27" ht="24.95" customHeight="1">
      <c r="A57" s="3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6</v>
      </c>
      <c r="M57" s="31">
        <v>230612</v>
      </c>
      <c r="N57" s="32" t="s">
        <v>412</v>
      </c>
      <c r="O57" s="3">
        <f t="shared" si="0"/>
        <v>56</v>
      </c>
      <c r="P57" s="3">
        <f t="shared" si="1"/>
        <v>8.3699999999999992</v>
      </c>
      <c r="Q57" s="3">
        <f t="shared" si="2"/>
        <v>12.91</v>
      </c>
      <c r="R57" s="3">
        <f t="shared" si="3"/>
        <v>14</v>
      </c>
      <c r="S57" s="3">
        <f t="shared" si="4"/>
        <v>8.5</v>
      </c>
      <c r="T57" s="3">
        <f t="shared" si="5"/>
        <v>18.360000000000003</v>
      </c>
      <c r="U57" s="33">
        <v>8.5</v>
      </c>
      <c r="V57" s="34">
        <f t="shared" si="6"/>
        <v>8.5</v>
      </c>
      <c r="W57" s="35">
        <f t="shared" si="7"/>
        <v>0</v>
      </c>
      <c r="X57" s="35">
        <f t="shared" si="8"/>
        <v>0</v>
      </c>
      <c r="Y57" s="36">
        <f t="shared" si="9"/>
        <v>0</v>
      </c>
      <c r="Z57" s="36">
        <f t="shared" si="10"/>
        <v>0</v>
      </c>
      <c r="AA57" s="37"/>
    </row>
    <row r="58" spans="1:27" s="37" customFormat="1" ht="24.95" customHeight="1">
      <c r="A58" s="3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6</v>
      </c>
      <c r="M58" s="31">
        <v>230612</v>
      </c>
      <c r="N58" s="32" t="s">
        <v>412</v>
      </c>
      <c r="O58" s="3">
        <f t="shared" si="0"/>
        <v>56</v>
      </c>
      <c r="P58" s="3">
        <f t="shared" si="1"/>
        <v>8.3699999999999992</v>
      </c>
      <c r="Q58" s="3">
        <f t="shared" si="2"/>
        <v>12.91</v>
      </c>
      <c r="R58" s="3">
        <f t="shared" si="3"/>
        <v>14</v>
      </c>
      <c r="S58" s="3">
        <f t="shared" si="4"/>
        <v>8.5</v>
      </c>
      <c r="T58" s="3">
        <f t="shared" si="5"/>
        <v>18.360000000000003</v>
      </c>
      <c r="U58" s="33">
        <v>8.4</v>
      </c>
      <c r="V58" s="34">
        <f t="shared" si="6"/>
        <v>8.4</v>
      </c>
      <c r="W58" s="35">
        <f t="shared" si="7"/>
        <v>-9.2592592592592254E-2</v>
      </c>
      <c r="X58" s="35">
        <f t="shared" si="8"/>
        <v>-1.1764705882352899</v>
      </c>
      <c r="Y58" s="36">
        <f t="shared" si="9"/>
        <v>-9.9999999999999992E-2</v>
      </c>
      <c r="Z58" s="36">
        <f t="shared" si="10"/>
        <v>-1.18</v>
      </c>
    </row>
    <row r="59" spans="1:27" ht="24.95" customHeight="1">
      <c r="A59" s="3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6</v>
      </c>
      <c r="M59" s="31">
        <v>230612</v>
      </c>
      <c r="N59" s="32" t="s">
        <v>412</v>
      </c>
      <c r="O59" s="3">
        <f t="shared" si="0"/>
        <v>56</v>
      </c>
      <c r="P59" s="3">
        <f t="shared" si="1"/>
        <v>8.3699999999999992</v>
      </c>
      <c r="Q59" s="3">
        <f t="shared" si="2"/>
        <v>12.91</v>
      </c>
      <c r="R59" s="3">
        <f t="shared" si="3"/>
        <v>14</v>
      </c>
      <c r="S59" s="3">
        <f t="shared" si="4"/>
        <v>8.5</v>
      </c>
      <c r="T59" s="3">
        <f t="shared" si="5"/>
        <v>18.360000000000003</v>
      </c>
      <c r="U59" s="33">
        <v>9.1</v>
      </c>
      <c r="V59" s="34">
        <f t="shared" si="6"/>
        <v>9.1</v>
      </c>
      <c r="W59" s="35">
        <f t="shared" si="7"/>
        <v>0.55555555555555514</v>
      </c>
      <c r="X59" s="35">
        <f t="shared" si="8"/>
        <v>7.0588235294117601</v>
      </c>
      <c r="Y59" s="36">
        <f t="shared" si="9"/>
        <v>0.56000000000000005</v>
      </c>
      <c r="Z59" s="36">
        <f t="shared" si="10"/>
        <v>7.06</v>
      </c>
      <c r="AA59" s="37"/>
    </row>
    <row r="60" spans="1:27" ht="24.95" customHeight="1">
      <c r="A60" s="3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6</v>
      </c>
      <c r="M60" s="31">
        <v>230612</v>
      </c>
      <c r="N60" s="32" t="s">
        <v>412</v>
      </c>
      <c r="O60" s="3">
        <f t="shared" si="0"/>
        <v>56</v>
      </c>
      <c r="P60" s="3">
        <f t="shared" si="1"/>
        <v>8.3699999999999992</v>
      </c>
      <c r="Q60" s="3">
        <f t="shared" si="2"/>
        <v>12.91</v>
      </c>
      <c r="R60" s="3">
        <f t="shared" si="3"/>
        <v>14</v>
      </c>
      <c r="S60" s="3">
        <f t="shared" si="4"/>
        <v>8.5</v>
      </c>
      <c r="T60" s="3">
        <f t="shared" si="5"/>
        <v>18.360000000000003</v>
      </c>
      <c r="U60" s="33">
        <v>8.1999999999999993</v>
      </c>
      <c r="V60" s="34">
        <f t="shared" si="6"/>
        <v>8.1999999999999993</v>
      </c>
      <c r="W60" s="35">
        <f t="shared" si="7"/>
        <v>-0.2777777777777784</v>
      </c>
      <c r="X60" s="35">
        <f t="shared" si="8"/>
        <v>-3.5294117647058907</v>
      </c>
      <c r="Y60" s="36">
        <f t="shared" si="9"/>
        <v>-0.28000000000000003</v>
      </c>
      <c r="Z60" s="36">
        <f t="shared" si="10"/>
        <v>-3.53</v>
      </c>
    </row>
    <row r="61" spans="1:27" ht="24.95" customHeight="1">
      <c r="A61" s="3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6</v>
      </c>
      <c r="M61" s="31">
        <v>230612</v>
      </c>
      <c r="N61" s="32" t="s">
        <v>412</v>
      </c>
      <c r="O61" s="3">
        <f t="shared" si="0"/>
        <v>56</v>
      </c>
      <c r="P61" s="3">
        <f t="shared" si="1"/>
        <v>8.3699999999999992</v>
      </c>
      <c r="Q61" s="3">
        <f t="shared" si="2"/>
        <v>12.91</v>
      </c>
      <c r="R61" s="3">
        <f t="shared" si="3"/>
        <v>14</v>
      </c>
      <c r="S61" s="3">
        <f t="shared" si="4"/>
        <v>8.5</v>
      </c>
      <c r="T61" s="3">
        <f t="shared" si="5"/>
        <v>18.360000000000003</v>
      </c>
      <c r="U61" s="33">
        <v>7.6</v>
      </c>
      <c r="V61" s="34">
        <f t="shared" si="6"/>
        <v>7.6</v>
      </c>
      <c r="W61" s="35">
        <f t="shared" si="7"/>
        <v>-0.83333333333333359</v>
      </c>
      <c r="X61" s="35">
        <f t="shared" si="8"/>
        <v>-10.58823529411765</v>
      </c>
      <c r="Y61" s="36">
        <f t="shared" si="9"/>
        <v>-0.84</v>
      </c>
      <c r="Z61" s="36">
        <f t="shared" si="10"/>
        <v>-10.59</v>
      </c>
      <c r="AA61" s="37"/>
    </row>
    <row r="62" spans="1:27" ht="24.95" customHeight="1">
      <c r="A62" s="3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6</v>
      </c>
      <c r="M62" s="31">
        <v>230612</v>
      </c>
      <c r="N62" s="32" t="s">
        <v>412</v>
      </c>
      <c r="O62" s="3">
        <f t="shared" si="0"/>
        <v>56</v>
      </c>
      <c r="P62" s="3">
        <f t="shared" si="1"/>
        <v>8.3699999999999992</v>
      </c>
      <c r="Q62" s="3">
        <f t="shared" si="2"/>
        <v>12.91</v>
      </c>
      <c r="R62" s="3">
        <f t="shared" si="3"/>
        <v>14</v>
      </c>
      <c r="S62" s="3">
        <f t="shared" si="4"/>
        <v>8.5</v>
      </c>
      <c r="T62" s="3">
        <f t="shared" si="5"/>
        <v>18.360000000000003</v>
      </c>
      <c r="U62" s="33"/>
      <c r="V62" s="34" t="str">
        <f t="shared" si="6"/>
        <v/>
      </c>
      <c r="W62" s="35">
        <f t="shared" si="7"/>
        <v>-7.8703703703703702</v>
      </c>
      <c r="X62" s="35">
        <f t="shared" si="8"/>
        <v>-100</v>
      </c>
      <c r="Y62" s="36" t="e">
        <f t="shared" si="9"/>
        <v>#N/A</v>
      </c>
      <c r="Z62" s="36" t="e">
        <f t="shared" si="10"/>
        <v>#N/A</v>
      </c>
      <c r="AA62" s="37"/>
    </row>
    <row r="63" spans="1:27" s="43" customFormat="1" ht="24.95" customHeight="1">
      <c r="A63" s="3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6</v>
      </c>
      <c r="M63" s="31">
        <v>230612</v>
      </c>
      <c r="N63" s="32" t="s">
        <v>412</v>
      </c>
      <c r="O63" s="3">
        <f t="shared" si="0"/>
        <v>56</v>
      </c>
      <c r="P63" s="3">
        <f t="shared" si="1"/>
        <v>8.3699999999999992</v>
      </c>
      <c r="Q63" s="3">
        <f t="shared" si="2"/>
        <v>12.91</v>
      </c>
      <c r="R63" s="3">
        <f t="shared" si="3"/>
        <v>14</v>
      </c>
      <c r="S63" s="3">
        <f t="shared" si="4"/>
        <v>8.5</v>
      </c>
      <c r="T63" s="3">
        <f t="shared" si="5"/>
        <v>18.360000000000003</v>
      </c>
      <c r="U63" s="33">
        <v>10.6</v>
      </c>
      <c r="V63" s="34">
        <f t="shared" si="6"/>
        <v>10.6</v>
      </c>
      <c r="W63" s="35">
        <f t="shared" si="7"/>
        <v>1.944444444444444</v>
      </c>
      <c r="X63" s="35">
        <f t="shared" si="8"/>
        <v>24.70588235294117</v>
      </c>
      <c r="Y63" s="36">
        <f t="shared" si="9"/>
        <v>1.95</v>
      </c>
      <c r="Z63" s="36">
        <f t="shared" si="10"/>
        <v>24.71</v>
      </c>
    </row>
    <row r="64" spans="1:27" s="43" customFormat="1" ht="24.95" customHeight="1">
      <c r="A64" s="3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6</v>
      </c>
      <c r="M64" s="31">
        <v>230612</v>
      </c>
      <c r="N64" s="32" t="s">
        <v>412</v>
      </c>
      <c r="O64" s="3">
        <f t="shared" si="0"/>
        <v>56</v>
      </c>
      <c r="P64" s="3">
        <f t="shared" si="1"/>
        <v>8.3699999999999992</v>
      </c>
      <c r="Q64" s="3">
        <f t="shared" si="2"/>
        <v>12.91</v>
      </c>
      <c r="R64" s="3">
        <f t="shared" si="3"/>
        <v>14</v>
      </c>
      <c r="S64" s="3">
        <f t="shared" si="4"/>
        <v>8.5</v>
      </c>
      <c r="T64" s="3">
        <f t="shared" si="5"/>
        <v>18.360000000000003</v>
      </c>
      <c r="U64" s="33">
        <v>10.9</v>
      </c>
      <c r="V64" s="34" t="str">
        <f t="shared" si="6"/>
        <v/>
      </c>
      <c r="W64" s="35">
        <f t="shared" si="7"/>
        <v>2.2222222222222223</v>
      </c>
      <c r="X64" s="35">
        <f t="shared" si="8"/>
        <v>28.235294117647065</v>
      </c>
      <c r="Y64" s="36">
        <f t="shared" si="9"/>
        <v>2.23</v>
      </c>
      <c r="Z64" s="36">
        <f t="shared" si="10"/>
        <v>28.240000000000002</v>
      </c>
    </row>
    <row r="65" spans="1:26" s="43" customFormat="1" ht="24.95" customHeight="1">
      <c r="A65" s="3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6</v>
      </c>
      <c r="M65" s="31">
        <v>230612</v>
      </c>
      <c r="N65" s="32" t="s">
        <v>412</v>
      </c>
      <c r="O65" s="3">
        <f t="shared" si="0"/>
        <v>56</v>
      </c>
      <c r="P65" s="3">
        <f t="shared" si="1"/>
        <v>8.3699999999999992</v>
      </c>
      <c r="Q65" s="3">
        <f t="shared" si="2"/>
        <v>12.91</v>
      </c>
      <c r="R65" s="3">
        <f t="shared" si="3"/>
        <v>14</v>
      </c>
      <c r="S65" s="3">
        <f t="shared" si="4"/>
        <v>8.5</v>
      </c>
      <c r="T65" s="3">
        <f t="shared" si="5"/>
        <v>18.360000000000003</v>
      </c>
      <c r="U65" s="33">
        <v>6.6</v>
      </c>
      <c r="V65" s="34">
        <f t="shared" si="6"/>
        <v>6.6</v>
      </c>
      <c r="W65" s="35">
        <f t="shared" si="7"/>
        <v>-1.7592592592592595</v>
      </c>
      <c r="X65" s="35">
        <f t="shared" si="8"/>
        <v>-22.352941176470591</v>
      </c>
      <c r="Y65" s="36">
        <f t="shared" si="9"/>
        <v>-1.76</v>
      </c>
      <c r="Z65" s="36">
        <f t="shared" si="10"/>
        <v>-22.360000000000003</v>
      </c>
    </row>
    <row r="66" spans="1:26" s="43" customFormat="1" ht="24.95" customHeight="1">
      <c r="A66" s="3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6</v>
      </c>
      <c r="M66" s="31">
        <v>230612</v>
      </c>
      <c r="N66" s="32" t="s">
        <v>412</v>
      </c>
      <c r="O66" s="3">
        <f t="shared" ref="O66:O82" si="11">COUNTA($U$2:$U$82)</f>
        <v>56</v>
      </c>
      <c r="P66" s="3">
        <f t="shared" ref="P66:P82" si="12">$K$88</f>
        <v>8.3699999999999992</v>
      </c>
      <c r="Q66" s="3">
        <f t="shared" ref="Q66:Q82" si="13">$K$90</f>
        <v>12.91</v>
      </c>
      <c r="R66" s="3">
        <f t="shared" ref="R66:R82" si="14">COUNTA($U$63:$U$82)</f>
        <v>14</v>
      </c>
      <c r="S66" s="3">
        <f t="shared" ref="S66:S82" si="15">$K$91</f>
        <v>8.5</v>
      </c>
      <c r="T66" s="3">
        <f t="shared" ref="T66:T82" si="16">$K$93</f>
        <v>18.360000000000003</v>
      </c>
      <c r="U66" s="33"/>
      <c r="V66" s="34" t="str">
        <f t="shared" ref="V66:V82" si="17">IF(OR(U66&lt;$J$86,U66&gt;$J$87),"",U66)</f>
        <v/>
      </c>
      <c r="W66" s="35">
        <f t="shared" ref="W66:W82" si="18">(U66-$K$91)/$K$89</f>
        <v>-7.8703703703703702</v>
      </c>
      <c r="X66" s="35">
        <f t="shared" ref="X66:X82" si="19">(U66-$K$91)/$K$91*100</f>
        <v>-100</v>
      </c>
      <c r="Y66" s="36" t="e">
        <f t="shared" si="9"/>
        <v>#N/A</v>
      </c>
      <c r="Z66" s="36" t="e">
        <f t="shared" si="10"/>
        <v>#N/A</v>
      </c>
    </row>
    <row r="67" spans="1:26" s="43" customFormat="1" ht="24.95" customHeight="1">
      <c r="A67" s="3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6</v>
      </c>
      <c r="M67" s="31">
        <v>230612</v>
      </c>
      <c r="N67" s="32" t="s">
        <v>412</v>
      </c>
      <c r="O67" s="3">
        <f t="shared" si="11"/>
        <v>56</v>
      </c>
      <c r="P67" s="3">
        <f t="shared" si="12"/>
        <v>8.3699999999999992</v>
      </c>
      <c r="Q67" s="3">
        <f t="shared" si="13"/>
        <v>12.91</v>
      </c>
      <c r="R67" s="3">
        <f t="shared" si="14"/>
        <v>14</v>
      </c>
      <c r="S67" s="3">
        <f t="shared" si="15"/>
        <v>8.5</v>
      </c>
      <c r="T67" s="3">
        <f t="shared" si="16"/>
        <v>18.360000000000003</v>
      </c>
      <c r="U67" s="33">
        <v>7.84</v>
      </c>
      <c r="V67" s="34">
        <f t="shared" si="17"/>
        <v>7.84</v>
      </c>
      <c r="W67" s="35">
        <f t="shared" si="18"/>
        <v>-0.61111111111111116</v>
      </c>
      <c r="X67" s="35">
        <f t="shared" si="19"/>
        <v>-7.7647058823529429</v>
      </c>
      <c r="Y67" s="36">
        <f t="shared" si="9"/>
        <v>-0.62</v>
      </c>
      <c r="Z67" s="36">
        <f t="shared" si="10"/>
        <v>-7.77</v>
      </c>
    </row>
    <row r="68" spans="1:26" s="43" customFormat="1" ht="24.95" customHeight="1">
      <c r="A68" s="3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6</v>
      </c>
      <c r="M68" s="31">
        <v>230612</v>
      </c>
      <c r="N68" s="32" t="s">
        <v>412</v>
      </c>
      <c r="O68" s="3">
        <f t="shared" si="11"/>
        <v>56</v>
      </c>
      <c r="P68" s="3">
        <f t="shared" si="12"/>
        <v>8.3699999999999992</v>
      </c>
      <c r="Q68" s="3">
        <f t="shared" si="13"/>
        <v>12.91</v>
      </c>
      <c r="R68" s="3">
        <f t="shared" si="14"/>
        <v>14</v>
      </c>
      <c r="S68" s="3">
        <f t="shared" si="15"/>
        <v>8.5</v>
      </c>
      <c r="T68" s="3">
        <f t="shared" si="16"/>
        <v>18.360000000000003</v>
      </c>
      <c r="U68" s="33">
        <v>11.2</v>
      </c>
      <c r="V68" s="34" t="str">
        <f t="shared" si="17"/>
        <v/>
      </c>
      <c r="W68" s="35">
        <f t="shared" si="18"/>
        <v>2.4999999999999991</v>
      </c>
      <c r="X68" s="35">
        <f t="shared" si="19"/>
        <v>31.764705882352935</v>
      </c>
      <c r="Y68" s="36">
        <f t="shared" ref="Y68:Y82" si="20">IF(U68&lt;&gt;0,ROUNDUP(W68,2),#N/A)</f>
        <v>2.5</v>
      </c>
      <c r="Z68" s="36">
        <f t="shared" ref="Z68:Z81" si="21">IF(U68&lt;&gt;0,ROUNDUP(X68,2),#N/A)</f>
        <v>31.770000000000003</v>
      </c>
    </row>
    <row r="69" spans="1:26" s="43" customFormat="1" ht="24.95" customHeight="1">
      <c r="A69" s="3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6</v>
      </c>
      <c r="M69" s="31">
        <v>230612</v>
      </c>
      <c r="N69" s="32" t="s">
        <v>412</v>
      </c>
      <c r="O69" s="3">
        <f t="shared" si="11"/>
        <v>56</v>
      </c>
      <c r="P69" s="3">
        <f t="shared" si="12"/>
        <v>8.3699999999999992</v>
      </c>
      <c r="Q69" s="3">
        <f t="shared" si="13"/>
        <v>12.91</v>
      </c>
      <c r="R69" s="3">
        <f t="shared" si="14"/>
        <v>14</v>
      </c>
      <c r="S69" s="3">
        <f t="shared" si="15"/>
        <v>8.5</v>
      </c>
      <c r="T69" s="3">
        <f t="shared" si="16"/>
        <v>18.360000000000003</v>
      </c>
      <c r="U69" s="33">
        <v>11.14</v>
      </c>
      <c r="V69" s="34" t="str">
        <f t="shared" si="17"/>
        <v/>
      </c>
      <c r="W69" s="35">
        <f t="shared" si="18"/>
        <v>2.4444444444444446</v>
      </c>
      <c r="X69" s="35">
        <f t="shared" si="19"/>
        <v>31.058823529411772</v>
      </c>
      <c r="Y69" s="36">
        <f t="shared" si="20"/>
        <v>2.4499999999999997</v>
      </c>
      <c r="Z69" s="36">
        <f t="shared" si="21"/>
        <v>31.060000000000002</v>
      </c>
    </row>
    <row r="70" spans="1:26" s="43" customFormat="1" ht="24.95" customHeight="1">
      <c r="A70" s="3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6</v>
      </c>
      <c r="M70" s="31">
        <v>230612</v>
      </c>
      <c r="N70" s="32" t="s">
        <v>412</v>
      </c>
      <c r="O70" s="3">
        <f t="shared" si="11"/>
        <v>56</v>
      </c>
      <c r="P70" s="3">
        <f t="shared" si="12"/>
        <v>8.3699999999999992</v>
      </c>
      <c r="Q70" s="3">
        <f t="shared" si="13"/>
        <v>12.91</v>
      </c>
      <c r="R70" s="3">
        <f t="shared" si="14"/>
        <v>14</v>
      </c>
      <c r="S70" s="3">
        <f t="shared" si="15"/>
        <v>8.5</v>
      </c>
      <c r="T70" s="3">
        <f t="shared" si="16"/>
        <v>18.360000000000003</v>
      </c>
      <c r="U70" s="33">
        <v>7.81</v>
      </c>
      <c r="V70" s="34">
        <f t="shared" si="17"/>
        <v>7.81</v>
      </c>
      <c r="W70" s="35">
        <f t="shared" si="18"/>
        <v>-0.63888888888888917</v>
      </c>
      <c r="X70" s="35">
        <f t="shared" si="19"/>
        <v>-8.1176470588235343</v>
      </c>
      <c r="Y70" s="36">
        <f t="shared" si="20"/>
        <v>-0.64</v>
      </c>
      <c r="Z70" s="36">
        <f t="shared" si="21"/>
        <v>-8.1199999999999992</v>
      </c>
    </row>
    <row r="71" spans="1:26" s="43" customFormat="1" ht="24.95" customHeight="1">
      <c r="A71" s="3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6</v>
      </c>
      <c r="M71" s="31">
        <v>230612</v>
      </c>
      <c r="N71" s="32" t="s">
        <v>412</v>
      </c>
      <c r="O71" s="3">
        <f t="shared" si="11"/>
        <v>56</v>
      </c>
      <c r="P71" s="3">
        <f t="shared" si="12"/>
        <v>8.3699999999999992</v>
      </c>
      <c r="Q71" s="3">
        <f t="shared" si="13"/>
        <v>12.91</v>
      </c>
      <c r="R71" s="3">
        <f t="shared" si="14"/>
        <v>14</v>
      </c>
      <c r="S71" s="3">
        <f t="shared" si="15"/>
        <v>8.5</v>
      </c>
      <c r="T71" s="3">
        <f t="shared" si="16"/>
        <v>18.360000000000003</v>
      </c>
      <c r="U71" s="33">
        <v>7.4</v>
      </c>
      <c r="V71" s="34">
        <f t="shared" si="17"/>
        <v>7.4</v>
      </c>
      <c r="W71" s="35">
        <f t="shared" si="18"/>
        <v>-1.0185185185185182</v>
      </c>
      <c r="X71" s="35">
        <f t="shared" si="19"/>
        <v>-12.94117647058823</v>
      </c>
      <c r="Y71" s="36">
        <f t="shared" si="20"/>
        <v>-1.02</v>
      </c>
      <c r="Z71" s="36">
        <f t="shared" si="21"/>
        <v>-12.95</v>
      </c>
    </row>
    <row r="72" spans="1:26" s="43" customFormat="1" ht="24.95" customHeight="1">
      <c r="A72" s="3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6</v>
      </c>
      <c r="M72" s="31">
        <v>230612</v>
      </c>
      <c r="N72" s="32" t="s">
        <v>412</v>
      </c>
      <c r="O72" s="3">
        <f t="shared" si="11"/>
        <v>56</v>
      </c>
      <c r="P72" s="3">
        <f t="shared" si="12"/>
        <v>8.3699999999999992</v>
      </c>
      <c r="Q72" s="3">
        <f t="shared" si="13"/>
        <v>12.91</v>
      </c>
      <c r="R72" s="3">
        <f t="shared" si="14"/>
        <v>14</v>
      </c>
      <c r="S72" s="3">
        <f t="shared" si="15"/>
        <v>8.5</v>
      </c>
      <c r="T72" s="3">
        <f t="shared" si="16"/>
        <v>18.360000000000003</v>
      </c>
      <c r="U72" s="33"/>
      <c r="V72" s="34" t="str">
        <f t="shared" si="17"/>
        <v/>
      </c>
      <c r="W72" s="35">
        <f t="shared" si="18"/>
        <v>-7.8703703703703702</v>
      </c>
      <c r="X72" s="35">
        <f t="shared" si="19"/>
        <v>-100</v>
      </c>
      <c r="Y72" s="36" t="e">
        <f t="shared" si="20"/>
        <v>#N/A</v>
      </c>
      <c r="Z72" s="36" t="e">
        <f t="shared" si="21"/>
        <v>#N/A</v>
      </c>
    </row>
    <row r="73" spans="1:26" s="43" customFormat="1" ht="24.95" customHeight="1">
      <c r="A73" s="3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6</v>
      </c>
      <c r="M73" s="31">
        <v>230612</v>
      </c>
      <c r="N73" s="32" t="s">
        <v>412</v>
      </c>
      <c r="O73" s="3">
        <f t="shared" si="11"/>
        <v>56</v>
      </c>
      <c r="P73" s="3">
        <f t="shared" si="12"/>
        <v>8.3699999999999992</v>
      </c>
      <c r="Q73" s="3">
        <f t="shared" si="13"/>
        <v>12.91</v>
      </c>
      <c r="R73" s="3">
        <f t="shared" si="14"/>
        <v>14</v>
      </c>
      <c r="S73" s="3">
        <f t="shared" si="15"/>
        <v>8.5</v>
      </c>
      <c r="T73" s="3">
        <f t="shared" si="16"/>
        <v>18.360000000000003</v>
      </c>
      <c r="U73" s="33">
        <v>10.5</v>
      </c>
      <c r="V73" s="34">
        <f t="shared" si="17"/>
        <v>10.5</v>
      </c>
      <c r="W73" s="35">
        <f t="shared" si="18"/>
        <v>1.8518518518518516</v>
      </c>
      <c r="X73" s="35">
        <f t="shared" si="19"/>
        <v>23.52941176470588</v>
      </c>
      <c r="Y73" s="36">
        <f t="shared" si="20"/>
        <v>1.86</v>
      </c>
      <c r="Z73" s="36">
        <f t="shared" si="21"/>
        <v>23.53</v>
      </c>
    </row>
    <row r="74" spans="1:26" s="43" customFormat="1" ht="24.95" customHeight="1">
      <c r="A74" s="3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6</v>
      </c>
      <c r="M74" s="31">
        <v>230612</v>
      </c>
      <c r="N74" s="32" t="s">
        <v>412</v>
      </c>
      <c r="O74" s="3">
        <f t="shared" si="11"/>
        <v>56</v>
      </c>
      <c r="P74" s="3">
        <f t="shared" si="12"/>
        <v>8.3699999999999992</v>
      </c>
      <c r="Q74" s="3">
        <f t="shared" si="13"/>
        <v>12.91</v>
      </c>
      <c r="R74" s="3">
        <f t="shared" si="14"/>
        <v>14</v>
      </c>
      <c r="S74" s="3">
        <f t="shared" si="15"/>
        <v>8.5</v>
      </c>
      <c r="T74" s="3">
        <f t="shared" si="16"/>
        <v>18.360000000000003</v>
      </c>
      <c r="U74" s="33">
        <v>11.6</v>
      </c>
      <c r="V74" s="34" t="str">
        <f t="shared" si="17"/>
        <v/>
      </c>
      <c r="W74" s="35">
        <f t="shared" si="18"/>
        <v>2.8703703703703698</v>
      </c>
      <c r="X74" s="35">
        <f t="shared" si="19"/>
        <v>36.470588235294116</v>
      </c>
      <c r="Y74" s="36">
        <f t="shared" si="20"/>
        <v>2.88</v>
      </c>
      <c r="Z74" s="36">
        <f t="shared" si="21"/>
        <v>36.479999999999997</v>
      </c>
    </row>
    <row r="75" spans="1:26" s="43" customFormat="1" ht="24.95" customHeight="1">
      <c r="A75" s="3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6</v>
      </c>
      <c r="M75" s="31">
        <v>230612</v>
      </c>
      <c r="N75" s="32" t="s">
        <v>412</v>
      </c>
      <c r="O75" s="3">
        <f t="shared" si="11"/>
        <v>56</v>
      </c>
      <c r="P75" s="3">
        <f t="shared" si="12"/>
        <v>8.3699999999999992</v>
      </c>
      <c r="Q75" s="3">
        <f t="shared" si="13"/>
        <v>12.91</v>
      </c>
      <c r="R75" s="3">
        <f t="shared" si="14"/>
        <v>14</v>
      </c>
      <c r="S75" s="3">
        <f t="shared" si="15"/>
        <v>8.5</v>
      </c>
      <c r="T75" s="3">
        <f t="shared" si="16"/>
        <v>18.360000000000003</v>
      </c>
      <c r="U75" s="33">
        <v>7.76</v>
      </c>
      <c r="V75" s="34">
        <f t="shared" si="17"/>
        <v>7.76</v>
      </c>
      <c r="W75" s="35">
        <f t="shared" si="18"/>
        <v>-0.68518518518518534</v>
      </c>
      <c r="X75" s="35">
        <f t="shared" si="19"/>
        <v>-8.7058823529411793</v>
      </c>
      <c r="Y75" s="36">
        <f t="shared" si="20"/>
        <v>-0.69000000000000006</v>
      </c>
      <c r="Z75" s="36">
        <f t="shared" si="21"/>
        <v>-8.7099999999999991</v>
      </c>
    </row>
    <row r="76" spans="1:26" s="43" customFormat="1" ht="24.95" customHeight="1">
      <c r="A76" s="3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6</v>
      </c>
      <c r="M76" s="31">
        <v>230612</v>
      </c>
      <c r="N76" s="32" t="s">
        <v>412</v>
      </c>
      <c r="O76" s="3">
        <f t="shared" si="11"/>
        <v>56</v>
      </c>
      <c r="P76" s="3">
        <f t="shared" si="12"/>
        <v>8.3699999999999992</v>
      </c>
      <c r="Q76" s="3">
        <f t="shared" si="13"/>
        <v>12.91</v>
      </c>
      <c r="R76" s="3">
        <f t="shared" si="14"/>
        <v>14</v>
      </c>
      <c r="S76" s="3">
        <f t="shared" si="15"/>
        <v>8.5</v>
      </c>
      <c r="T76" s="3">
        <f t="shared" si="16"/>
        <v>18.360000000000003</v>
      </c>
      <c r="U76" s="33">
        <v>8.5</v>
      </c>
      <c r="V76" s="34">
        <f t="shared" si="17"/>
        <v>8.5</v>
      </c>
      <c r="W76" s="35">
        <f t="shared" si="18"/>
        <v>0</v>
      </c>
      <c r="X76" s="35">
        <f t="shared" si="19"/>
        <v>0</v>
      </c>
      <c r="Y76" s="36">
        <f t="shared" si="20"/>
        <v>0</v>
      </c>
      <c r="Z76" s="36">
        <f t="shared" si="21"/>
        <v>0</v>
      </c>
    </row>
    <row r="77" spans="1:26" s="43" customFormat="1" ht="24.95" customHeight="1">
      <c r="A77" s="3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6</v>
      </c>
      <c r="M77" s="31">
        <v>230612</v>
      </c>
      <c r="N77" s="32" t="s">
        <v>412</v>
      </c>
      <c r="O77" s="3">
        <f t="shared" si="11"/>
        <v>56</v>
      </c>
      <c r="P77" s="3">
        <f t="shared" si="12"/>
        <v>8.3699999999999992</v>
      </c>
      <c r="Q77" s="3">
        <f t="shared" si="13"/>
        <v>12.91</v>
      </c>
      <c r="R77" s="3">
        <f t="shared" si="14"/>
        <v>14</v>
      </c>
      <c r="S77" s="3">
        <f t="shared" si="15"/>
        <v>8.5</v>
      </c>
      <c r="T77" s="3">
        <f t="shared" si="16"/>
        <v>18.360000000000003</v>
      </c>
      <c r="U77" s="33">
        <v>10.8</v>
      </c>
      <c r="V77" s="34">
        <f t="shared" si="17"/>
        <v>10.8</v>
      </c>
      <c r="W77" s="35">
        <f t="shared" si="18"/>
        <v>2.1296296296296302</v>
      </c>
      <c r="X77" s="35">
        <f t="shared" si="19"/>
        <v>27.058823529411775</v>
      </c>
      <c r="Y77" s="36">
        <f t="shared" si="20"/>
        <v>2.13</v>
      </c>
      <c r="Z77" s="36">
        <f t="shared" si="21"/>
        <v>27.060000000000002</v>
      </c>
    </row>
    <row r="78" spans="1:26" s="43" customFormat="1" ht="24.95" customHeight="1">
      <c r="A78" s="3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6</v>
      </c>
      <c r="M78" s="31">
        <v>230612</v>
      </c>
      <c r="N78" s="32" t="s">
        <v>412</v>
      </c>
      <c r="O78" s="3">
        <f t="shared" si="11"/>
        <v>56</v>
      </c>
      <c r="P78" s="3">
        <f t="shared" si="12"/>
        <v>8.3699999999999992</v>
      </c>
      <c r="Q78" s="3">
        <f t="shared" si="13"/>
        <v>12.91</v>
      </c>
      <c r="R78" s="3">
        <f t="shared" si="14"/>
        <v>14</v>
      </c>
      <c r="S78" s="3">
        <f t="shared" si="15"/>
        <v>8.5</v>
      </c>
      <c r="T78" s="3">
        <f t="shared" si="16"/>
        <v>18.360000000000003</v>
      </c>
      <c r="U78" s="33">
        <v>7.12</v>
      </c>
      <c r="V78" s="34">
        <f t="shared" si="17"/>
        <v>7.12</v>
      </c>
      <c r="W78" s="35">
        <f t="shared" si="18"/>
        <v>-1.2777777777777777</v>
      </c>
      <c r="X78" s="35">
        <f t="shared" si="19"/>
        <v>-16.235294117647058</v>
      </c>
      <c r="Y78" s="36">
        <f t="shared" si="20"/>
        <v>-1.28</v>
      </c>
      <c r="Z78" s="36">
        <f t="shared" si="21"/>
        <v>-16.240000000000002</v>
      </c>
    </row>
    <row r="79" spans="1:26" s="43" customFormat="1" ht="24.95" customHeight="1">
      <c r="A79" s="3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6</v>
      </c>
      <c r="M79" s="31">
        <v>230612</v>
      </c>
      <c r="N79" s="32" t="s">
        <v>412</v>
      </c>
      <c r="O79" s="3">
        <f t="shared" si="11"/>
        <v>56</v>
      </c>
      <c r="P79" s="3">
        <f t="shared" si="12"/>
        <v>8.3699999999999992</v>
      </c>
      <c r="Q79" s="3">
        <f t="shared" si="13"/>
        <v>12.91</v>
      </c>
      <c r="R79" s="3">
        <f t="shared" si="14"/>
        <v>14</v>
      </c>
      <c r="S79" s="3">
        <f t="shared" si="15"/>
        <v>8.5</v>
      </c>
      <c r="T79" s="3">
        <f t="shared" si="16"/>
        <v>18.360000000000003</v>
      </c>
      <c r="U79" s="33"/>
      <c r="V79" s="34" t="str">
        <f t="shared" si="17"/>
        <v/>
      </c>
      <c r="W79" s="35">
        <f t="shared" si="18"/>
        <v>-7.8703703703703702</v>
      </c>
      <c r="X79" s="35">
        <f t="shared" si="19"/>
        <v>-100</v>
      </c>
      <c r="Y79" s="36" t="e">
        <f t="shared" si="20"/>
        <v>#N/A</v>
      </c>
      <c r="Z79" s="36" t="e">
        <f t="shared" si="21"/>
        <v>#N/A</v>
      </c>
    </row>
    <row r="80" spans="1:26" s="43" customFormat="1" ht="24.95" customHeight="1">
      <c r="A80" s="3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6</v>
      </c>
      <c r="M80" s="31">
        <v>230612</v>
      </c>
      <c r="N80" s="32" t="s">
        <v>412</v>
      </c>
      <c r="O80" s="3">
        <f t="shared" si="11"/>
        <v>56</v>
      </c>
      <c r="P80" s="3">
        <f t="shared" si="12"/>
        <v>8.3699999999999992</v>
      </c>
      <c r="Q80" s="3">
        <f t="shared" si="13"/>
        <v>12.91</v>
      </c>
      <c r="R80" s="3">
        <f t="shared" si="14"/>
        <v>14</v>
      </c>
      <c r="S80" s="3">
        <f t="shared" si="15"/>
        <v>8.5</v>
      </c>
      <c r="T80" s="3">
        <f t="shared" si="16"/>
        <v>18.360000000000003</v>
      </c>
      <c r="U80" s="33"/>
      <c r="V80" s="34" t="str">
        <f t="shared" si="17"/>
        <v/>
      </c>
      <c r="W80" s="35">
        <f t="shared" si="18"/>
        <v>-7.8703703703703702</v>
      </c>
      <c r="X80" s="35">
        <f t="shared" si="19"/>
        <v>-100</v>
      </c>
      <c r="Y80" s="36" t="e">
        <f t="shared" si="20"/>
        <v>#N/A</v>
      </c>
      <c r="Z80" s="36" t="e">
        <f t="shared" si="21"/>
        <v>#N/A</v>
      </c>
    </row>
    <row r="81" spans="1:26" s="43" customFormat="1" ht="24.95" customHeight="1">
      <c r="A81" s="3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6</v>
      </c>
      <c r="M81" s="31">
        <v>230612</v>
      </c>
      <c r="N81" s="32" t="s">
        <v>412</v>
      </c>
      <c r="O81" s="3">
        <f t="shared" si="11"/>
        <v>56</v>
      </c>
      <c r="P81" s="3">
        <f t="shared" si="12"/>
        <v>8.3699999999999992</v>
      </c>
      <c r="Q81" s="3">
        <f t="shared" si="13"/>
        <v>12.91</v>
      </c>
      <c r="R81" s="3">
        <f t="shared" si="14"/>
        <v>14</v>
      </c>
      <c r="S81" s="3">
        <f t="shared" si="15"/>
        <v>8.5</v>
      </c>
      <c r="T81" s="3">
        <f t="shared" si="16"/>
        <v>18.360000000000003</v>
      </c>
      <c r="U81" s="33"/>
      <c r="V81" s="34" t="str">
        <f t="shared" si="17"/>
        <v/>
      </c>
      <c r="W81" s="35">
        <f t="shared" si="18"/>
        <v>-7.8703703703703702</v>
      </c>
      <c r="X81" s="35">
        <f t="shared" si="19"/>
        <v>-100</v>
      </c>
      <c r="Y81" s="36" t="e">
        <f t="shared" si="20"/>
        <v>#N/A</v>
      </c>
      <c r="Z81" s="36" t="e">
        <f t="shared" si="21"/>
        <v>#N/A</v>
      </c>
    </row>
    <row r="82" spans="1:26" s="43" customFormat="1" ht="24.95" customHeight="1">
      <c r="A82" s="3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6</v>
      </c>
      <c r="M82" s="31">
        <v>230612</v>
      </c>
      <c r="N82" s="32" t="s">
        <v>412</v>
      </c>
      <c r="O82" s="3">
        <f t="shared" si="11"/>
        <v>56</v>
      </c>
      <c r="P82" s="3">
        <f t="shared" si="12"/>
        <v>8.3699999999999992</v>
      </c>
      <c r="Q82" s="3">
        <f t="shared" si="13"/>
        <v>12.91</v>
      </c>
      <c r="R82" s="3">
        <f t="shared" si="14"/>
        <v>14</v>
      </c>
      <c r="S82" s="3">
        <f t="shared" si="15"/>
        <v>8.5</v>
      </c>
      <c r="T82" s="3">
        <f t="shared" si="16"/>
        <v>18.360000000000003</v>
      </c>
      <c r="U82" s="33"/>
      <c r="V82" s="34" t="str">
        <f t="shared" si="17"/>
        <v/>
      </c>
      <c r="W82" s="35">
        <f t="shared" si="18"/>
        <v>-7.8703703703703702</v>
      </c>
      <c r="X82" s="35">
        <f t="shared" si="19"/>
        <v>-100</v>
      </c>
      <c r="Y82" s="36" t="e">
        <f t="shared" si="20"/>
        <v>#N/A</v>
      </c>
      <c r="Z82" s="36" t="e">
        <f>IF(U82&lt;&gt;0,ROUNDUP(X82,2),#N/A)</f>
        <v>#N/A</v>
      </c>
    </row>
    <row r="83" spans="1:26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  <c r="M83" s="44"/>
    </row>
    <row r="84" spans="1:26">
      <c r="O84" s="39"/>
      <c r="P84" s="39"/>
      <c r="Q84" s="39"/>
      <c r="R84" s="39"/>
      <c r="S84" s="39"/>
      <c r="T84" s="39"/>
      <c r="U84" s="47"/>
      <c r="V84" s="48"/>
      <c r="W84" s="49"/>
      <c r="X84" s="49"/>
      <c r="Y84" s="50"/>
      <c r="Z84" s="50"/>
    </row>
    <row r="85" spans="1:26" s="53" customFormat="1">
      <c r="C85" s="54"/>
      <c r="D85" s="55"/>
      <c r="E85" s="54"/>
      <c r="G85" s="54"/>
      <c r="I85" s="54"/>
      <c r="K85" s="54"/>
      <c r="L85" s="54"/>
      <c r="N85" s="54"/>
      <c r="U85" s="56"/>
      <c r="V85" s="57"/>
      <c r="W85" s="58"/>
      <c r="X85" s="59"/>
      <c r="Y85" s="60"/>
      <c r="Z85" s="60"/>
    </row>
    <row r="86" spans="1:26" ht="12.75" customHeight="1">
      <c r="D86" s="61"/>
      <c r="H86" s="78" t="s">
        <v>77</v>
      </c>
      <c r="I86" s="62" t="s">
        <v>78</v>
      </c>
      <c r="J86" s="68">
        <f>_xlfn.QUARTILE.EXC($U$2:$U$82,1)-1.5*(( _xlfn.QUARTILE.EXC($U$2:$U$82,3)- _xlfn.QUARTILE.EXC($U$2:$U$82,1)))</f>
        <v>4.8437500000000009</v>
      </c>
      <c r="K86" s="68"/>
      <c r="L86" s="76"/>
      <c r="O86" s="39"/>
      <c r="P86" s="39"/>
      <c r="Q86" s="39"/>
      <c r="R86" s="39"/>
      <c r="S86" s="39"/>
      <c r="T86" s="39"/>
    </row>
    <row r="87" spans="1:26" s="63" customFormat="1">
      <c r="A87" s="51"/>
      <c r="B87" s="39"/>
      <c r="C87" s="67" t="s">
        <v>125</v>
      </c>
      <c r="D87" s="61"/>
      <c r="E87" s="52"/>
      <c r="F87" s="52"/>
      <c r="G87" s="52"/>
      <c r="H87" s="79"/>
      <c r="I87" s="62" t="s">
        <v>79</v>
      </c>
      <c r="J87" s="68">
        <f>_xlfn.QUARTILE.EXC($U$2:$U$82,1)+1.5*(( _xlfn.QUARTILE.EXC($U$2:$U$82,3)- _xlfn.QUARTILE.EXC($U$2:$U$82,1)))</f>
        <v>10.85125</v>
      </c>
      <c r="K87" s="62"/>
      <c r="L87" s="77"/>
      <c r="M87" s="51"/>
      <c r="N87" s="39"/>
      <c r="O87" s="39"/>
      <c r="P87" s="39"/>
      <c r="Q87" s="39"/>
      <c r="R87" s="39"/>
      <c r="S87" s="39"/>
      <c r="T87" s="39"/>
      <c r="V87" s="64"/>
      <c r="W87" s="65"/>
      <c r="X87" s="65"/>
      <c r="Y87" s="66"/>
      <c r="Z87" s="66"/>
    </row>
    <row r="88" spans="1:26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AVERAGE(U2:U82)</f>
        <v>8.8789285714285704</v>
      </c>
      <c r="K88" s="62">
        <f>ROUNDUP(AVERAGE(V2:V82),2)</f>
        <v>8.3699999999999992</v>
      </c>
      <c r="L88" s="77"/>
      <c r="M88" s="39"/>
      <c r="N88" s="39"/>
      <c r="O88" s="39"/>
      <c r="P88" s="39"/>
      <c r="Q88" s="39"/>
      <c r="R88" s="39"/>
      <c r="S88" s="39"/>
      <c r="T88" s="39"/>
      <c r="V88" s="64"/>
      <c r="W88" s="65"/>
      <c r="X88" s="65"/>
      <c r="Y88" s="66"/>
      <c r="Z88" s="66"/>
    </row>
    <row r="89" spans="1:26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STDEV(U2:U82)</f>
        <v>1.5462443398252499</v>
      </c>
      <c r="K89" s="62">
        <f>ROUNDUP(STDEV(V2:V82),2)</f>
        <v>1.08</v>
      </c>
      <c r="L89" s="77"/>
      <c r="M89" s="51"/>
      <c r="N89" s="39"/>
      <c r="O89" s="39"/>
      <c r="P89" s="39"/>
      <c r="Q89" s="39"/>
      <c r="R89" s="39"/>
      <c r="S89" s="39"/>
      <c r="T89" s="39"/>
      <c r="V89" s="64"/>
      <c r="W89" s="65"/>
      <c r="X89" s="65"/>
      <c r="Y89" s="66"/>
      <c r="Z89" s="66"/>
    </row>
    <row r="90" spans="1:26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17.414762686580186</v>
      </c>
      <c r="K90" s="62">
        <f>ROUNDUP(K89/K88*100,2)</f>
        <v>12.91</v>
      </c>
      <c r="L90" s="77"/>
      <c r="M90" s="51"/>
      <c r="N90" s="39"/>
      <c r="O90" s="39"/>
      <c r="P90" s="39"/>
      <c r="Q90" s="39"/>
      <c r="R90" s="39"/>
      <c r="S90" s="39"/>
      <c r="T90" s="39"/>
      <c r="V90" s="64"/>
      <c r="W90" s="65"/>
      <c r="X90" s="65"/>
      <c r="Y90" s="66"/>
      <c r="Z90" s="66"/>
    </row>
    <row r="91" spans="1:26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ROUNDUP(AVERAGE(V63:V82),2)</f>
        <v>8.5</v>
      </c>
      <c r="L91" s="77"/>
      <c r="M91" s="51"/>
      <c r="N91" s="39"/>
      <c r="O91" s="39"/>
      <c r="P91" s="39"/>
      <c r="Q91" s="39"/>
      <c r="R91" s="39"/>
      <c r="S91" s="39"/>
      <c r="T91" s="39"/>
      <c r="V91" s="64"/>
      <c r="W91" s="65"/>
      <c r="X91" s="65"/>
      <c r="Y91" s="66"/>
      <c r="Z91" s="66"/>
    </row>
    <row r="92" spans="1:26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ROUNDUP(STDEV(V63:V82),2)</f>
        <v>1.56</v>
      </c>
      <c r="L92" s="77"/>
      <c r="M92" s="51"/>
      <c r="N92" s="39"/>
      <c r="O92" s="39"/>
      <c r="P92" s="39"/>
      <c r="Q92" s="39"/>
      <c r="R92" s="39"/>
      <c r="S92" s="39"/>
      <c r="T92" s="39"/>
      <c r="V92" s="64"/>
      <c r="W92" s="65"/>
      <c r="X92" s="65"/>
      <c r="Y92" s="66"/>
      <c r="Z92" s="66"/>
    </row>
    <row r="93" spans="1:26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18.360000000000003</v>
      </c>
      <c r="L93" s="77"/>
      <c r="M93" s="51"/>
      <c r="N93" s="39"/>
      <c r="O93" s="39"/>
      <c r="P93" s="39"/>
      <c r="Q93" s="39"/>
      <c r="R93" s="39"/>
      <c r="S93" s="39"/>
      <c r="T93" s="39"/>
      <c r="V93" s="64"/>
      <c r="W93" s="65"/>
      <c r="X93" s="65"/>
      <c r="Y93" s="66"/>
      <c r="Z93" s="66"/>
    </row>
    <row r="94" spans="1:26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COUNTIF($U$2:$U$82,"&lt;"&amp;I95)</f>
        <v>0</v>
      </c>
      <c r="K94" s="51"/>
      <c r="L94" s="51"/>
      <c r="M94" s="51"/>
      <c r="N94" s="39"/>
      <c r="O94" s="51"/>
      <c r="P94" s="39"/>
      <c r="Q94" s="39"/>
      <c r="R94" s="39"/>
      <c r="S94" s="39"/>
      <c r="T94" s="39"/>
      <c r="V94" s="64"/>
      <c r="W94" s="65"/>
      <c r="X94" s="65"/>
      <c r="Y94" s="66"/>
      <c r="Z94" s="66"/>
    </row>
    <row r="95" spans="1:26" s="63" customFormat="1">
      <c r="A95" s="51"/>
      <c r="B95" s="39"/>
      <c r="C95" s="52"/>
      <c r="D95" s="37"/>
      <c r="E95" s="52"/>
      <c r="F95" s="52"/>
      <c r="G95" s="52"/>
      <c r="H95" s="51">
        <f>J86</f>
        <v>4.8437500000000009</v>
      </c>
      <c r="I95" s="51">
        <f>ROUNDUP(H95,2)</f>
        <v>4.8499999999999996</v>
      </c>
      <c r="J95" s="51">
        <f t="shared" ref="J95:J101" si="22">COUNTIFS($U$2:$U$82,"&gt;="&amp;I95,$U$2:$U$82,"&lt;"&amp;I96)</f>
        <v>0</v>
      </c>
      <c r="K95" s="51">
        <f>(J87-J86)/7</f>
        <v>0.8582142857142856</v>
      </c>
      <c r="L95" s="51"/>
      <c r="M95" s="51"/>
      <c r="N95" s="39"/>
      <c r="O95" s="51"/>
      <c r="P95" s="39"/>
      <c r="Q95" s="39"/>
      <c r="R95" s="39"/>
      <c r="S95" s="39"/>
      <c r="T95" s="39"/>
      <c r="V95" s="64"/>
      <c r="W95" s="65"/>
      <c r="X95" s="65"/>
      <c r="Y95" s="66"/>
      <c r="Z95" s="66"/>
    </row>
    <row r="96" spans="1:26" s="63" customFormat="1">
      <c r="A96" s="51"/>
      <c r="B96" s="39"/>
      <c r="C96" s="52"/>
      <c r="D96" s="37"/>
      <c r="E96" s="52"/>
      <c r="F96" s="52"/>
      <c r="G96" s="52"/>
      <c r="H96" s="51">
        <f>H95+$K$95</f>
        <v>5.7019642857142863</v>
      </c>
      <c r="I96" s="51">
        <f t="shared" ref="I96:I102" si="23">ROUNDUP(H96,2)</f>
        <v>5.71</v>
      </c>
      <c r="J96" s="51">
        <f t="shared" si="22"/>
        <v>2</v>
      </c>
      <c r="K96" s="51"/>
      <c r="L96" s="51"/>
      <c r="M96" s="51"/>
      <c r="N96" s="39"/>
      <c r="O96" s="51"/>
      <c r="P96" s="39"/>
      <c r="Q96" s="39"/>
      <c r="R96" s="39"/>
      <c r="S96" s="39"/>
      <c r="T96" s="39"/>
      <c r="V96" s="64"/>
      <c r="W96" s="65"/>
      <c r="X96" s="65"/>
      <c r="Y96" s="66"/>
      <c r="Z96" s="66"/>
    </row>
    <row r="97" spans="1:26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6.5601785714285716</v>
      </c>
      <c r="I97" s="51">
        <f t="shared" si="23"/>
        <v>6.5699999999999994</v>
      </c>
      <c r="J97" s="51">
        <f t="shared" si="22"/>
        <v>6</v>
      </c>
      <c r="K97" s="51"/>
      <c r="L97" s="51"/>
      <c r="M97" s="51"/>
      <c r="N97" s="39"/>
      <c r="O97" s="51"/>
      <c r="P97" s="39"/>
      <c r="Q97" s="39"/>
      <c r="R97" s="39"/>
      <c r="S97" s="39"/>
      <c r="T97" s="39"/>
      <c r="V97" s="64"/>
      <c r="W97" s="65"/>
      <c r="X97" s="65"/>
      <c r="Y97" s="66"/>
      <c r="Z97" s="66"/>
    </row>
    <row r="98" spans="1:26" s="63" customFormat="1">
      <c r="A98" s="51"/>
      <c r="B98" s="39"/>
      <c r="C98" s="52"/>
      <c r="D98" s="37"/>
      <c r="E98" s="52"/>
      <c r="F98" s="52"/>
      <c r="G98" s="52"/>
      <c r="H98" s="51">
        <f t="shared" si="24"/>
        <v>7.418392857142857</v>
      </c>
      <c r="I98" s="51">
        <f t="shared" si="23"/>
        <v>7.42</v>
      </c>
      <c r="J98" s="51">
        <f t="shared" si="22"/>
        <v>14</v>
      </c>
      <c r="K98" s="51"/>
      <c r="L98" s="51"/>
      <c r="M98" s="51"/>
      <c r="N98" s="39"/>
      <c r="O98" s="51"/>
      <c r="P98" s="39"/>
      <c r="Q98" s="39"/>
      <c r="R98" s="39"/>
      <c r="S98" s="39"/>
      <c r="T98" s="39"/>
      <c r="V98" s="64"/>
      <c r="W98" s="65"/>
      <c r="X98" s="65"/>
      <c r="Y98" s="66"/>
      <c r="Z98" s="66"/>
    </row>
    <row r="99" spans="1:26" s="63" customFormat="1">
      <c r="A99" s="51"/>
      <c r="B99" s="39"/>
      <c r="C99" s="52"/>
      <c r="D99" s="37"/>
      <c r="E99" s="52"/>
      <c r="F99" s="52"/>
      <c r="G99" s="52"/>
      <c r="H99" s="51">
        <f t="shared" si="24"/>
        <v>8.2766071428571433</v>
      </c>
      <c r="I99" s="51">
        <f t="shared" si="23"/>
        <v>8.2799999999999994</v>
      </c>
      <c r="J99" s="51">
        <f t="shared" si="22"/>
        <v>16</v>
      </c>
      <c r="K99" s="51"/>
      <c r="L99" s="51"/>
      <c r="M99" s="51"/>
      <c r="N99" s="39"/>
      <c r="O99" s="51"/>
      <c r="P99" s="39"/>
      <c r="Q99" s="39"/>
      <c r="R99" s="39"/>
      <c r="S99" s="39"/>
      <c r="T99" s="39"/>
      <c r="V99" s="64"/>
      <c r="W99" s="65"/>
      <c r="X99" s="65"/>
      <c r="Y99" s="66"/>
      <c r="Z99" s="66"/>
    </row>
    <row r="100" spans="1:26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9.1348214285714295</v>
      </c>
      <c r="I100" s="51">
        <f t="shared" si="23"/>
        <v>9.14</v>
      </c>
      <c r="J100" s="51">
        <f t="shared" si="22"/>
        <v>5</v>
      </c>
      <c r="K100" s="51"/>
      <c r="L100" s="51"/>
      <c r="M100" s="51"/>
      <c r="N100" s="39"/>
      <c r="O100" s="51"/>
      <c r="P100" s="39"/>
      <c r="Q100" s="39"/>
      <c r="R100" s="39"/>
      <c r="S100" s="39"/>
      <c r="T100" s="39"/>
      <c r="V100" s="64"/>
      <c r="W100" s="65"/>
      <c r="X100" s="65"/>
      <c r="Y100" s="66"/>
      <c r="Z100" s="66"/>
    </row>
    <row r="101" spans="1:26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9.9930357142857158</v>
      </c>
      <c r="I101" s="51">
        <f t="shared" si="23"/>
        <v>10</v>
      </c>
      <c r="J101" s="51">
        <f t="shared" si="22"/>
        <v>4</v>
      </c>
      <c r="K101" s="51"/>
      <c r="L101" s="51"/>
      <c r="M101" s="51"/>
      <c r="N101" s="39"/>
      <c r="O101" s="51"/>
      <c r="P101" s="39"/>
      <c r="Q101" s="39"/>
      <c r="R101" s="39"/>
      <c r="S101" s="39"/>
      <c r="T101" s="39"/>
      <c r="V101" s="64"/>
      <c r="W101" s="65"/>
      <c r="X101" s="65"/>
      <c r="Y101" s="66"/>
      <c r="Z101" s="66"/>
    </row>
    <row r="102" spans="1:26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10.851250000000002</v>
      </c>
      <c r="I102" s="51">
        <f t="shared" si="23"/>
        <v>10.86</v>
      </c>
      <c r="J102" s="51">
        <f>COUNTIF($U$2:$U$82,"&gt;="&amp;I102)</f>
        <v>9</v>
      </c>
      <c r="K102" s="51"/>
      <c r="L102" s="51"/>
      <c r="M102" s="51"/>
      <c r="N102" s="39"/>
      <c r="O102" s="51"/>
      <c r="P102" s="39"/>
      <c r="Q102" s="39"/>
      <c r="R102" s="39"/>
      <c r="S102" s="39"/>
      <c r="T102" s="39"/>
      <c r="V102" s="64"/>
      <c r="W102" s="65"/>
      <c r="X102" s="65"/>
      <c r="Y102" s="66"/>
      <c r="Z102" s="66"/>
    </row>
    <row r="103" spans="1:26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51"/>
      <c r="N103" s="39"/>
      <c r="O103" s="39"/>
      <c r="P103" s="39"/>
      <c r="Q103" s="39"/>
      <c r="R103" s="39"/>
      <c r="S103" s="39"/>
      <c r="T103" s="39"/>
      <c r="V103" s="64"/>
      <c r="W103" s="65"/>
      <c r="X103" s="65"/>
      <c r="Y103" s="66"/>
      <c r="Z103" s="66"/>
    </row>
    <row r="104" spans="1:26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51"/>
      <c r="N104" s="39"/>
      <c r="O104" s="39"/>
      <c r="P104" s="39"/>
      <c r="Q104" s="39"/>
      <c r="R104" s="39"/>
      <c r="S104" s="39"/>
      <c r="T104" s="39"/>
      <c r="V104" s="64"/>
      <c r="W104" s="65"/>
      <c r="X104" s="65"/>
      <c r="Y104" s="66"/>
      <c r="Z104" s="66"/>
    </row>
    <row r="105" spans="1:26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51"/>
      <c r="N105" s="39"/>
      <c r="O105" s="39"/>
      <c r="P105" s="39"/>
      <c r="Q105" s="39"/>
      <c r="R105" s="39"/>
      <c r="S105" s="39"/>
      <c r="T105" s="39"/>
      <c r="V105" s="64"/>
      <c r="W105" s="65"/>
      <c r="X105" s="65"/>
      <c r="Y105" s="66"/>
      <c r="Z105" s="66"/>
    </row>
    <row r="106" spans="1:26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51"/>
      <c r="N106" s="39"/>
      <c r="O106" s="39"/>
      <c r="P106" s="39"/>
      <c r="Q106" s="39"/>
      <c r="R106" s="39"/>
      <c r="S106" s="39"/>
      <c r="T106" s="39"/>
      <c r="V106" s="64"/>
      <c r="W106" s="65"/>
      <c r="X106" s="65"/>
      <c r="Y106" s="66"/>
      <c r="Z106" s="66"/>
    </row>
    <row r="107" spans="1:26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51"/>
      <c r="N107" s="39"/>
      <c r="O107" s="39"/>
      <c r="P107" s="39"/>
      <c r="Q107" s="39"/>
      <c r="R107" s="39"/>
      <c r="S107" s="39"/>
      <c r="T107" s="39"/>
      <c r="V107" s="64"/>
      <c r="W107" s="65"/>
      <c r="X107" s="65"/>
      <c r="Y107" s="66"/>
      <c r="Z107" s="66"/>
    </row>
    <row r="108" spans="1:26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51"/>
      <c r="N108" s="39"/>
      <c r="O108" s="39"/>
      <c r="P108" s="39"/>
      <c r="Q108" s="39"/>
      <c r="R108" s="39"/>
      <c r="S108" s="39"/>
      <c r="T108" s="39"/>
      <c r="V108" s="64"/>
      <c r="W108" s="65"/>
      <c r="X108" s="65"/>
      <c r="Y108" s="66"/>
      <c r="Z108" s="66"/>
    </row>
    <row r="109" spans="1:26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51"/>
      <c r="N109" s="39"/>
      <c r="O109" s="39"/>
      <c r="P109" s="39"/>
      <c r="Q109" s="39"/>
      <c r="R109" s="39"/>
      <c r="S109" s="39"/>
      <c r="T109" s="39"/>
      <c r="V109" s="64"/>
      <c r="W109" s="65"/>
      <c r="X109" s="65"/>
      <c r="Y109" s="66"/>
      <c r="Z109" s="66"/>
    </row>
    <row r="110" spans="1:26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51"/>
      <c r="N110" s="39"/>
      <c r="O110" s="39"/>
      <c r="P110" s="39"/>
      <c r="Q110" s="39"/>
      <c r="R110" s="39"/>
      <c r="S110" s="39"/>
      <c r="T110" s="39"/>
      <c r="V110" s="64"/>
      <c r="W110" s="65"/>
      <c r="X110" s="65"/>
      <c r="Y110" s="66"/>
      <c r="Z110" s="66"/>
    </row>
    <row r="111" spans="1:26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51"/>
      <c r="N111" s="39"/>
      <c r="O111" s="39"/>
      <c r="P111" s="39"/>
      <c r="Q111" s="39"/>
      <c r="R111" s="39"/>
      <c r="S111" s="39"/>
      <c r="T111" s="39"/>
      <c r="V111" s="64"/>
      <c r="W111" s="65"/>
      <c r="X111" s="65"/>
      <c r="Y111" s="66"/>
      <c r="Z111" s="66"/>
    </row>
    <row r="112" spans="1:26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51"/>
      <c r="N112" s="39"/>
      <c r="O112" s="39"/>
      <c r="P112" s="39"/>
      <c r="Q112" s="39"/>
      <c r="R112" s="39"/>
      <c r="S112" s="39"/>
      <c r="T112" s="39"/>
      <c r="V112" s="64"/>
      <c r="W112" s="65"/>
      <c r="X112" s="65"/>
      <c r="Y112" s="66"/>
      <c r="Z112" s="66"/>
    </row>
    <row r="113" spans="1:26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51"/>
      <c r="N113" s="39"/>
      <c r="O113" s="39"/>
      <c r="P113" s="39"/>
      <c r="Q113" s="39"/>
      <c r="R113" s="39"/>
      <c r="S113" s="39"/>
      <c r="T113" s="39"/>
      <c r="V113" s="64"/>
      <c r="W113" s="65"/>
      <c r="X113" s="65"/>
      <c r="Y113" s="66"/>
      <c r="Z113" s="66"/>
    </row>
    <row r="114" spans="1:26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51"/>
      <c r="N114" s="39"/>
      <c r="O114" s="39"/>
      <c r="P114" s="39"/>
      <c r="Q114" s="39"/>
      <c r="R114" s="39"/>
      <c r="S114" s="39"/>
      <c r="T114" s="39"/>
      <c r="V114" s="64"/>
      <c r="W114" s="65"/>
      <c r="X114" s="65"/>
      <c r="Y114" s="66"/>
      <c r="Z114" s="66"/>
    </row>
    <row r="115" spans="1:26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51"/>
      <c r="N115" s="39"/>
      <c r="O115" s="39"/>
      <c r="P115" s="39"/>
      <c r="Q115" s="39"/>
      <c r="R115" s="39"/>
      <c r="S115" s="39"/>
      <c r="T115" s="39"/>
      <c r="V115" s="64"/>
      <c r="W115" s="65"/>
      <c r="X115" s="65"/>
      <c r="Y115" s="66"/>
      <c r="Z115" s="66"/>
    </row>
    <row r="116" spans="1:26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51"/>
      <c r="N116" s="39"/>
      <c r="O116" s="39"/>
      <c r="P116" s="39"/>
      <c r="Q116" s="39"/>
      <c r="R116" s="39"/>
      <c r="S116" s="39"/>
      <c r="T116" s="39"/>
      <c r="V116" s="64"/>
      <c r="W116" s="65"/>
      <c r="X116" s="65"/>
      <c r="Y116" s="66"/>
      <c r="Z116" s="66"/>
    </row>
    <row r="117" spans="1:26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51"/>
      <c r="N117" s="39"/>
      <c r="O117" s="39"/>
      <c r="P117" s="39"/>
      <c r="Q117" s="39"/>
      <c r="R117" s="39"/>
      <c r="S117" s="39"/>
      <c r="T117" s="39"/>
      <c r="V117" s="64"/>
      <c r="W117" s="65"/>
      <c r="X117" s="65"/>
      <c r="Y117" s="66"/>
      <c r="Z117" s="66"/>
    </row>
    <row r="118" spans="1:26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51"/>
      <c r="N118" s="39"/>
      <c r="O118" s="39"/>
      <c r="P118" s="39"/>
      <c r="Q118" s="39"/>
      <c r="R118" s="39"/>
      <c r="S118" s="39"/>
      <c r="T118" s="39"/>
      <c r="V118" s="64"/>
      <c r="W118" s="65"/>
      <c r="X118" s="65"/>
      <c r="Y118" s="66"/>
      <c r="Z118" s="66"/>
    </row>
    <row r="119" spans="1:26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51"/>
      <c r="N119" s="39"/>
      <c r="O119" s="39"/>
      <c r="P119" s="39"/>
      <c r="Q119" s="39"/>
      <c r="R119" s="39"/>
      <c r="S119" s="39"/>
      <c r="T119" s="39"/>
      <c r="V119" s="64"/>
      <c r="W119" s="65"/>
      <c r="X119" s="65"/>
      <c r="Y119" s="66"/>
      <c r="Z119" s="66"/>
    </row>
    <row r="120" spans="1:26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51"/>
      <c r="N120" s="39"/>
      <c r="O120" s="39"/>
      <c r="P120" s="39"/>
      <c r="Q120" s="39"/>
      <c r="R120" s="39"/>
      <c r="S120" s="39"/>
      <c r="T120" s="39"/>
      <c r="V120" s="64"/>
      <c r="W120" s="65"/>
      <c r="X120" s="65"/>
      <c r="Y120" s="66"/>
      <c r="Z120" s="66"/>
    </row>
    <row r="121" spans="1:26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51"/>
      <c r="N121" s="39"/>
      <c r="O121" s="39"/>
      <c r="P121" s="39"/>
      <c r="Q121" s="39"/>
      <c r="R121" s="39"/>
      <c r="S121" s="39"/>
      <c r="T121" s="39"/>
      <c r="V121" s="64"/>
      <c r="W121" s="65"/>
      <c r="X121" s="65"/>
      <c r="Y121" s="66"/>
      <c r="Z121" s="66"/>
    </row>
    <row r="122" spans="1:26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51"/>
      <c r="N122" s="39"/>
      <c r="O122" s="39"/>
      <c r="P122" s="39"/>
      <c r="Q122" s="39"/>
      <c r="R122" s="39"/>
      <c r="S122" s="39"/>
      <c r="T122" s="39"/>
      <c r="V122" s="64"/>
      <c r="W122" s="65"/>
      <c r="X122" s="65"/>
      <c r="Y122" s="66"/>
      <c r="Z122" s="66"/>
    </row>
    <row r="123" spans="1:26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51"/>
      <c r="N123" s="39"/>
      <c r="O123" s="39"/>
      <c r="P123" s="39"/>
      <c r="Q123" s="39"/>
      <c r="R123" s="39"/>
      <c r="S123" s="39"/>
      <c r="T123" s="39"/>
      <c r="V123" s="64"/>
      <c r="W123" s="65"/>
      <c r="X123" s="65"/>
      <c r="Y123" s="66"/>
      <c r="Z123" s="66"/>
    </row>
    <row r="124" spans="1:26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51"/>
      <c r="N124" s="39"/>
      <c r="O124" s="39"/>
      <c r="P124" s="39"/>
      <c r="Q124" s="39"/>
      <c r="R124" s="39"/>
      <c r="S124" s="39"/>
      <c r="T124" s="39"/>
      <c r="V124" s="64"/>
      <c r="W124" s="65"/>
      <c r="X124" s="65"/>
      <c r="Y124" s="66"/>
      <c r="Z124" s="66"/>
    </row>
    <row r="125" spans="1:26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51"/>
      <c r="N125" s="39"/>
      <c r="O125" s="39"/>
      <c r="P125" s="39"/>
      <c r="Q125" s="39"/>
      <c r="R125" s="39"/>
      <c r="S125" s="39"/>
      <c r="T125" s="39"/>
      <c r="V125" s="64"/>
      <c r="W125" s="65"/>
      <c r="X125" s="65"/>
      <c r="Y125" s="66"/>
      <c r="Z125" s="66"/>
    </row>
    <row r="126" spans="1:26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51"/>
      <c r="N126" s="39"/>
      <c r="O126" s="39"/>
      <c r="P126" s="39"/>
      <c r="Q126" s="39"/>
      <c r="R126" s="39"/>
      <c r="S126" s="39"/>
      <c r="T126" s="39"/>
      <c r="V126" s="64"/>
      <c r="W126" s="65"/>
      <c r="X126" s="65"/>
      <c r="Y126" s="66"/>
      <c r="Z126" s="66"/>
    </row>
    <row r="127" spans="1:26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51"/>
      <c r="N127" s="39"/>
      <c r="O127" s="39"/>
      <c r="P127" s="39"/>
      <c r="Q127" s="39"/>
      <c r="R127" s="39"/>
      <c r="S127" s="39"/>
      <c r="T127" s="39"/>
      <c r="V127" s="64"/>
      <c r="W127" s="65"/>
      <c r="X127" s="65"/>
      <c r="Y127" s="66"/>
      <c r="Z127" s="66"/>
    </row>
    <row r="128" spans="1:26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51"/>
      <c r="N128" s="39"/>
      <c r="O128" s="39"/>
      <c r="P128" s="39"/>
      <c r="Q128" s="39"/>
      <c r="R128" s="39"/>
      <c r="S128" s="39"/>
      <c r="T128" s="39"/>
      <c r="V128" s="64"/>
      <c r="W128" s="65"/>
      <c r="X128" s="65"/>
      <c r="Y128" s="66"/>
      <c r="Z128" s="66"/>
    </row>
    <row r="129" spans="1:26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51"/>
      <c r="N129" s="39"/>
      <c r="O129" s="39"/>
      <c r="P129" s="39"/>
      <c r="Q129" s="39"/>
      <c r="R129" s="39"/>
      <c r="S129" s="39"/>
      <c r="T129" s="39"/>
      <c r="V129" s="64"/>
      <c r="W129" s="65"/>
      <c r="X129" s="65"/>
      <c r="Y129" s="66"/>
      <c r="Z129" s="66"/>
    </row>
    <row r="130" spans="1:26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51"/>
      <c r="N130" s="39"/>
      <c r="O130" s="39"/>
      <c r="P130" s="39"/>
      <c r="Q130" s="39"/>
      <c r="R130" s="39"/>
      <c r="S130" s="39"/>
      <c r="T130" s="39"/>
      <c r="V130" s="64"/>
      <c r="W130" s="65"/>
      <c r="X130" s="65"/>
      <c r="Y130" s="66"/>
      <c r="Z130" s="66"/>
    </row>
    <row r="131" spans="1:26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51"/>
      <c r="N131" s="39"/>
      <c r="O131" s="39"/>
      <c r="P131" s="39"/>
      <c r="Q131" s="39"/>
      <c r="R131" s="39"/>
      <c r="S131" s="39"/>
      <c r="T131" s="39"/>
      <c r="V131" s="64"/>
      <c r="W131" s="65"/>
      <c r="X131" s="65"/>
      <c r="Y131" s="66"/>
      <c r="Z131" s="66"/>
    </row>
    <row r="132" spans="1:26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51"/>
      <c r="N132" s="39"/>
      <c r="O132" s="39"/>
      <c r="P132" s="39"/>
      <c r="Q132" s="39"/>
      <c r="R132" s="39"/>
      <c r="S132" s="39"/>
      <c r="T132" s="39"/>
      <c r="V132" s="64"/>
      <c r="W132" s="65"/>
      <c r="X132" s="65"/>
      <c r="Y132" s="66"/>
      <c r="Z132" s="66"/>
    </row>
    <row r="133" spans="1:26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51"/>
      <c r="N133" s="39"/>
      <c r="O133" s="39"/>
      <c r="P133" s="39"/>
      <c r="Q133" s="39"/>
      <c r="R133" s="39"/>
      <c r="S133" s="39"/>
      <c r="T133" s="39"/>
      <c r="V133" s="64"/>
      <c r="W133" s="65"/>
      <c r="X133" s="65"/>
      <c r="Y133" s="66"/>
      <c r="Z133" s="66"/>
    </row>
    <row r="134" spans="1:26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51"/>
      <c r="N134" s="39"/>
      <c r="O134" s="39"/>
      <c r="P134" s="39"/>
      <c r="Q134" s="39"/>
      <c r="R134" s="39"/>
      <c r="S134" s="39"/>
      <c r="T134" s="39"/>
      <c r="V134" s="64"/>
      <c r="W134" s="65"/>
      <c r="X134" s="65"/>
      <c r="Y134" s="66"/>
      <c r="Z134" s="66"/>
    </row>
    <row r="135" spans="1:26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51"/>
      <c r="N135" s="39"/>
      <c r="O135" s="39"/>
      <c r="P135" s="39"/>
      <c r="Q135" s="39"/>
      <c r="R135" s="39"/>
      <c r="S135" s="39"/>
      <c r="T135" s="39"/>
      <c r="V135" s="64"/>
      <c r="W135" s="65"/>
      <c r="X135" s="65"/>
      <c r="Y135" s="66"/>
      <c r="Z135" s="66"/>
    </row>
    <row r="136" spans="1:26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51"/>
      <c r="N136" s="39"/>
      <c r="O136" s="39"/>
      <c r="P136" s="39"/>
      <c r="Q136" s="39"/>
      <c r="R136" s="39"/>
      <c r="S136" s="39"/>
      <c r="T136" s="39"/>
      <c r="V136" s="64"/>
      <c r="W136" s="65"/>
      <c r="X136" s="65"/>
      <c r="Y136" s="66"/>
      <c r="Z136" s="66"/>
    </row>
    <row r="137" spans="1:26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51"/>
      <c r="N137" s="39"/>
      <c r="O137" s="39"/>
      <c r="P137" s="39"/>
      <c r="Q137" s="39"/>
      <c r="R137" s="39"/>
      <c r="S137" s="39"/>
      <c r="T137" s="39"/>
      <c r="V137" s="64"/>
      <c r="W137" s="65"/>
      <c r="X137" s="65"/>
      <c r="Y137" s="66"/>
      <c r="Z137" s="66"/>
    </row>
    <row r="138" spans="1:26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51"/>
      <c r="N138" s="39"/>
      <c r="O138" s="39"/>
      <c r="P138" s="39"/>
      <c r="Q138" s="39"/>
      <c r="R138" s="39"/>
      <c r="S138" s="39"/>
      <c r="T138" s="39"/>
      <c r="V138" s="64"/>
      <c r="W138" s="65"/>
      <c r="X138" s="65"/>
      <c r="Y138" s="66"/>
      <c r="Z138" s="66"/>
    </row>
    <row r="139" spans="1:26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51"/>
      <c r="N139" s="39"/>
      <c r="O139" s="39"/>
      <c r="P139" s="39"/>
      <c r="Q139" s="39"/>
      <c r="R139" s="39"/>
      <c r="S139" s="39"/>
      <c r="T139" s="39"/>
      <c r="V139" s="64"/>
      <c r="W139" s="65"/>
      <c r="X139" s="65"/>
      <c r="Y139" s="66"/>
      <c r="Z139" s="66"/>
    </row>
    <row r="140" spans="1:26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51"/>
      <c r="N140" s="39"/>
      <c r="O140" s="39"/>
      <c r="P140" s="39"/>
      <c r="Q140" s="39"/>
      <c r="R140" s="39"/>
      <c r="S140" s="39"/>
      <c r="T140" s="39"/>
      <c r="V140" s="64"/>
      <c r="W140" s="65"/>
      <c r="X140" s="65"/>
      <c r="Y140" s="66"/>
      <c r="Z140" s="66"/>
    </row>
    <row r="141" spans="1:26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51"/>
      <c r="N141" s="39"/>
      <c r="O141" s="39"/>
      <c r="P141" s="39"/>
      <c r="Q141" s="39"/>
      <c r="R141" s="39"/>
      <c r="S141" s="39"/>
      <c r="T141" s="39"/>
      <c r="V141" s="64"/>
      <c r="W141" s="65"/>
      <c r="X141" s="65"/>
      <c r="Y141" s="66"/>
      <c r="Z141" s="66"/>
    </row>
    <row r="142" spans="1:26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51"/>
      <c r="N142" s="39"/>
      <c r="O142" s="39"/>
      <c r="P142" s="39"/>
      <c r="Q142" s="39"/>
      <c r="R142" s="39"/>
      <c r="S142" s="39"/>
      <c r="T142" s="39"/>
      <c r="V142" s="64"/>
      <c r="W142" s="65"/>
      <c r="X142" s="65"/>
      <c r="Y142" s="66"/>
      <c r="Z142" s="66"/>
    </row>
    <row r="143" spans="1:26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51"/>
      <c r="N143" s="39"/>
      <c r="O143" s="39"/>
      <c r="P143" s="39"/>
      <c r="Q143" s="39"/>
      <c r="R143" s="39"/>
      <c r="S143" s="39"/>
      <c r="T143" s="39"/>
      <c r="V143" s="64"/>
      <c r="W143" s="65"/>
      <c r="X143" s="65"/>
      <c r="Y143" s="66"/>
      <c r="Z143" s="66"/>
    </row>
    <row r="144" spans="1:26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51"/>
      <c r="N144" s="39"/>
      <c r="O144" s="39"/>
      <c r="P144" s="39"/>
      <c r="Q144" s="39"/>
      <c r="R144" s="39"/>
      <c r="S144" s="39"/>
      <c r="T144" s="39"/>
      <c r="V144" s="64"/>
      <c r="W144" s="65"/>
      <c r="X144" s="65"/>
      <c r="Y144" s="66"/>
      <c r="Z144" s="66"/>
    </row>
    <row r="145" spans="1:26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51"/>
      <c r="N145" s="39"/>
      <c r="O145" s="39"/>
      <c r="P145" s="39"/>
      <c r="Q145" s="39"/>
      <c r="R145" s="39"/>
      <c r="S145" s="39"/>
      <c r="T145" s="39"/>
      <c r="V145" s="64"/>
      <c r="W145" s="65"/>
      <c r="X145" s="65"/>
      <c r="Y145" s="66"/>
      <c r="Z145" s="66"/>
    </row>
    <row r="146" spans="1:26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51"/>
      <c r="N146" s="39"/>
      <c r="O146" s="39"/>
      <c r="P146" s="39"/>
      <c r="Q146" s="39"/>
      <c r="R146" s="39"/>
      <c r="S146" s="39"/>
      <c r="T146" s="39"/>
      <c r="V146" s="64"/>
      <c r="W146" s="65"/>
      <c r="X146" s="65"/>
      <c r="Y146" s="66"/>
      <c r="Z146" s="66"/>
    </row>
    <row r="147" spans="1:26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51"/>
      <c r="N147" s="39"/>
      <c r="O147" s="39"/>
      <c r="P147" s="39"/>
      <c r="Q147" s="39"/>
      <c r="R147" s="39"/>
      <c r="S147" s="39"/>
      <c r="T147" s="39"/>
      <c r="V147" s="64"/>
      <c r="W147" s="65"/>
      <c r="X147" s="65"/>
      <c r="Y147" s="66"/>
      <c r="Z147" s="66"/>
    </row>
    <row r="148" spans="1:26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51"/>
      <c r="N148" s="39"/>
      <c r="O148" s="39"/>
      <c r="P148" s="39"/>
      <c r="Q148" s="39"/>
      <c r="R148" s="39"/>
      <c r="S148" s="39"/>
      <c r="T148" s="39"/>
      <c r="V148" s="64"/>
      <c r="W148" s="65"/>
      <c r="X148" s="65"/>
      <c r="Y148" s="66"/>
      <c r="Z148" s="66"/>
    </row>
    <row r="149" spans="1:26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51"/>
      <c r="N149" s="39"/>
      <c r="O149" s="39"/>
      <c r="P149" s="39"/>
      <c r="Q149" s="39"/>
      <c r="R149" s="39"/>
      <c r="S149" s="39"/>
      <c r="T149" s="39"/>
      <c r="V149" s="64"/>
      <c r="W149" s="65"/>
      <c r="X149" s="65"/>
      <c r="Y149" s="66"/>
      <c r="Z149" s="66"/>
    </row>
    <row r="150" spans="1:26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51"/>
      <c r="N150" s="39"/>
      <c r="O150" s="39"/>
      <c r="P150" s="39"/>
      <c r="Q150" s="39"/>
      <c r="R150" s="39"/>
      <c r="S150" s="39"/>
      <c r="T150" s="39"/>
      <c r="V150" s="64"/>
      <c r="W150" s="65"/>
      <c r="X150" s="65"/>
      <c r="Y150" s="66"/>
      <c r="Z150" s="66"/>
    </row>
    <row r="151" spans="1:26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51"/>
      <c r="N151" s="39"/>
      <c r="O151" s="39"/>
      <c r="P151" s="39"/>
      <c r="Q151" s="39"/>
      <c r="R151" s="39"/>
      <c r="S151" s="39"/>
      <c r="T151" s="39"/>
      <c r="V151" s="64"/>
      <c r="W151" s="65"/>
      <c r="X151" s="65"/>
      <c r="Y151" s="66"/>
      <c r="Z151" s="66"/>
    </row>
    <row r="152" spans="1:26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51"/>
      <c r="N152" s="39"/>
      <c r="O152" s="39"/>
      <c r="P152" s="39"/>
      <c r="Q152" s="39"/>
      <c r="R152" s="39"/>
      <c r="S152" s="39"/>
      <c r="T152" s="39"/>
      <c r="V152" s="64"/>
      <c r="W152" s="65"/>
      <c r="X152" s="65"/>
      <c r="Y152" s="66"/>
      <c r="Z152" s="66"/>
    </row>
    <row r="153" spans="1:26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51"/>
      <c r="N153" s="39"/>
      <c r="O153" s="39"/>
      <c r="P153" s="39"/>
      <c r="Q153" s="39"/>
      <c r="R153" s="39"/>
      <c r="S153" s="39"/>
      <c r="T153" s="39"/>
      <c r="V153" s="64"/>
      <c r="W153" s="65"/>
      <c r="X153" s="65"/>
      <c r="Y153" s="66"/>
      <c r="Z153" s="66"/>
    </row>
    <row r="154" spans="1:26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51"/>
      <c r="N154" s="39"/>
      <c r="O154" s="39"/>
      <c r="P154" s="39"/>
      <c r="Q154" s="39"/>
      <c r="R154" s="39"/>
      <c r="S154" s="39"/>
      <c r="T154" s="39"/>
      <c r="V154" s="64"/>
      <c r="W154" s="65"/>
      <c r="X154" s="65"/>
      <c r="Y154" s="66"/>
      <c r="Z154" s="66"/>
    </row>
    <row r="155" spans="1:26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51"/>
      <c r="N155" s="39"/>
      <c r="O155" s="39"/>
      <c r="P155" s="39"/>
      <c r="Q155" s="39"/>
      <c r="R155" s="39"/>
      <c r="S155" s="39"/>
      <c r="T155" s="39"/>
      <c r="V155" s="64"/>
      <c r="W155" s="65"/>
      <c r="X155" s="65"/>
      <c r="Y155" s="66"/>
      <c r="Z155" s="66"/>
    </row>
    <row r="156" spans="1:26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51"/>
      <c r="N156" s="39"/>
      <c r="O156" s="39"/>
      <c r="P156" s="39"/>
      <c r="Q156" s="39"/>
      <c r="R156" s="39"/>
      <c r="S156" s="39"/>
      <c r="T156" s="39"/>
      <c r="V156" s="64"/>
      <c r="W156" s="65"/>
      <c r="X156" s="65"/>
      <c r="Y156" s="66"/>
      <c r="Z156" s="66"/>
    </row>
    <row r="157" spans="1:26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51"/>
      <c r="N157" s="39"/>
      <c r="O157" s="39"/>
      <c r="P157" s="39"/>
      <c r="Q157" s="39"/>
      <c r="R157" s="39"/>
      <c r="S157" s="39"/>
      <c r="T157" s="39"/>
      <c r="V157" s="64"/>
      <c r="W157" s="65"/>
      <c r="X157" s="65"/>
      <c r="Y157" s="66"/>
      <c r="Z157" s="66"/>
    </row>
    <row r="158" spans="1:26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51"/>
      <c r="N158" s="39"/>
      <c r="O158" s="39"/>
      <c r="P158" s="39"/>
      <c r="Q158" s="39"/>
      <c r="R158" s="39"/>
      <c r="S158" s="39"/>
      <c r="T158" s="39"/>
      <c r="V158" s="64"/>
      <c r="W158" s="65"/>
      <c r="X158" s="65"/>
      <c r="Y158" s="66"/>
      <c r="Z158" s="66"/>
    </row>
    <row r="159" spans="1:26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51"/>
      <c r="N159" s="39"/>
      <c r="O159" s="39"/>
      <c r="P159" s="39"/>
      <c r="Q159" s="39"/>
      <c r="R159" s="39"/>
      <c r="S159" s="39"/>
      <c r="T159" s="39"/>
      <c r="V159" s="64"/>
      <c r="W159" s="65"/>
      <c r="X159" s="65"/>
      <c r="Y159" s="66"/>
      <c r="Z159" s="66"/>
    </row>
    <row r="160" spans="1:26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51"/>
      <c r="N160" s="39"/>
      <c r="O160" s="39"/>
      <c r="P160" s="39"/>
      <c r="Q160" s="39"/>
      <c r="R160" s="39"/>
      <c r="S160" s="39"/>
      <c r="T160" s="39"/>
      <c r="V160" s="64"/>
      <c r="W160" s="65"/>
      <c r="X160" s="65"/>
      <c r="Y160" s="66"/>
      <c r="Z160" s="66"/>
    </row>
    <row r="161" spans="1:26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51"/>
      <c r="N161" s="39"/>
      <c r="O161" s="39"/>
      <c r="P161" s="39"/>
      <c r="Q161" s="39"/>
      <c r="R161" s="39"/>
      <c r="S161" s="39"/>
      <c r="T161" s="39"/>
      <c r="V161" s="64"/>
      <c r="W161" s="65"/>
      <c r="X161" s="65"/>
      <c r="Y161" s="66"/>
      <c r="Z161" s="66"/>
    </row>
    <row r="162" spans="1:26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51"/>
      <c r="N162" s="39"/>
      <c r="O162" s="39"/>
      <c r="P162" s="39"/>
      <c r="Q162" s="39"/>
      <c r="R162" s="39"/>
      <c r="S162" s="39"/>
      <c r="T162" s="39"/>
      <c r="V162" s="64"/>
      <c r="W162" s="65"/>
      <c r="X162" s="65"/>
      <c r="Y162" s="66"/>
      <c r="Z162" s="66"/>
    </row>
    <row r="163" spans="1:26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51"/>
      <c r="N163" s="39"/>
      <c r="O163" s="39"/>
      <c r="P163" s="39"/>
      <c r="Q163" s="39"/>
      <c r="R163" s="39"/>
      <c r="S163" s="39"/>
      <c r="T163" s="39"/>
      <c r="V163" s="64"/>
      <c r="W163" s="65"/>
      <c r="X163" s="65"/>
      <c r="Y163" s="66"/>
      <c r="Z163" s="66"/>
    </row>
    <row r="164" spans="1:26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51"/>
      <c r="N164" s="39"/>
      <c r="O164" s="39"/>
      <c r="P164" s="39"/>
      <c r="Q164" s="39"/>
      <c r="R164" s="39"/>
      <c r="S164" s="39"/>
      <c r="T164" s="39"/>
      <c r="V164" s="64"/>
      <c r="W164" s="65"/>
      <c r="X164" s="65"/>
      <c r="Y164" s="66"/>
      <c r="Z164" s="66"/>
    </row>
    <row r="165" spans="1:26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51"/>
      <c r="N165" s="39"/>
      <c r="O165" s="39"/>
      <c r="P165" s="39"/>
      <c r="Q165" s="39"/>
      <c r="R165" s="39"/>
      <c r="S165" s="39"/>
      <c r="T165" s="39"/>
      <c r="V165" s="64"/>
      <c r="W165" s="65"/>
      <c r="X165" s="65"/>
      <c r="Y165" s="66"/>
      <c r="Z165" s="66"/>
    </row>
    <row r="166" spans="1:26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51"/>
      <c r="N166" s="39"/>
      <c r="O166" s="39"/>
      <c r="P166" s="39"/>
      <c r="Q166" s="39"/>
      <c r="R166" s="39"/>
      <c r="S166" s="39"/>
      <c r="T166" s="39"/>
      <c r="V166" s="64"/>
      <c r="W166" s="65"/>
      <c r="X166" s="65"/>
      <c r="Y166" s="66"/>
      <c r="Z166" s="66"/>
    </row>
    <row r="167" spans="1:26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51"/>
      <c r="N167" s="39"/>
      <c r="O167" s="39"/>
      <c r="P167" s="39"/>
      <c r="Q167" s="39"/>
      <c r="R167" s="39"/>
      <c r="S167" s="39"/>
      <c r="T167" s="39"/>
      <c r="V167" s="64"/>
      <c r="W167" s="65"/>
      <c r="X167" s="65"/>
      <c r="Y167" s="66"/>
      <c r="Z167" s="66"/>
    </row>
    <row r="168" spans="1:26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51"/>
      <c r="N168" s="39"/>
      <c r="O168" s="39"/>
      <c r="P168" s="39"/>
      <c r="Q168" s="39"/>
      <c r="R168" s="39"/>
      <c r="S168" s="39"/>
      <c r="T168" s="39"/>
      <c r="V168" s="64"/>
      <c r="W168" s="65"/>
      <c r="X168" s="65"/>
      <c r="Y168" s="66"/>
      <c r="Z168" s="66"/>
    </row>
    <row r="169" spans="1:26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51"/>
      <c r="N169" s="39"/>
      <c r="O169" s="39"/>
      <c r="P169" s="39"/>
      <c r="Q169" s="39"/>
      <c r="R169" s="39"/>
      <c r="S169" s="39"/>
      <c r="T169" s="39"/>
      <c r="V169" s="64"/>
      <c r="W169" s="65"/>
      <c r="X169" s="65"/>
      <c r="Y169" s="66"/>
      <c r="Z169" s="66"/>
    </row>
    <row r="170" spans="1:26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51"/>
      <c r="N170" s="39"/>
      <c r="O170" s="39"/>
      <c r="P170" s="39"/>
      <c r="Q170" s="39"/>
      <c r="R170" s="39"/>
      <c r="S170" s="39"/>
      <c r="T170" s="39"/>
      <c r="V170" s="64"/>
      <c r="W170" s="65"/>
      <c r="X170" s="65"/>
      <c r="Y170" s="66"/>
      <c r="Z170" s="66"/>
    </row>
    <row r="171" spans="1:26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51"/>
      <c r="N171" s="39"/>
      <c r="O171" s="39"/>
      <c r="P171" s="39"/>
      <c r="Q171" s="39"/>
      <c r="R171" s="39"/>
      <c r="S171" s="39"/>
      <c r="T171" s="39"/>
      <c r="V171" s="64"/>
      <c r="W171" s="65"/>
      <c r="X171" s="65"/>
      <c r="Y171" s="66"/>
      <c r="Z171" s="66"/>
    </row>
    <row r="172" spans="1:26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51"/>
      <c r="N172" s="39"/>
      <c r="O172" s="39"/>
      <c r="P172" s="39"/>
      <c r="Q172" s="39"/>
      <c r="R172" s="39"/>
      <c r="S172" s="39"/>
      <c r="T172" s="39"/>
      <c r="V172" s="64"/>
      <c r="W172" s="65"/>
      <c r="X172" s="65"/>
      <c r="Y172" s="66"/>
      <c r="Z172" s="66"/>
    </row>
    <row r="173" spans="1:26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51"/>
      <c r="N173" s="39"/>
      <c r="O173" s="39"/>
      <c r="P173" s="39"/>
      <c r="Q173" s="39"/>
      <c r="R173" s="39"/>
      <c r="S173" s="39"/>
      <c r="T173" s="39"/>
      <c r="V173" s="64"/>
      <c r="W173" s="65"/>
      <c r="X173" s="65"/>
      <c r="Y173" s="66"/>
      <c r="Z173" s="66"/>
    </row>
    <row r="174" spans="1:26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51"/>
      <c r="N174" s="39"/>
      <c r="O174" s="39"/>
      <c r="P174" s="39"/>
      <c r="Q174" s="39"/>
      <c r="R174" s="39"/>
      <c r="S174" s="39"/>
      <c r="T174" s="39"/>
      <c r="V174" s="64"/>
      <c r="W174" s="65"/>
      <c r="X174" s="65"/>
      <c r="Y174" s="66"/>
      <c r="Z174" s="66"/>
    </row>
    <row r="175" spans="1:26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51"/>
      <c r="N175" s="39"/>
      <c r="O175" s="39"/>
      <c r="P175" s="39"/>
      <c r="Q175" s="39"/>
      <c r="R175" s="39"/>
      <c r="S175" s="39"/>
      <c r="T175" s="39"/>
      <c r="V175" s="64"/>
      <c r="W175" s="65"/>
      <c r="X175" s="65"/>
      <c r="Y175" s="66"/>
      <c r="Z175" s="66"/>
    </row>
    <row r="176" spans="1:26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51"/>
      <c r="N176" s="39"/>
      <c r="O176" s="39"/>
      <c r="P176" s="39"/>
      <c r="Q176" s="39"/>
      <c r="R176" s="39"/>
      <c r="S176" s="39"/>
      <c r="T176" s="39"/>
      <c r="V176" s="64"/>
      <c r="W176" s="65"/>
      <c r="X176" s="65"/>
      <c r="Y176" s="66"/>
      <c r="Z176" s="66"/>
    </row>
    <row r="177" spans="1:26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51"/>
      <c r="N177" s="39"/>
      <c r="O177" s="39"/>
      <c r="P177" s="39"/>
      <c r="Q177" s="39"/>
      <c r="R177" s="39"/>
      <c r="S177" s="39"/>
      <c r="T177" s="39"/>
      <c r="V177" s="64"/>
      <c r="W177" s="65"/>
      <c r="X177" s="65"/>
      <c r="Y177" s="66"/>
      <c r="Z177" s="66"/>
    </row>
    <row r="178" spans="1:26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51"/>
      <c r="N178" s="39"/>
      <c r="O178" s="39"/>
      <c r="P178" s="39"/>
      <c r="Q178" s="39"/>
      <c r="R178" s="39"/>
      <c r="S178" s="39"/>
      <c r="T178" s="39"/>
      <c r="V178" s="64"/>
      <c r="W178" s="65"/>
      <c r="X178" s="65"/>
      <c r="Y178" s="66"/>
      <c r="Z178" s="66"/>
    </row>
    <row r="179" spans="1:26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51"/>
      <c r="N179" s="39"/>
      <c r="O179" s="39"/>
      <c r="P179" s="39"/>
      <c r="Q179" s="39"/>
      <c r="R179" s="39"/>
      <c r="S179" s="39"/>
      <c r="T179" s="39"/>
      <c r="V179" s="64"/>
      <c r="W179" s="65"/>
      <c r="X179" s="65"/>
      <c r="Y179" s="66"/>
      <c r="Z179" s="66"/>
    </row>
    <row r="180" spans="1:26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51"/>
      <c r="N180" s="39"/>
      <c r="O180" s="39"/>
      <c r="P180" s="39"/>
      <c r="Q180" s="39"/>
      <c r="R180" s="39"/>
      <c r="S180" s="39"/>
      <c r="T180" s="39"/>
      <c r="V180" s="64"/>
      <c r="W180" s="65"/>
      <c r="X180" s="65"/>
      <c r="Y180" s="66"/>
      <c r="Z180" s="66"/>
    </row>
    <row r="181" spans="1:26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51"/>
      <c r="N181" s="39"/>
      <c r="O181" s="39"/>
      <c r="P181" s="39"/>
      <c r="Q181" s="39"/>
      <c r="R181" s="39"/>
      <c r="S181" s="39"/>
      <c r="T181" s="39"/>
      <c r="V181" s="64"/>
      <c r="W181" s="65"/>
      <c r="X181" s="65"/>
      <c r="Y181" s="66"/>
      <c r="Z181" s="66"/>
    </row>
    <row r="182" spans="1:26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51"/>
      <c r="N182" s="39"/>
      <c r="O182" s="39"/>
      <c r="P182" s="39"/>
      <c r="Q182" s="39"/>
      <c r="R182" s="39"/>
      <c r="S182" s="39"/>
      <c r="T182" s="39"/>
      <c r="V182" s="64"/>
      <c r="W182" s="65"/>
      <c r="X182" s="65"/>
      <c r="Y182" s="66"/>
      <c r="Z182" s="66"/>
    </row>
    <row r="183" spans="1:26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51"/>
      <c r="N183" s="39"/>
      <c r="O183" s="39"/>
      <c r="P183" s="39"/>
      <c r="Q183" s="39"/>
      <c r="R183" s="39"/>
      <c r="S183" s="39"/>
      <c r="T183" s="39"/>
      <c r="V183" s="64"/>
      <c r="W183" s="65"/>
      <c r="X183" s="65"/>
      <c r="Y183" s="66"/>
      <c r="Z183" s="66"/>
    </row>
    <row r="184" spans="1:26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51"/>
      <c r="N184" s="39"/>
      <c r="O184" s="39"/>
      <c r="P184" s="39"/>
      <c r="Q184" s="39"/>
      <c r="R184" s="39"/>
      <c r="S184" s="39"/>
      <c r="T184" s="39"/>
      <c r="V184" s="64"/>
      <c r="W184" s="65"/>
      <c r="X184" s="65"/>
      <c r="Y184" s="66"/>
      <c r="Z184" s="66"/>
    </row>
    <row r="185" spans="1:26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51"/>
      <c r="N185" s="39"/>
      <c r="O185" s="39"/>
      <c r="P185" s="39"/>
      <c r="Q185" s="39"/>
      <c r="R185" s="39"/>
      <c r="S185" s="39"/>
      <c r="T185" s="39"/>
      <c r="V185" s="64"/>
      <c r="W185" s="65"/>
      <c r="X185" s="65"/>
      <c r="Y185" s="66"/>
      <c r="Z185" s="66"/>
    </row>
    <row r="186" spans="1:26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51"/>
      <c r="N186" s="39"/>
      <c r="O186" s="39"/>
      <c r="P186" s="39"/>
      <c r="Q186" s="39"/>
      <c r="R186" s="39"/>
      <c r="S186" s="39"/>
      <c r="T186" s="39"/>
      <c r="V186" s="64"/>
      <c r="W186" s="65"/>
      <c r="X186" s="65"/>
      <c r="Y186" s="66"/>
      <c r="Z186" s="66"/>
    </row>
    <row r="187" spans="1:26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51"/>
      <c r="N187" s="39"/>
      <c r="O187" s="39"/>
      <c r="P187" s="39"/>
      <c r="Q187" s="39"/>
      <c r="R187" s="39"/>
      <c r="S187" s="39"/>
      <c r="T187" s="39"/>
      <c r="V187" s="64"/>
      <c r="W187" s="65"/>
      <c r="X187" s="65"/>
      <c r="Y187" s="66"/>
      <c r="Z187" s="66"/>
    </row>
    <row r="188" spans="1:26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51"/>
      <c r="N188" s="39"/>
      <c r="O188" s="39"/>
      <c r="P188" s="39"/>
      <c r="Q188" s="39"/>
      <c r="R188" s="39"/>
      <c r="S188" s="39"/>
      <c r="T188" s="39"/>
      <c r="V188" s="64"/>
      <c r="W188" s="65"/>
      <c r="X188" s="65"/>
      <c r="Y188" s="66"/>
      <c r="Z188" s="66"/>
    </row>
    <row r="189" spans="1:26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51"/>
      <c r="N189" s="39"/>
      <c r="O189" s="39"/>
      <c r="P189" s="39"/>
      <c r="Q189" s="39"/>
      <c r="R189" s="39"/>
      <c r="S189" s="39"/>
      <c r="T189" s="39"/>
      <c r="V189" s="64"/>
      <c r="W189" s="65"/>
      <c r="X189" s="65"/>
      <c r="Y189" s="66"/>
      <c r="Z189" s="66"/>
    </row>
    <row r="190" spans="1:26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51"/>
      <c r="N190" s="39"/>
      <c r="O190" s="39"/>
      <c r="P190" s="39"/>
      <c r="Q190" s="39"/>
      <c r="R190" s="39"/>
      <c r="S190" s="39"/>
      <c r="T190" s="39"/>
      <c r="V190" s="64"/>
      <c r="W190" s="65"/>
      <c r="X190" s="65"/>
      <c r="Y190" s="66"/>
      <c r="Z190" s="66"/>
    </row>
    <row r="191" spans="1:26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51"/>
      <c r="N191" s="39"/>
      <c r="O191" s="39"/>
      <c r="P191" s="39"/>
      <c r="Q191" s="39"/>
      <c r="R191" s="39"/>
      <c r="S191" s="39"/>
      <c r="T191" s="39"/>
      <c r="V191" s="64"/>
      <c r="W191" s="65"/>
      <c r="X191" s="65"/>
      <c r="Y191" s="66"/>
      <c r="Z191" s="66"/>
    </row>
    <row r="192" spans="1:26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51"/>
      <c r="N192" s="39"/>
      <c r="O192" s="39"/>
      <c r="P192" s="39"/>
      <c r="Q192" s="39"/>
      <c r="R192" s="39"/>
      <c r="S192" s="39"/>
      <c r="T192" s="39"/>
      <c r="V192" s="64"/>
      <c r="W192" s="65"/>
      <c r="X192" s="65"/>
      <c r="Y192" s="66"/>
      <c r="Z192" s="66"/>
    </row>
    <row r="193" spans="1:26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51"/>
      <c r="N193" s="39"/>
      <c r="O193" s="39"/>
      <c r="P193" s="39"/>
      <c r="Q193" s="39"/>
      <c r="R193" s="39"/>
      <c r="S193" s="39"/>
      <c r="T193" s="39"/>
      <c r="V193" s="64"/>
      <c r="W193" s="65"/>
      <c r="X193" s="65"/>
      <c r="Y193" s="66"/>
      <c r="Z193" s="66"/>
    </row>
    <row r="194" spans="1:26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51"/>
      <c r="N194" s="39"/>
      <c r="O194" s="39"/>
      <c r="P194" s="39"/>
      <c r="Q194" s="39"/>
      <c r="R194" s="39"/>
      <c r="S194" s="39"/>
      <c r="T194" s="39"/>
      <c r="V194" s="64"/>
      <c r="W194" s="65"/>
      <c r="X194" s="65"/>
      <c r="Y194" s="66"/>
      <c r="Z194" s="66"/>
    </row>
    <row r="195" spans="1:26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51"/>
      <c r="N195" s="39"/>
      <c r="O195" s="39"/>
      <c r="P195" s="39"/>
      <c r="Q195" s="39"/>
      <c r="R195" s="39"/>
      <c r="S195" s="39"/>
      <c r="T195" s="39"/>
      <c r="V195" s="64"/>
      <c r="W195" s="65"/>
      <c r="X195" s="65"/>
      <c r="Y195" s="66"/>
      <c r="Z195" s="66"/>
    </row>
    <row r="196" spans="1:26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51"/>
      <c r="N196" s="39"/>
      <c r="O196" s="39"/>
      <c r="P196" s="39"/>
      <c r="Q196" s="39"/>
      <c r="R196" s="39"/>
      <c r="S196" s="39"/>
      <c r="T196" s="39"/>
      <c r="V196" s="64"/>
      <c r="W196" s="65"/>
      <c r="X196" s="65"/>
      <c r="Y196" s="66"/>
      <c r="Z196" s="66"/>
    </row>
    <row r="197" spans="1:26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51"/>
      <c r="N197" s="39"/>
      <c r="O197" s="39"/>
      <c r="P197" s="39"/>
      <c r="Q197" s="39"/>
      <c r="R197" s="39"/>
      <c r="S197" s="39"/>
      <c r="T197" s="39"/>
      <c r="V197" s="64"/>
      <c r="W197" s="65"/>
      <c r="X197" s="65"/>
      <c r="Y197" s="66"/>
      <c r="Z197" s="66"/>
    </row>
    <row r="198" spans="1:26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51"/>
      <c r="N198" s="39"/>
      <c r="O198" s="39"/>
      <c r="P198" s="39"/>
      <c r="Q198" s="39"/>
      <c r="R198" s="39"/>
      <c r="S198" s="39"/>
      <c r="T198" s="39"/>
      <c r="V198" s="64"/>
      <c r="W198" s="65"/>
      <c r="X198" s="65"/>
      <c r="Y198" s="66"/>
      <c r="Z198" s="66"/>
    </row>
    <row r="199" spans="1:26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51"/>
      <c r="N199" s="39"/>
      <c r="O199" s="39"/>
      <c r="P199" s="39"/>
      <c r="Q199" s="39"/>
      <c r="R199" s="39"/>
      <c r="S199" s="39"/>
      <c r="T199" s="39"/>
      <c r="V199" s="64"/>
      <c r="W199" s="65"/>
      <c r="X199" s="65"/>
      <c r="Y199" s="66"/>
      <c r="Z199" s="66"/>
    </row>
    <row r="200" spans="1:26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51"/>
      <c r="N200" s="39"/>
      <c r="O200" s="39"/>
      <c r="P200" s="39"/>
      <c r="Q200" s="39"/>
      <c r="R200" s="39"/>
      <c r="S200" s="39"/>
      <c r="T200" s="39"/>
      <c r="V200" s="64"/>
      <c r="W200" s="65"/>
      <c r="X200" s="65"/>
      <c r="Y200" s="66"/>
      <c r="Z200" s="66"/>
    </row>
    <row r="201" spans="1:26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51"/>
      <c r="N201" s="39"/>
      <c r="O201" s="39"/>
      <c r="P201" s="39"/>
      <c r="Q201" s="39"/>
      <c r="R201" s="39"/>
      <c r="S201" s="39"/>
      <c r="T201" s="39"/>
      <c r="V201" s="64"/>
      <c r="W201" s="65"/>
      <c r="X201" s="65"/>
      <c r="Y201" s="66"/>
      <c r="Z201" s="66"/>
    </row>
    <row r="202" spans="1:26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51"/>
      <c r="N202" s="39"/>
      <c r="O202" s="39"/>
      <c r="P202" s="39"/>
      <c r="Q202" s="39"/>
      <c r="R202" s="39"/>
      <c r="S202" s="39"/>
      <c r="T202" s="39"/>
      <c r="V202" s="64"/>
      <c r="W202" s="65"/>
      <c r="X202" s="65"/>
      <c r="Y202" s="66"/>
      <c r="Z202" s="66"/>
    </row>
    <row r="203" spans="1:26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51"/>
      <c r="N203" s="39"/>
      <c r="O203" s="39"/>
      <c r="P203" s="39"/>
      <c r="Q203" s="39"/>
      <c r="R203" s="39"/>
      <c r="S203" s="39"/>
      <c r="T203" s="39"/>
      <c r="V203" s="64"/>
      <c r="W203" s="65"/>
      <c r="X203" s="65"/>
      <c r="Y203" s="66"/>
      <c r="Z203" s="66"/>
    </row>
    <row r="204" spans="1:26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51"/>
      <c r="N204" s="39"/>
      <c r="O204" s="39"/>
      <c r="P204" s="39"/>
      <c r="Q204" s="39"/>
      <c r="R204" s="39"/>
      <c r="S204" s="39"/>
      <c r="T204" s="39"/>
      <c r="V204" s="64"/>
      <c r="W204" s="65"/>
      <c r="X204" s="65"/>
      <c r="Y204" s="66"/>
      <c r="Z204" s="66"/>
    </row>
    <row r="205" spans="1:26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51"/>
      <c r="N205" s="39"/>
      <c r="O205" s="39"/>
      <c r="P205" s="39"/>
      <c r="Q205" s="39"/>
      <c r="R205" s="39"/>
      <c r="S205" s="39"/>
      <c r="T205" s="39"/>
      <c r="V205" s="64"/>
      <c r="W205" s="65"/>
      <c r="X205" s="65"/>
      <c r="Y205" s="66"/>
      <c r="Z205" s="66"/>
    </row>
    <row r="206" spans="1:26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51"/>
      <c r="N206" s="39"/>
      <c r="O206" s="39"/>
      <c r="P206" s="39"/>
      <c r="Q206" s="39"/>
      <c r="R206" s="39"/>
      <c r="S206" s="39"/>
      <c r="T206" s="39"/>
      <c r="V206" s="64"/>
      <c r="W206" s="65"/>
      <c r="X206" s="65"/>
      <c r="Y206" s="66"/>
      <c r="Z206" s="66"/>
    </row>
    <row r="207" spans="1:26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51"/>
      <c r="N207" s="39"/>
      <c r="O207" s="39"/>
      <c r="P207" s="39"/>
      <c r="Q207" s="39"/>
      <c r="R207" s="39"/>
      <c r="S207" s="39"/>
      <c r="T207" s="39"/>
      <c r="V207" s="64"/>
      <c r="W207" s="65"/>
      <c r="X207" s="65"/>
      <c r="Y207" s="66"/>
      <c r="Z207" s="66"/>
    </row>
    <row r="208" spans="1:26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51"/>
      <c r="N208" s="39"/>
      <c r="O208" s="39"/>
      <c r="P208" s="39"/>
      <c r="Q208" s="39"/>
      <c r="R208" s="39"/>
      <c r="S208" s="39"/>
      <c r="T208" s="39"/>
      <c r="V208" s="64"/>
      <c r="W208" s="65"/>
      <c r="X208" s="65"/>
      <c r="Y208" s="66"/>
      <c r="Z208" s="66"/>
    </row>
    <row r="209" spans="1:26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51"/>
      <c r="N209" s="39"/>
      <c r="O209" s="39"/>
      <c r="P209" s="39"/>
      <c r="Q209" s="39"/>
      <c r="R209" s="39"/>
      <c r="S209" s="39"/>
      <c r="T209" s="39"/>
      <c r="V209" s="64"/>
      <c r="W209" s="65"/>
      <c r="X209" s="65"/>
      <c r="Y209" s="66"/>
      <c r="Z209" s="66"/>
    </row>
    <row r="210" spans="1:26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51"/>
      <c r="N210" s="39"/>
      <c r="O210" s="39"/>
      <c r="P210" s="39"/>
      <c r="Q210" s="39"/>
      <c r="R210" s="39"/>
      <c r="S210" s="39"/>
      <c r="T210" s="39"/>
      <c r="V210" s="64"/>
      <c r="W210" s="65"/>
      <c r="X210" s="65"/>
      <c r="Y210" s="66"/>
      <c r="Z210" s="66"/>
    </row>
    <row r="211" spans="1:26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51"/>
      <c r="N211" s="39"/>
      <c r="O211" s="39"/>
      <c r="P211" s="39"/>
      <c r="Q211" s="39"/>
      <c r="R211" s="39"/>
      <c r="S211" s="39"/>
      <c r="T211" s="39"/>
      <c r="V211" s="64"/>
      <c r="W211" s="65"/>
      <c r="X211" s="65"/>
      <c r="Y211" s="66"/>
      <c r="Z211" s="66"/>
    </row>
    <row r="212" spans="1:26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51"/>
      <c r="N212" s="39"/>
      <c r="O212" s="39"/>
      <c r="P212" s="39"/>
      <c r="Q212" s="39"/>
      <c r="R212" s="39"/>
      <c r="S212" s="39"/>
      <c r="T212" s="39"/>
      <c r="V212" s="64"/>
      <c r="W212" s="65"/>
      <c r="X212" s="65"/>
      <c r="Y212" s="66"/>
      <c r="Z212" s="66"/>
    </row>
    <row r="213" spans="1:26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51"/>
      <c r="N213" s="39"/>
      <c r="O213" s="39"/>
      <c r="P213" s="39"/>
      <c r="Q213" s="39"/>
      <c r="R213" s="39"/>
      <c r="S213" s="39"/>
      <c r="T213" s="39"/>
      <c r="V213" s="64"/>
      <c r="W213" s="65"/>
      <c r="X213" s="65"/>
      <c r="Y213" s="66"/>
      <c r="Z213" s="66"/>
    </row>
    <row r="214" spans="1:26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51"/>
      <c r="N214" s="39"/>
      <c r="O214" s="39"/>
      <c r="P214" s="39"/>
      <c r="Q214" s="39"/>
      <c r="R214" s="39"/>
      <c r="S214" s="39"/>
      <c r="T214" s="39"/>
      <c r="V214" s="64"/>
      <c r="W214" s="65"/>
      <c r="X214" s="65"/>
      <c r="Y214" s="66"/>
      <c r="Z214" s="66"/>
    </row>
    <row r="215" spans="1:26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51"/>
      <c r="N215" s="39"/>
      <c r="O215" s="39"/>
      <c r="P215" s="39"/>
      <c r="Q215" s="39"/>
      <c r="R215" s="39"/>
      <c r="S215" s="39"/>
      <c r="T215" s="39"/>
      <c r="V215" s="64"/>
      <c r="W215" s="65"/>
      <c r="X215" s="65"/>
      <c r="Y215" s="66"/>
      <c r="Z215" s="66"/>
    </row>
    <row r="216" spans="1:26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51"/>
      <c r="N216" s="39"/>
      <c r="O216" s="39"/>
      <c r="P216" s="39"/>
      <c r="Q216" s="39"/>
      <c r="R216" s="39"/>
      <c r="S216" s="39"/>
      <c r="T216" s="39"/>
      <c r="V216" s="64"/>
      <c r="W216" s="65"/>
      <c r="X216" s="65"/>
      <c r="Y216" s="66"/>
      <c r="Z216" s="66"/>
    </row>
    <row r="217" spans="1:26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51"/>
      <c r="N217" s="39"/>
      <c r="O217" s="39"/>
      <c r="P217" s="39"/>
      <c r="Q217" s="39"/>
      <c r="R217" s="39"/>
      <c r="S217" s="39"/>
      <c r="T217" s="39"/>
      <c r="V217" s="64"/>
      <c r="W217" s="65"/>
      <c r="X217" s="65"/>
      <c r="Y217" s="66"/>
      <c r="Z217" s="66"/>
    </row>
    <row r="218" spans="1:26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51"/>
      <c r="N218" s="39"/>
      <c r="O218" s="39"/>
      <c r="P218" s="39"/>
      <c r="Q218" s="39"/>
      <c r="R218" s="39"/>
      <c r="S218" s="39"/>
      <c r="T218" s="39"/>
      <c r="V218" s="64"/>
      <c r="W218" s="65"/>
      <c r="X218" s="65"/>
      <c r="Y218" s="66"/>
      <c r="Z218" s="66"/>
    </row>
    <row r="219" spans="1:26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51"/>
      <c r="N219" s="39"/>
      <c r="O219" s="39"/>
      <c r="P219" s="39"/>
      <c r="Q219" s="39"/>
      <c r="R219" s="39"/>
      <c r="S219" s="39"/>
      <c r="T219" s="39"/>
      <c r="V219" s="64"/>
      <c r="W219" s="65"/>
      <c r="X219" s="65"/>
      <c r="Y219" s="66"/>
      <c r="Z219" s="66"/>
    </row>
    <row r="220" spans="1:26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51"/>
      <c r="N220" s="39"/>
      <c r="O220" s="39"/>
      <c r="P220" s="39"/>
      <c r="Q220" s="39"/>
      <c r="R220" s="39"/>
      <c r="S220" s="39"/>
      <c r="T220" s="39"/>
      <c r="V220" s="64"/>
      <c r="W220" s="65"/>
      <c r="X220" s="65"/>
      <c r="Y220" s="66"/>
      <c r="Z220" s="66"/>
    </row>
    <row r="221" spans="1:26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51"/>
      <c r="N221" s="39"/>
      <c r="O221" s="39"/>
      <c r="P221" s="39"/>
      <c r="Q221" s="39"/>
      <c r="R221" s="39"/>
      <c r="S221" s="39"/>
      <c r="T221" s="39"/>
      <c r="V221" s="64"/>
      <c r="W221" s="65"/>
      <c r="X221" s="65"/>
      <c r="Y221" s="66"/>
      <c r="Z221" s="66"/>
    </row>
    <row r="222" spans="1:26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51"/>
      <c r="N222" s="39"/>
      <c r="O222" s="39"/>
      <c r="P222" s="39"/>
      <c r="Q222" s="39"/>
      <c r="R222" s="39"/>
      <c r="S222" s="39"/>
      <c r="T222" s="39"/>
      <c r="V222" s="64"/>
      <c r="W222" s="65"/>
      <c r="X222" s="65"/>
      <c r="Y222" s="66"/>
      <c r="Z222" s="66"/>
    </row>
    <row r="223" spans="1:26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51"/>
      <c r="N223" s="39"/>
      <c r="O223" s="39"/>
      <c r="P223" s="39"/>
      <c r="Q223" s="39"/>
      <c r="R223" s="39"/>
      <c r="S223" s="39"/>
      <c r="T223" s="39"/>
      <c r="V223" s="64"/>
      <c r="W223" s="65"/>
      <c r="X223" s="65"/>
      <c r="Y223" s="66"/>
      <c r="Z223" s="66"/>
    </row>
    <row r="224" spans="1:26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51"/>
      <c r="N224" s="39"/>
      <c r="O224" s="39"/>
      <c r="P224" s="39"/>
      <c r="Q224" s="39"/>
      <c r="R224" s="39"/>
      <c r="S224" s="39"/>
      <c r="T224" s="39"/>
      <c r="V224" s="64"/>
      <c r="W224" s="65"/>
      <c r="X224" s="65"/>
      <c r="Y224" s="66"/>
      <c r="Z224" s="66"/>
    </row>
    <row r="225" spans="1:26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51"/>
      <c r="N225" s="39"/>
      <c r="O225" s="39"/>
      <c r="P225" s="39"/>
      <c r="Q225" s="39"/>
      <c r="R225" s="39"/>
      <c r="S225" s="39"/>
      <c r="T225" s="39"/>
      <c r="V225" s="64"/>
      <c r="W225" s="65"/>
      <c r="X225" s="65"/>
      <c r="Y225" s="66"/>
      <c r="Z225" s="66"/>
    </row>
    <row r="226" spans="1:26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51"/>
      <c r="N226" s="39"/>
      <c r="O226" s="39"/>
      <c r="P226" s="39"/>
      <c r="Q226" s="39"/>
      <c r="R226" s="39"/>
      <c r="S226" s="39"/>
      <c r="T226" s="39"/>
      <c r="V226" s="64"/>
      <c r="W226" s="65"/>
      <c r="X226" s="65"/>
      <c r="Y226" s="66"/>
      <c r="Z226" s="66"/>
    </row>
    <row r="227" spans="1:26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51"/>
      <c r="N227" s="39"/>
      <c r="O227" s="39"/>
      <c r="P227" s="39"/>
      <c r="Q227" s="39"/>
      <c r="R227" s="39"/>
      <c r="S227" s="39"/>
      <c r="T227" s="39"/>
      <c r="V227" s="64"/>
      <c r="W227" s="65"/>
      <c r="X227" s="65"/>
      <c r="Y227" s="66"/>
      <c r="Z227" s="66"/>
    </row>
    <row r="228" spans="1:26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51"/>
      <c r="N228" s="39"/>
      <c r="O228" s="39"/>
      <c r="P228" s="39"/>
      <c r="Q228" s="39"/>
      <c r="R228" s="39"/>
      <c r="S228" s="39"/>
      <c r="T228" s="39"/>
      <c r="V228" s="64"/>
      <c r="W228" s="65"/>
      <c r="X228" s="65"/>
      <c r="Y228" s="66"/>
      <c r="Z228" s="66"/>
    </row>
    <row r="229" spans="1:26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51"/>
      <c r="N229" s="39"/>
      <c r="O229" s="39"/>
      <c r="P229" s="39"/>
      <c r="Q229" s="39"/>
      <c r="R229" s="39"/>
      <c r="S229" s="39"/>
      <c r="T229" s="39"/>
      <c r="V229" s="64"/>
      <c r="W229" s="65"/>
      <c r="X229" s="65"/>
      <c r="Y229" s="66"/>
      <c r="Z229" s="66"/>
    </row>
    <row r="230" spans="1:26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51"/>
      <c r="N230" s="39"/>
      <c r="O230" s="39"/>
      <c r="P230" s="39"/>
      <c r="Q230" s="39"/>
      <c r="R230" s="39"/>
      <c r="S230" s="39"/>
      <c r="T230" s="39"/>
      <c r="V230" s="64"/>
      <c r="W230" s="65"/>
      <c r="X230" s="65"/>
      <c r="Y230" s="66"/>
      <c r="Z230" s="66"/>
    </row>
    <row r="231" spans="1:26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51"/>
      <c r="N231" s="39"/>
      <c r="O231" s="39"/>
      <c r="P231" s="39"/>
      <c r="Q231" s="39"/>
      <c r="R231" s="39"/>
      <c r="S231" s="39"/>
      <c r="T231" s="39"/>
      <c r="V231" s="64"/>
      <c r="W231" s="65"/>
      <c r="X231" s="65"/>
      <c r="Y231" s="66"/>
      <c r="Z231" s="66"/>
    </row>
    <row r="232" spans="1:26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51"/>
      <c r="N232" s="39"/>
      <c r="O232" s="39"/>
      <c r="P232" s="39"/>
      <c r="Q232" s="39"/>
      <c r="R232" s="39"/>
      <c r="S232" s="39"/>
      <c r="T232" s="39"/>
      <c r="V232" s="64"/>
      <c r="W232" s="65"/>
      <c r="X232" s="65"/>
      <c r="Y232" s="66"/>
      <c r="Z232" s="66"/>
    </row>
    <row r="233" spans="1:26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51"/>
      <c r="N233" s="39"/>
      <c r="O233" s="39"/>
      <c r="P233" s="39"/>
      <c r="Q233" s="39"/>
      <c r="R233" s="39"/>
      <c r="S233" s="39"/>
      <c r="T233" s="39"/>
      <c r="V233" s="64"/>
      <c r="W233" s="65"/>
      <c r="X233" s="65"/>
      <c r="Y233" s="66"/>
      <c r="Z233" s="66"/>
    </row>
    <row r="234" spans="1:26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51"/>
      <c r="N234" s="39"/>
      <c r="O234" s="39"/>
      <c r="P234" s="39"/>
      <c r="Q234" s="39"/>
      <c r="R234" s="39"/>
      <c r="S234" s="39"/>
      <c r="T234" s="39"/>
      <c r="V234" s="64"/>
      <c r="W234" s="65"/>
      <c r="X234" s="65"/>
      <c r="Y234" s="66"/>
      <c r="Z234" s="66"/>
    </row>
    <row r="235" spans="1:26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51"/>
      <c r="N235" s="39"/>
      <c r="O235" s="39"/>
      <c r="P235" s="39"/>
      <c r="Q235" s="39"/>
      <c r="R235" s="39"/>
      <c r="S235" s="39"/>
      <c r="T235" s="39"/>
      <c r="V235" s="64"/>
      <c r="W235" s="65"/>
      <c r="X235" s="65"/>
      <c r="Y235" s="66"/>
      <c r="Z235" s="66"/>
    </row>
    <row r="236" spans="1:26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51"/>
      <c r="N236" s="39"/>
      <c r="O236" s="39"/>
      <c r="P236" s="39"/>
      <c r="Q236" s="39"/>
      <c r="R236" s="39"/>
      <c r="S236" s="39"/>
      <c r="T236" s="39"/>
      <c r="V236" s="64"/>
      <c r="W236" s="65"/>
      <c r="X236" s="65"/>
      <c r="Y236" s="66"/>
      <c r="Z236" s="66"/>
    </row>
    <row r="237" spans="1:26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51"/>
      <c r="N237" s="39"/>
      <c r="O237" s="39"/>
      <c r="P237" s="39"/>
      <c r="Q237" s="39"/>
      <c r="R237" s="39"/>
      <c r="S237" s="39"/>
      <c r="T237" s="39"/>
      <c r="V237" s="64"/>
      <c r="W237" s="65"/>
      <c r="X237" s="65"/>
      <c r="Y237" s="66"/>
      <c r="Z237" s="66"/>
    </row>
    <row r="238" spans="1:26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51"/>
      <c r="N238" s="39"/>
      <c r="O238" s="39"/>
      <c r="P238" s="39"/>
      <c r="Q238" s="39"/>
      <c r="R238" s="39"/>
      <c r="S238" s="39"/>
      <c r="T238" s="39"/>
      <c r="V238" s="64"/>
      <c r="W238" s="65"/>
      <c r="X238" s="65"/>
      <c r="Y238" s="66"/>
      <c r="Z238" s="66"/>
    </row>
    <row r="239" spans="1:26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51"/>
      <c r="N239" s="39"/>
      <c r="O239" s="39"/>
      <c r="P239" s="39"/>
      <c r="Q239" s="39"/>
      <c r="R239" s="39"/>
      <c r="S239" s="39"/>
      <c r="T239" s="39"/>
      <c r="V239" s="64"/>
      <c r="W239" s="65"/>
      <c r="X239" s="65"/>
      <c r="Y239" s="66"/>
      <c r="Z239" s="66"/>
    </row>
    <row r="240" spans="1:26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51"/>
      <c r="N240" s="39"/>
      <c r="O240" s="39"/>
      <c r="P240" s="39"/>
      <c r="Q240" s="39"/>
      <c r="R240" s="39"/>
      <c r="S240" s="39"/>
      <c r="T240" s="39"/>
      <c r="V240" s="64"/>
      <c r="W240" s="65"/>
      <c r="X240" s="65"/>
      <c r="Y240" s="66"/>
      <c r="Z240" s="66"/>
    </row>
    <row r="241" spans="1:26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51"/>
      <c r="N241" s="39"/>
      <c r="O241" s="39"/>
      <c r="P241" s="39"/>
      <c r="Q241" s="39"/>
      <c r="R241" s="39"/>
      <c r="S241" s="39"/>
      <c r="T241" s="39"/>
      <c r="V241" s="64"/>
      <c r="W241" s="65"/>
      <c r="X241" s="65"/>
      <c r="Y241" s="66"/>
      <c r="Z241" s="66"/>
    </row>
    <row r="242" spans="1:26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51"/>
      <c r="N242" s="39"/>
      <c r="O242" s="39"/>
      <c r="P242" s="39"/>
      <c r="Q242" s="39"/>
      <c r="R242" s="39"/>
      <c r="S242" s="39"/>
      <c r="T242" s="39"/>
      <c r="V242" s="64"/>
      <c r="W242" s="65"/>
      <c r="X242" s="65"/>
      <c r="Y242" s="66"/>
      <c r="Z242" s="66"/>
    </row>
    <row r="243" spans="1:26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51"/>
      <c r="N243" s="39"/>
      <c r="O243" s="39"/>
      <c r="P243" s="39"/>
      <c r="Q243" s="39"/>
      <c r="R243" s="39"/>
      <c r="S243" s="39"/>
      <c r="T243" s="39"/>
      <c r="V243" s="64"/>
      <c r="W243" s="65"/>
      <c r="X243" s="65"/>
      <c r="Y243" s="66"/>
      <c r="Z243" s="66"/>
    </row>
    <row r="244" spans="1:26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51"/>
      <c r="N244" s="39"/>
      <c r="O244" s="39"/>
      <c r="P244" s="39"/>
      <c r="Q244" s="39"/>
      <c r="R244" s="39"/>
      <c r="S244" s="39"/>
      <c r="T244" s="39"/>
      <c r="V244" s="64"/>
      <c r="W244" s="65"/>
      <c r="X244" s="65"/>
      <c r="Y244" s="66"/>
      <c r="Z244" s="66"/>
    </row>
    <row r="245" spans="1:26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51"/>
      <c r="N245" s="39"/>
      <c r="O245" s="39"/>
      <c r="P245" s="39"/>
      <c r="Q245" s="39"/>
      <c r="R245" s="39"/>
      <c r="S245" s="39"/>
      <c r="T245" s="39"/>
      <c r="V245" s="64"/>
      <c r="W245" s="65"/>
      <c r="X245" s="65"/>
      <c r="Y245" s="66"/>
      <c r="Z245" s="66"/>
    </row>
    <row r="246" spans="1:26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51"/>
      <c r="N246" s="39"/>
      <c r="O246" s="39"/>
      <c r="P246" s="39"/>
      <c r="Q246" s="39"/>
      <c r="R246" s="39"/>
      <c r="S246" s="39"/>
      <c r="T246" s="39"/>
      <c r="V246" s="64"/>
      <c r="W246" s="65"/>
      <c r="X246" s="65"/>
      <c r="Y246" s="66"/>
      <c r="Z246" s="66"/>
    </row>
    <row r="247" spans="1:26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51"/>
      <c r="N247" s="39"/>
      <c r="O247" s="39"/>
      <c r="P247" s="39"/>
      <c r="Q247" s="39"/>
      <c r="R247" s="39"/>
      <c r="S247" s="39"/>
      <c r="T247" s="39"/>
      <c r="V247" s="64"/>
      <c r="W247" s="65"/>
      <c r="X247" s="65"/>
      <c r="Y247" s="66"/>
      <c r="Z247" s="66"/>
    </row>
    <row r="248" spans="1:26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51"/>
      <c r="N248" s="39"/>
      <c r="O248" s="39"/>
      <c r="P248" s="39"/>
      <c r="Q248" s="39"/>
      <c r="R248" s="39"/>
      <c r="S248" s="39"/>
      <c r="T248" s="39"/>
      <c r="V248" s="64"/>
      <c r="W248" s="65"/>
      <c r="X248" s="65"/>
      <c r="Y248" s="66"/>
      <c r="Z248" s="66"/>
    </row>
    <row r="249" spans="1:26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51"/>
      <c r="N249" s="39"/>
      <c r="O249" s="39"/>
      <c r="P249" s="39"/>
      <c r="Q249" s="39"/>
      <c r="R249" s="39"/>
      <c r="S249" s="39"/>
      <c r="T249" s="39"/>
      <c r="V249" s="64"/>
      <c r="W249" s="65"/>
      <c r="X249" s="65"/>
      <c r="Y249" s="66"/>
      <c r="Z249" s="66"/>
    </row>
    <row r="250" spans="1:26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51"/>
      <c r="N250" s="39"/>
      <c r="O250" s="39"/>
      <c r="P250" s="39"/>
      <c r="Q250" s="39"/>
      <c r="R250" s="39"/>
      <c r="S250" s="39"/>
      <c r="T250" s="39"/>
      <c r="V250" s="64"/>
      <c r="W250" s="65"/>
      <c r="X250" s="65"/>
      <c r="Y250" s="66"/>
      <c r="Z250" s="66"/>
    </row>
    <row r="251" spans="1:26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51"/>
      <c r="N251" s="39"/>
      <c r="O251" s="39"/>
      <c r="P251" s="39"/>
      <c r="Q251" s="39"/>
      <c r="R251" s="39"/>
      <c r="S251" s="39"/>
      <c r="T251" s="39"/>
      <c r="V251" s="64"/>
      <c r="W251" s="65"/>
      <c r="X251" s="65"/>
      <c r="Y251" s="66"/>
      <c r="Z251" s="66"/>
    </row>
    <row r="252" spans="1:26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51"/>
      <c r="N252" s="39"/>
      <c r="O252" s="39"/>
      <c r="P252" s="39"/>
      <c r="Q252" s="39"/>
      <c r="R252" s="39"/>
      <c r="S252" s="39"/>
      <c r="T252" s="39"/>
      <c r="V252" s="64"/>
      <c r="W252" s="65"/>
      <c r="X252" s="65"/>
      <c r="Y252" s="66"/>
      <c r="Z252" s="66"/>
    </row>
    <row r="253" spans="1:26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51"/>
      <c r="N253" s="39"/>
      <c r="O253" s="39"/>
      <c r="P253" s="39"/>
      <c r="Q253" s="39"/>
      <c r="R253" s="39"/>
      <c r="S253" s="39"/>
      <c r="T253" s="39"/>
      <c r="V253" s="64"/>
      <c r="W253" s="65"/>
      <c r="X253" s="65"/>
      <c r="Y253" s="66"/>
      <c r="Z253" s="66"/>
    </row>
    <row r="254" spans="1:26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51"/>
      <c r="N254" s="39"/>
      <c r="O254" s="39"/>
      <c r="P254" s="39"/>
      <c r="Q254" s="39"/>
      <c r="R254" s="39"/>
      <c r="S254" s="39"/>
      <c r="T254" s="39"/>
      <c r="V254" s="64"/>
      <c r="W254" s="65"/>
      <c r="X254" s="65"/>
      <c r="Y254" s="66"/>
      <c r="Z254" s="66"/>
    </row>
    <row r="255" spans="1:26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51"/>
      <c r="N255" s="39"/>
      <c r="O255" s="39"/>
      <c r="P255" s="39"/>
      <c r="Q255" s="39"/>
      <c r="R255" s="39"/>
      <c r="S255" s="39"/>
      <c r="T255" s="39"/>
      <c r="V255" s="64"/>
      <c r="W255" s="65"/>
      <c r="X255" s="65"/>
      <c r="Y255" s="66"/>
      <c r="Z255" s="66"/>
    </row>
    <row r="256" spans="1:26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51"/>
      <c r="N256" s="39"/>
      <c r="O256" s="39"/>
      <c r="P256" s="39"/>
      <c r="Q256" s="39"/>
      <c r="R256" s="39"/>
      <c r="S256" s="39"/>
      <c r="T256" s="39"/>
      <c r="V256" s="64"/>
      <c r="W256" s="65"/>
      <c r="X256" s="65"/>
      <c r="Y256" s="66"/>
      <c r="Z256" s="66"/>
    </row>
    <row r="257" spans="1:26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51"/>
      <c r="N257" s="39"/>
      <c r="O257" s="39"/>
      <c r="P257" s="39"/>
      <c r="Q257" s="39"/>
      <c r="R257" s="39"/>
      <c r="S257" s="39"/>
      <c r="T257" s="39"/>
      <c r="V257" s="64"/>
      <c r="W257" s="65"/>
      <c r="X257" s="65"/>
      <c r="Y257" s="66"/>
      <c r="Z257" s="66"/>
    </row>
    <row r="258" spans="1:26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51"/>
      <c r="N258" s="39"/>
      <c r="O258" s="39"/>
      <c r="P258" s="39"/>
      <c r="Q258" s="39"/>
      <c r="R258" s="39"/>
      <c r="S258" s="39"/>
      <c r="T258" s="39"/>
      <c r="V258" s="64"/>
      <c r="W258" s="65"/>
      <c r="X258" s="65"/>
      <c r="Y258" s="66"/>
      <c r="Z258" s="66"/>
    </row>
    <row r="259" spans="1:26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51"/>
      <c r="N259" s="39"/>
      <c r="O259" s="39"/>
      <c r="P259" s="39"/>
      <c r="Q259" s="39"/>
      <c r="R259" s="39"/>
      <c r="S259" s="39"/>
      <c r="T259" s="39"/>
      <c r="V259" s="64"/>
      <c r="W259" s="65"/>
      <c r="X259" s="65"/>
      <c r="Y259" s="66"/>
      <c r="Z259" s="66"/>
    </row>
    <row r="260" spans="1:26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51"/>
      <c r="N260" s="39"/>
      <c r="O260" s="39"/>
      <c r="P260" s="39"/>
      <c r="Q260" s="39"/>
      <c r="R260" s="39"/>
      <c r="S260" s="39"/>
      <c r="T260" s="39"/>
      <c r="V260" s="64"/>
      <c r="W260" s="65"/>
      <c r="X260" s="65"/>
      <c r="Y260" s="66"/>
      <c r="Z260" s="66"/>
    </row>
    <row r="261" spans="1:26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51"/>
      <c r="N261" s="39"/>
      <c r="O261" s="39"/>
      <c r="P261" s="39"/>
      <c r="Q261" s="39"/>
      <c r="R261" s="39"/>
      <c r="S261" s="39"/>
      <c r="T261" s="39"/>
      <c r="V261" s="64"/>
      <c r="W261" s="65"/>
      <c r="X261" s="65"/>
      <c r="Y261" s="66"/>
      <c r="Z261" s="66"/>
    </row>
    <row r="262" spans="1:26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51"/>
      <c r="N262" s="39"/>
      <c r="O262" s="39"/>
      <c r="P262" s="39"/>
      <c r="Q262" s="39"/>
      <c r="R262" s="39"/>
      <c r="S262" s="39"/>
      <c r="T262" s="39"/>
      <c r="V262" s="64"/>
      <c r="W262" s="65"/>
      <c r="X262" s="65"/>
      <c r="Y262" s="66"/>
      <c r="Z262" s="66"/>
    </row>
    <row r="263" spans="1:26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51"/>
      <c r="N263" s="39"/>
      <c r="O263" s="39"/>
      <c r="P263" s="39"/>
      <c r="Q263" s="39"/>
      <c r="R263" s="39"/>
      <c r="S263" s="39"/>
      <c r="T263" s="39"/>
      <c r="V263" s="64"/>
      <c r="W263" s="65"/>
      <c r="X263" s="65"/>
      <c r="Y263" s="66"/>
      <c r="Z263" s="66"/>
    </row>
    <row r="264" spans="1:26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51"/>
      <c r="N264" s="39"/>
      <c r="O264" s="39"/>
      <c r="P264" s="39"/>
      <c r="Q264" s="39"/>
      <c r="R264" s="39"/>
      <c r="S264" s="39"/>
      <c r="T264" s="39"/>
      <c r="V264" s="64"/>
      <c r="W264" s="65"/>
      <c r="X264" s="65"/>
      <c r="Y264" s="66"/>
      <c r="Z264" s="66"/>
    </row>
    <row r="265" spans="1:26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51"/>
      <c r="N265" s="39"/>
      <c r="O265" s="39"/>
      <c r="P265" s="39"/>
      <c r="Q265" s="39"/>
      <c r="R265" s="39"/>
      <c r="S265" s="39"/>
      <c r="T265" s="39"/>
      <c r="V265" s="64"/>
      <c r="W265" s="65"/>
      <c r="X265" s="65"/>
      <c r="Y265" s="66"/>
      <c r="Z265" s="66"/>
    </row>
    <row r="266" spans="1:26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51"/>
      <c r="N266" s="39"/>
      <c r="O266" s="39"/>
      <c r="P266" s="39"/>
      <c r="Q266" s="39"/>
      <c r="R266" s="39"/>
      <c r="S266" s="39"/>
      <c r="T266" s="39"/>
      <c r="V266" s="64"/>
      <c r="W266" s="65"/>
      <c r="X266" s="65"/>
      <c r="Y266" s="66"/>
      <c r="Z266" s="66"/>
    </row>
    <row r="267" spans="1:26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51"/>
      <c r="N267" s="39"/>
      <c r="O267" s="39"/>
      <c r="P267" s="39"/>
      <c r="Q267" s="39"/>
      <c r="R267" s="39"/>
      <c r="S267" s="39"/>
      <c r="T267" s="39"/>
      <c r="V267" s="64"/>
      <c r="W267" s="65"/>
      <c r="X267" s="65"/>
      <c r="Y267" s="66"/>
      <c r="Z267" s="66"/>
    </row>
    <row r="268" spans="1:26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51"/>
      <c r="N268" s="39"/>
      <c r="O268" s="39"/>
      <c r="P268" s="39"/>
      <c r="Q268" s="39"/>
      <c r="R268" s="39"/>
      <c r="S268" s="39"/>
      <c r="T268" s="39"/>
      <c r="V268" s="64"/>
      <c r="W268" s="65"/>
      <c r="X268" s="65"/>
      <c r="Y268" s="66"/>
      <c r="Z268" s="66"/>
    </row>
    <row r="269" spans="1:26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51"/>
      <c r="N269" s="39"/>
      <c r="O269" s="39"/>
      <c r="P269" s="39"/>
      <c r="Q269" s="39"/>
      <c r="R269" s="39"/>
      <c r="S269" s="39"/>
      <c r="T269" s="39"/>
      <c r="V269" s="64"/>
      <c r="W269" s="65"/>
      <c r="X269" s="65"/>
      <c r="Y269" s="66"/>
      <c r="Z269" s="66"/>
    </row>
    <row r="270" spans="1:26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51"/>
      <c r="N270" s="39"/>
      <c r="O270" s="39"/>
      <c r="P270" s="39"/>
      <c r="Q270" s="39"/>
      <c r="R270" s="39"/>
      <c r="S270" s="39"/>
      <c r="T270" s="39"/>
      <c r="V270" s="64"/>
      <c r="W270" s="65"/>
      <c r="X270" s="65"/>
      <c r="Y270" s="66"/>
      <c r="Z270" s="66"/>
    </row>
    <row r="271" spans="1:26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51"/>
      <c r="N271" s="39"/>
      <c r="O271" s="39"/>
      <c r="P271" s="39"/>
      <c r="Q271" s="39"/>
      <c r="R271" s="39"/>
      <c r="S271" s="39"/>
      <c r="T271" s="39"/>
      <c r="V271" s="64"/>
      <c r="W271" s="65"/>
      <c r="X271" s="65"/>
      <c r="Y271" s="66"/>
      <c r="Z271" s="66"/>
    </row>
    <row r="272" spans="1:26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51"/>
      <c r="N272" s="39"/>
      <c r="O272" s="39"/>
      <c r="P272" s="39"/>
      <c r="Q272" s="39"/>
      <c r="R272" s="39"/>
      <c r="S272" s="39"/>
      <c r="T272" s="39"/>
      <c r="V272" s="64"/>
      <c r="W272" s="65"/>
      <c r="X272" s="65"/>
      <c r="Y272" s="66"/>
      <c r="Z272" s="66"/>
    </row>
    <row r="273" spans="1:26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51"/>
      <c r="N273" s="39"/>
      <c r="O273" s="39"/>
      <c r="P273" s="39"/>
      <c r="Q273" s="39"/>
      <c r="R273" s="39"/>
      <c r="S273" s="39"/>
      <c r="T273" s="39"/>
      <c r="V273" s="64"/>
      <c r="W273" s="65"/>
      <c r="X273" s="65"/>
      <c r="Y273" s="66"/>
      <c r="Z273" s="66"/>
    </row>
    <row r="274" spans="1:26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51"/>
      <c r="N274" s="39"/>
      <c r="O274" s="39"/>
      <c r="P274" s="39"/>
      <c r="Q274" s="39"/>
      <c r="R274" s="39"/>
      <c r="S274" s="39"/>
      <c r="T274" s="39"/>
      <c r="V274" s="64"/>
      <c r="W274" s="65"/>
      <c r="X274" s="65"/>
      <c r="Y274" s="66"/>
      <c r="Z274" s="66"/>
    </row>
  </sheetData>
  <sortState xmlns:xlrd2="http://schemas.microsoft.com/office/spreadsheetml/2017/richdata2" ref="B2:Z35">
    <sortCondition ref="B2"/>
  </sortState>
  <mergeCells count="2">
    <mergeCell ref="H86:H90"/>
    <mergeCell ref="H91:H93"/>
  </mergeCells>
  <phoneticPr fontId="5" type="noConversion"/>
  <conditionalFormatting sqref="D1:D1048576">
    <cfRule type="duplicateValues" dxfId="156" priority="1"/>
  </conditionalFormatting>
  <conditionalFormatting sqref="D2:D28 D43:D45 D49:D51 D63:D82 B63:B82">
    <cfRule type="cellIs" dxfId="155" priority="6" operator="equal">
      <formula>$C$87</formula>
    </cfRule>
    <cfRule type="cellIs" dxfId="154" priority="7" operator="equal">
      <formula>#REF!</formula>
    </cfRule>
  </conditionalFormatting>
  <conditionalFormatting sqref="D56:D57">
    <cfRule type="cellIs" dxfId="153" priority="4" operator="equal">
      <formula>$C$87</formula>
    </cfRule>
    <cfRule type="cellIs" dxfId="152" priority="5" operator="equal">
      <formula>#REF!</formula>
    </cfRule>
  </conditionalFormatting>
  <conditionalFormatting sqref="D60">
    <cfRule type="cellIs" dxfId="151" priority="2" operator="equal">
      <formula>$C$87</formula>
    </cfRule>
    <cfRule type="cellIs" dxfId="150" priority="3" operator="equal">
      <formula>#REF!</formula>
    </cfRule>
  </conditionalFormatting>
  <dataValidations count="1">
    <dataValidation type="list" allowBlank="1" showInputMessage="1" showErrorMessage="1" sqref="C87" xr:uid="{66358F11-7330-489C-A025-FA3AE4F181A1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2DF6-56F7-4472-8C7F-9EEF33BD1D8B}">
  <dimension ref="A1:Z274"/>
  <sheetViews>
    <sheetView zoomScaleNormal="100" workbookViewId="0">
      <pane xSplit="4" ySplit="1" topLeftCell="E19" activePane="bottomRight" state="frozen"/>
      <selection pane="topRight" activeCell="E1" sqref="E1"/>
      <selection pane="bottomLeft" activeCell="A2" sqref="A2"/>
      <selection pane="bottomRight" activeCell="A26" sqref="A26:XFD26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2" width="5.28515625" style="65" customWidth="1"/>
    <col min="23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230407</v>
      </c>
      <c r="M2" s="32" t="s">
        <v>323</v>
      </c>
      <c r="N2" s="3">
        <f t="shared" ref="N2:N65" si="0">COUNTA($T$2:$T$82)</f>
        <v>61</v>
      </c>
      <c r="O2" s="3">
        <f t="shared" ref="O2:O65" si="1">$K$88</f>
        <v>6.1499999999999995</v>
      </c>
      <c r="P2" s="3">
        <f t="shared" ref="P2:P65" si="2">$K$90</f>
        <v>5.05</v>
      </c>
      <c r="Q2" s="3">
        <f t="shared" ref="Q2:Q65" si="3">COUNTA($T$63:$T$82)</f>
        <v>16</v>
      </c>
      <c r="R2" s="3">
        <f t="shared" ref="R2:R65" si="4">$K$91</f>
        <v>6.14</v>
      </c>
      <c r="S2" s="3">
        <f t="shared" ref="S2:S65" si="5">$K$93</f>
        <v>3.26</v>
      </c>
      <c r="T2" s="33">
        <v>6.6</v>
      </c>
      <c r="U2" s="34">
        <f t="shared" ref="U2:U65" si="6">IF(OR(T2&lt;$J$86,T2&gt;$J$87),"",T2)</f>
        <v>6.6</v>
      </c>
      <c r="V2" s="35">
        <f t="shared" ref="V2:V65" si="7">(T2-$K$91)/$K$89</f>
        <v>1.4838709677419353</v>
      </c>
      <c r="W2" s="35">
        <f t="shared" ref="W2:W65" si="8">(T2-$K$91)/$K$91*100</f>
        <v>7.4918566775244289</v>
      </c>
      <c r="X2" s="36">
        <f t="shared" ref="X2:X67" si="9">IF(T2&lt;&gt;0,ROUNDUP(V2,2),#N/A)</f>
        <v>1.49</v>
      </c>
      <c r="Y2" s="36">
        <f t="shared" ref="Y2:Y67" si="10">IF(T2&lt;&gt;0,ROUNDUP(W2,2),#N/A)</f>
        <v>7.5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230407</v>
      </c>
      <c r="M3" s="32" t="s">
        <v>323</v>
      </c>
      <c r="N3" s="3">
        <f t="shared" si="0"/>
        <v>61</v>
      </c>
      <c r="O3" s="3">
        <f t="shared" si="1"/>
        <v>6.1499999999999995</v>
      </c>
      <c r="P3" s="3">
        <f t="shared" si="2"/>
        <v>5.05</v>
      </c>
      <c r="Q3" s="3">
        <f t="shared" si="3"/>
        <v>16</v>
      </c>
      <c r="R3" s="3">
        <f t="shared" si="4"/>
        <v>6.14</v>
      </c>
      <c r="S3" s="3">
        <f t="shared" si="5"/>
        <v>3.26</v>
      </c>
      <c r="T3" s="33"/>
      <c r="U3" s="34" t="str">
        <f t="shared" si="6"/>
        <v/>
      </c>
      <c r="V3" s="35">
        <f t="shared" si="7"/>
        <v>-19.806451612903224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230407</v>
      </c>
      <c r="M4" s="32" t="s">
        <v>323</v>
      </c>
      <c r="N4" s="3">
        <f t="shared" si="0"/>
        <v>61</v>
      </c>
      <c r="O4" s="3">
        <f t="shared" si="1"/>
        <v>6.1499999999999995</v>
      </c>
      <c r="P4" s="3">
        <f t="shared" si="2"/>
        <v>5.05</v>
      </c>
      <c r="Q4" s="3">
        <f t="shared" si="3"/>
        <v>16</v>
      </c>
      <c r="R4" s="3">
        <f t="shared" si="4"/>
        <v>6.14</v>
      </c>
      <c r="S4" s="3">
        <f t="shared" si="5"/>
        <v>3.26</v>
      </c>
      <c r="T4" s="33"/>
      <c r="U4" s="34" t="str">
        <f t="shared" si="6"/>
        <v/>
      </c>
      <c r="V4" s="35">
        <f t="shared" si="7"/>
        <v>-19.806451612903224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230407</v>
      </c>
      <c r="M5" s="32" t="s">
        <v>323</v>
      </c>
      <c r="N5" s="3">
        <f t="shared" si="0"/>
        <v>61</v>
      </c>
      <c r="O5" s="3">
        <f t="shared" si="1"/>
        <v>6.1499999999999995</v>
      </c>
      <c r="P5" s="3">
        <f t="shared" si="2"/>
        <v>5.05</v>
      </c>
      <c r="Q5" s="3">
        <f t="shared" si="3"/>
        <v>16</v>
      </c>
      <c r="R5" s="3">
        <f t="shared" si="4"/>
        <v>6.14</v>
      </c>
      <c r="S5" s="3">
        <f t="shared" si="5"/>
        <v>3.26</v>
      </c>
      <c r="T5" s="33">
        <v>6.5</v>
      </c>
      <c r="U5" s="34">
        <f t="shared" si="6"/>
        <v>6.5</v>
      </c>
      <c r="V5" s="35">
        <f t="shared" si="7"/>
        <v>1.1612903225806461</v>
      </c>
      <c r="W5" s="35">
        <f t="shared" si="8"/>
        <v>5.8631921824104287</v>
      </c>
      <c r="X5" s="36">
        <f t="shared" si="9"/>
        <v>1.17</v>
      </c>
      <c r="Y5" s="36">
        <f t="shared" si="10"/>
        <v>5.87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230407</v>
      </c>
      <c r="M6" s="32" t="s">
        <v>323</v>
      </c>
      <c r="N6" s="3">
        <f t="shared" si="0"/>
        <v>61</v>
      </c>
      <c r="O6" s="3">
        <f t="shared" si="1"/>
        <v>6.1499999999999995</v>
      </c>
      <c r="P6" s="3">
        <f t="shared" si="2"/>
        <v>5.05</v>
      </c>
      <c r="Q6" s="3">
        <f t="shared" si="3"/>
        <v>16</v>
      </c>
      <c r="R6" s="3">
        <f t="shared" si="4"/>
        <v>6.14</v>
      </c>
      <c r="S6" s="3">
        <f t="shared" si="5"/>
        <v>3.26</v>
      </c>
      <c r="T6" s="33">
        <v>5.98</v>
      </c>
      <c r="U6" s="34">
        <f t="shared" si="6"/>
        <v>5.98</v>
      </c>
      <c r="V6" s="35">
        <f t="shared" si="7"/>
        <v>-0.51612903225806206</v>
      </c>
      <c r="W6" s="35">
        <f t="shared" si="8"/>
        <v>-2.6058631921823983</v>
      </c>
      <c r="X6" s="36">
        <f t="shared" si="9"/>
        <v>-0.52</v>
      </c>
      <c r="Y6" s="36">
        <f t="shared" si="10"/>
        <v>-2.61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230407</v>
      </c>
      <c r="M7" s="32" t="s">
        <v>323</v>
      </c>
      <c r="N7" s="3">
        <f t="shared" si="0"/>
        <v>61</v>
      </c>
      <c r="O7" s="3">
        <f t="shared" si="1"/>
        <v>6.1499999999999995</v>
      </c>
      <c r="P7" s="3">
        <f t="shared" si="2"/>
        <v>5.05</v>
      </c>
      <c r="Q7" s="3">
        <f t="shared" si="3"/>
        <v>16</v>
      </c>
      <c r="R7" s="3">
        <f t="shared" si="4"/>
        <v>6.14</v>
      </c>
      <c r="S7" s="3">
        <f t="shared" si="5"/>
        <v>3.26</v>
      </c>
      <c r="T7" s="33">
        <v>6.12</v>
      </c>
      <c r="U7" s="34">
        <f t="shared" si="6"/>
        <v>6.12</v>
      </c>
      <c r="V7" s="35">
        <f t="shared" si="7"/>
        <v>-6.4516129032256689E-2</v>
      </c>
      <c r="W7" s="35">
        <f t="shared" si="8"/>
        <v>-0.3257328990227944</v>
      </c>
      <c r="X7" s="36">
        <f t="shared" si="9"/>
        <v>-6.9999999999999993E-2</v>
      </c>
      <c r="Y7" s="36">
        <f t="shared" si="10"/>
        <v>-0.33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230407</v>
      </c>
      <c r="M8" s="32" t="s">
        <v>323</v>
      </c>
      <c r="N8" s="3">
        <f t="shared" si="0"/>
        <v>61</v>
      </c>
      <c r="O8" s="3">
        <f t="shared" si="1"/>
        <v>6.1499999999999995</v>
      </c>
      <c r="P8" s="3">
        <f t="shared" si="2"/>
        <v>5.05</v>
      </c>
      <c r="Q8" s="3">
        <f t="shared" si="3"/>
        <v>16</v>
      </c>
      <c r="R8" s="3">
        <f t="shared" si="4"/>
        <v>6.14</v>
      </c>
      <c r="S8" s="3">
        <f t="shared" si="5"/>
        <v>3.26</v>
      </c>
      <c r="T8" s="33">
        <v>5.92</v>
      </c>
      <c r="U8" s="34">
        <f t="shared" si="6"/>
        <v>5.92</v>
      </c>
      <c r="V8" s="35">
        <f t="shared" si="7"/>
        <v>-0.70967741935483786</v>
      </c>
      <c r="W8" s="35">
        <f t="shared" si="8"/>
        <v>-3.5830618892508106</v>
      </c>
      <c r="X8" s="36">
        <f t="shared" si="9"/>
        <v>-0.71</v>
      </c>
      <c r="Y8" s="36">
        <f t="shared" si="10"/>
        <v>-3.59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230407</v>
      </c>
      <c r="M9" s="32" t="s">
        <v>323</v>
      </c>
      <c r="N9" s="3">
        <f t="shared" si="0"/>
        <v>61</v>
      </c>
      <c r="O9" s="3">
        <f t="shared" si="1"/>
        <v>6.1499999999999995</v>
      </c>
      <c r="P9" s="3">
        <f t="shared" si="2"/>
        <v>5.05</v>
      </c>
      <c r="Q9" s="3">
        <f t="shared" si="3"/>
        <v>16</v>
      </c>
      <c r="R9" s="3">
        <f t="shared" si="4"/>
        <v>6.14</v>
      </c>
      <c r="S9" s="3">
        <f t="shared" si="5"/>
        <v>3.26</v>
      </c>
      <c r="T9" s="33">
        <v>6.5</v>
      </c>
      <c r="U9" s="34">
        <f t="shared" si="6"/>
        <v>6.5</v>
      </c>
      <c r="V9" s="35">
        <f t="shared" si="7"/>
        <v>1.1612903225806461</v>
      </c>
      <c r="W9" s="35">
        <f t="shared" si="8"/>
        <v>5.8631921824104287</v>
      </c>
      <c r="X9" s="36">
        <f t="shared" si="9"/>
        <v>1.17</v>
      </c>
      <c r="Y9" s="36">
        <f t="shared" si="10"/>
        <v>5.87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230407</v>
      </c>
      <c r="M10" s="32" t="s">
        <v>323</v>
      </c>
      <c r="N10" s="3">
        <f t="shared" si="0"/>
        <v>61</v>
      </c>
      <c r="O10" s="3">
        <f t="shared" si="1"/>
        <v>6.1499999999999995</v>
      </c>
      <c r="P10" s="3">
        <f t="shared" si="2"/>
        <v>5.05</v>
      </c>
      <c r="Q10" s="3">
        <f t="shared" si="3"/>
        <v>16</v>
      </c>
      <c r="R10" s="3">
        <f t="shared" si="4"/>
        <v>6.14</v>
      </c>
      <c r="S10" s="3">
        <f t="shared" si="5"/>
        <v>3.26</v>
      </c>
      <c r="T10" s="33">
        <v>6.7</v>
      </c>
      <c r="U10" s="34">
        <f t="shared" si="6"/>
        <v>6.7</v>
      </c>
      <c r="V10" s="35">
        <f t="shared" si="7"/>
        <v>1.8064516129032275</v>
      </c>
      <c r="W10" s="35">
        <f t="shared" si="8"/>
        <v>9.1205211726384441</v>
      </c>
      <c r="X10" s="36">
        <f t="shared" si="9"/>
        <v>1.81</v>
      </c>
      <c r="Y10" s="36">
        <f t="shared" si="10"/>
        <v>9.129999999999999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230407</v>
      </c>
      <c r="M11" s="32" t="s">
        <v>323</v>
      </c>
      <c r="N11" s="3">
        <f t="shared" si="0"/>
        <v>61</v>
      </c>
      <c r="O11" s="3">
        <f t="shared" si="1"/>
        <v>6.1499999999999995</v>
      </c>
      <c r="P11" s="3">
        <f t="shared" si="2"/>
        <v>5.05</v>
      </c>
      <c r="Q11" s="3">
        <f t="shared" si="3"/>
        <v>16</v>
      </c>
      <c r="R11" s="3">
        <f t="shared" si="4"/>
        <v>6.14</v>
      </c>
      <c r="S11" s="3">
        <f t="shared" si="5"/>
        <v>3.26</v>
      </c>
      <c r="T11" s="33">
        <v>7.8</v>
      </c>
      <c r="U11" s="34" t="str">
        <f t="shared" si="6"/>
        <v/>
      </c>
      <c r="V11" s="35">
        <f t="shared" si="7"/>
        <v>5.3548387096774199</v>
      </c>
      <c r="W11" s="35">
        <f t="shared" si="8"/>
        <v>27.035830618892515</v>
      </c>
      <c r="X11" s="36">
        <f t="shared" si="9"/>
        <v>5.3599999999999994</v>
      </c>
      <c r="Y11" s="36">
        <f t="shared" si="10"/>
        <v>27.040000000000003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230407</v>
      </c>
      <c r="M12" s="32" t="s">
        <v>323</v>
      </c>
      <c r="N12" s="3">
        <f t="shared" si="0"/>
        <v>61</v>
      </c>
      <c r="O12" s="3">
        <f t="shared" si="1"/>
        <v>6.1499999999999995</v>
      </c>
      <c r="P12" s="3">
        <f t="shared" si="2"/>
        <v>5.05</v>
      </c>
      <c r="Q12" s="3">
        <f t="shared" si="3"/>
        <v>16</v>
      </c>
      <c r="R12" s="3">
        <f t="shared" si="4"/>
        <v>6.14</v>
      </c>
      <c r="S12" s="3">
        <f t="shared" si="5"/>
        <v>3.26</v>
      </c>
      <c r="T12" s="33">
        <v>6.25</v>
      </c>
      <c r="U12" s="34">
        <f t="shared" si="6"/>
        <v>6.25</v>
      </c>
      <c r="V12" s="35">
        <f t="shared" si="7"/>
        <v>0.35483870967742037</v>
      </c>
      <c r="W12" s="35">
        <f t="shared" si="8"/>
        <v>1.7915309446254124</v>
      </c>
      <c r="X12" s="36">
        <f t="shared" si="9"/>
        <v>0.36</v>
      </c>
      <c r="Y12" s="36">
        <f t="shared" si="10"/>
        <v>1.8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230407</v>
      </c>
      <c r="M13" s="32" t="s">
        <v>323</v>
      </c>
      <c r="N13" s="3">
        <f t="shared" si="0"/>
        <v>61</v>
      </c>
      <c r="O13" s="3">
        <f t="shared" si="1"/>
        <v>6.1499999999999995</v>
      </c>
      <c r="P13" s="3">
        <f t="shared" si="2"/>
        <v>5.05</v>
      </c>
      <c r="Q13" s="3">
        <f t="shared" si="3"/>
        <v>16</v>
      </c>
      <c r="R13" s="3">
        <f t="shared" si="4"/>
        <v>6.14</v>
      </c>
      <c r="S13" s="3">
        <f t="shared" si="5"/>
        <v>3.26</v>
      </c>
      <c r="T13" s="33">
        <v>6.51</v>
      </c>
      <c r="U13" s="34">
        <f t="shared" si="6"/>
        <v>6.51</v>
      </c>
      <c r="V13" s="35">
        <f t="shared" si="7"/>
        <v>1.1935483870967745</v>
      </c>
      <c r="W13" s="35">
        <f t="shared" si="8"/>
        <v>6.0260586319218259</v>
      </c>
      <c r="X13" s="36">
        <f t="shared" si="9"/>
        <v>1.2</v>
      </c>
      <c r="Y13" s="36">
        <f t="shared" si="10"/>
        <v>6.0299999999999994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230407</v>
      </c>
      <c r="M14" s="32" t="s">
        <v>323</v>
      </c>
      <c r="N14" s="3">
        <f t="shared" si="0"/>
        <v>61</v>
      </c>
      <c r="O14" s="3">
        <f t="shared" si="1"/>
        <v>6.1499999999999995</v>
      </c>
      <c r="P14" s="3">
        <f t="shared" si="2"/>
        <v>5.05</v>
      </c>
      <c r="Q14" s="3">
        <f t="shared" si="3"/>
        <v>16</v>
      </c>
      <c r="R14" s="3">
        <f t="shared" si="4"/>
        <v>6.14</v>
      </c>
      <c r="S14" s="3">
        <f t="shared" si="5"/>
        <v>3.26</v>
      </c>
      <c r="T14" s="33">
        <v>6.4</v>
      </c>
      <c r="U14" s="34">
        <f t="shared" si="6"/>
        <v>6.4</v>
      </c>
      <c r="V14" s="35">
        <f t="shared" si="7"/>
        <v>0.83870967741935698</v>
      </c>
      <c r="W14" s="35">
        <f t="shared" si="8"/>
        <v>4.2345276872964277</v>
      </c>
      <c r="X14" s="36">
        <f t="shared" si="9"/>
        <v>0.84</v>
      </c>
      <c r="Y14" s="36">
        <f t="shared" si="10"/>
        <v>4.24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230407</v>
      </c>
      <c r="M15" s="32" t="s">
        <v>323</v>
      </c>
      <c r="N15" s="3">
        <f t="shared" si="0"/>
        <v>61</v>
      </c>
      <c r="O15" s="3">
        <f t="shared" si="1"/>
        <v>6.1499999999999995</v>
      </c>
      <c r="P15" s="3">
        <f t="shared" si="2"/>
        <v>5.05</v>
      </c>
      <c r="Q15" s="3">
        <f t="shared" si="3"/>
        <v>16</v>
      </c>
      <c r="R15" s="3">
        <f t="shared" si="4"/>
        <v>6.14</v>
      </c>
      <c r="S15" s="3">
        <f t="shared" si="5"/>
        <v>3.26</v>
      </c>
      <c r="T15" s="33">
        <v>5.8</v>
      </c>
      <c r="U15" s="34">
        <f t="shared" si="6"/>
        <v>5.8</v>
      </c>
      <c r="V15" s="35">
        <f t="shared" si="7"/>
        <v>-1.0967741935483866</v>
      </c>
      <c r="W15" s="35">
        <f t="shared" si="8"/>
        <v>-5.5374592833876202</v>
      </c>
      <c r="X15" s="36">
        <f t="shared" si="9"/>
        <v>-1.1000000000000001</v>
      </c>
      <c r="Y15" s="36">
        <f t="shared" si="10"/>
        <v>-5.54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230407</v>
      </c>
      <c r="M16" s="32" t="s">
        <v>323</v>
      </c>
      <c r="N16" s="3">
        <f t="shared" si="0"/>
        <v>61</v>
      </c>
      <c r="O16" s="3">
        <f t="shared" si="1"/>
        <v>6.1499999999999995</v>
      </c>
      <c r="P16" s="3">
        <f t="shared" si="2"/>
        <v>5.05</v>
      </c>
      <c r="Q16" s="3">
        <f t="shared" si="3"/>
        <v>16</v>
      </c>
      <c r="R16" s="3">
        <f t="shared" si="4"/>
        <v>6.14</v>
      </c>
      <c r="S16" s="3">
        <f t="shared" si="5"/>
        <v>3.26</v>
      </c>
      <c r="T16" s="33"/>
      <c r="U16" s="34" t="str">
        <f t="shared" si="6"/>
        <v/>
      </c>
      <c r="V16" s="35">
        <f t="shared" si="7"/>
        <v>-19.806451612903224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230407</v>
      </c>
      <c r="M17" s="32" t="s">
        <v>323</v>
      </c>
      <c r="N17" s="3">
        <f t="shared" si="0"/>
        <v>61</v>
      </c>
      <c r="O17" s="3">
        <f t="shared" si="1"/>
        <v>6.1499999999999995</v>
      </c>
      <c r="P17" s="3">
        <f t="shared" si="2"/>
        <v>5.05</v>
      </c>
      <c r="Q17" s="3">
        <f t="shared" si="3"/>
        <v>16</v>
      </c>
      <c r="R17" s="3">
        <f t="shared" si="4"/>
        <v>6.14</v>
      </c>
      <c r="S17" s="3">
        <f t="shared" si="5"/>
        <v>3.26</v>
      </c>
      <c r="T17" s="33"/>
      <c r="U17" s="34" t="str">
        <f t="shared" si="6"/>
        <v/>
      </c>
      <c r="V17" s="35">
        <f t="shared" si="7"/>
        <v>-19.806451612903224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230407</v>
      </c>
      <c r="M18" s="32" t="s">
        <v>323</v>
      </c>
      <c r="N18" s="3">
        <f t="shared" si="0"/>
        <v>61</v>
      </c>
      <c r="O18" s="3">
        <f t="shared" si="1"/>
        <v>6.1499999999999995</v>
      </c>
      <c r="P18" s="3">
        <f t="shared" si="2"/>
        <v>5.05</v>
      </c>
      <c r="Q18" s="3">
        <f t="shared" si="3"/>
        <v>16</v>
      </c>
      <c r="R18" s="3">
        <f t="shared" si="4"/>
        <v>6.14</v>
      </c>
      <c r="S18" s="3">
        <f t="shared" si="5"/>
        <v>3.26</v>
      </c>
      <c r="T18" s="33"/>
      <c r="U18" s="34" t="str">
        <f t="shared" si="6"/>
        <v/>
      </c>
      <c r="V18" s="35">
        <f t="shared" si="7"/>
        <v>-19.806451612903224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230407</v>
      </c>
      <c r="M19" s="32" t="s">
        <v>323</v>
      </c>
      <c r="N19" s="3">
        <f t="shared" si="0"/>
        <v>61</v>
      </c>
      <c r="O19" s="3">
        <f t="shared" si="1"/>
        <v>6.1499999999999995</v>
      </c>
      <c r="P19" s="3">
        <f t="shared" si="2"/>
        <v>5.05</v>
      </c>
      <c r="Q19" s="3">
        <f t="shared" si="3"/>
        <v>16</v>
      </c>
      <c r="R19" s="3">
        <f t="shared" si="4"/>
        <v>6.14</v>
      </c>
      <c r="S19" s="3">
        <f t="shared" si="5"/>
        <v>3.26</v>
      </c>
      <c r="T19" s="1">
        <v>6.6</v>
      </c>
      <c r="U19" s="34">
        <f t="shared" si="6"/>
        <v>6.6</v>
      </c>
      <c r="V19" s="35">
        <f t="shared" si="7"/>
        <v>1.4838709677419353</v>
      </c>
      <c r="W19" s="35">
        <f t="shared" si="8"/>
        <v>7.4918566775244289</v>
      </c>
      <c r="X19" s="36">
        <f t="shared" si="9"/>
        <v>1.49</v>
      </c>
      <c r="Y19" s="36">
        <f t="shared" si="10"/>
        <v>7.5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230407</v>
      </c>
      <c r="M20" s="32" t="s">
        <v>323</v>
      </c>
      <c r="N20" s="3">
        <f t="shared" si="0"/>
        <v>61</v>
      </c>
      <c r="O20" s="3">
        <f t="shared" si="1"/>
        <v>6.1499999999999995</v>
      </c>
      <c r="P20" s="3">
        <f t="shared" si="2"/>
        <v>5.05</v>
      </c>
      <c r="Q20" s="3">
        <f t="shared" si="3"/>
        <v>16</v>
      </c>
      <c r="R20" s="3">
        <f t="shared" si="4"/>
        <v>6.14</v>
      </c>
      <c r="S20" s="3">
        <f t="shared" si="5"/>
        <v>3.26</v>
      </c>
      <c r="T20" s="33"/>
      <c r="U20" s="34" t="str">
        <f t="shared" si="6"/>
        <v/>
      </c>
      <c r="V20" s="35">
        <f t="shared" si="7"/>
        <v>-19.806451612903224</v>
      </c>
      <c r="W20" s="35">
        <f t="shared" si="8"/>
        <v>-100</v>
      </c>
      <c r="X20" s="36" t="e">
        <f t="shared" si="9"/>
        <v>#N/A</v>
      </c>
      <c r="Y20" s="36" t="e">
        <f t="shared" si="10"/>
        <v>#N/A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230407</v>
      </c>
      <c r="M21" s="32" t="s">
        <v>323</v>
      </c>
      <c r="N21" s="3">
        <f t="shared" si="0"/>
        <v>61</v>
      </c>
      <c r="O21" s="3">
        <f t="shared" si="1"/>
        <v>6.1499999999999995</v>
      </c>
      <c r="P21" s="3">
        <f t="shared" si="2"/>
        <v>5.05</v>
      </c>
      <c r="Q21" s="3">
        <f t="shared" si="3"/>
        <v>16</v>
      </c>
      <c r="R21" s="3">
        <f t="shared" si="4"/>
        <v>6.14</v>
      </c>
      <c r="S21" s="3">
        <f t="shared" si="5"/>
        <v>3.26</v>
      </c>
      <c r="T21" s="33">
        <v>5.9</v>
      </c>
      <c r="U21" s="34">
        <f t="shared" si="6"/>
        <v>5.9</v>
      </c>
      <c r="V21" s="35">
        <f t="shared" si="7"/>
        <v>-0.77419354838709464</v>
      </c>
      <c r="W21" s="35">
        <f t="shared" si="8"/>
        <v>-3.9087947882736049</v>
      </c>
      <c r="X21" s="36">
        <f t="shared" si="9"/>
        <v>-0.78</v>
      </c>
      <c r="Y21" s="36">
        <f t="shared" si="10"/>
        <v>-3.9099999999999997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230407</v>
      </c>
      <c r="M22" s="32" t="s">
        <v>323</v>
      </c>
      <c r="N22" s="3">
        <f t="shared" si="0"/>
        <v>61</v>
      </c>
      <c r="O22" s="3">
        <f t="shared" si="1"/>
        <v>6.1499999999999995</v>
      </c>
      <c r="P22" s="3">
        <f t="shared" si="2"/>
        <v>5.05</v>
      </c>
      <c r="Q22" s="3">
        <f t="shared" si="3"/>
        <v>16</v>
      </c>
      <c r="R22" s="3">
        <f t="shared" si="4"/>
        <v>6.14</v>
      </c>
      <c r="S22" s="3">
        <f t="shared" si="5"/>
        <v>3.26</v>
      </c>
      <c r="T22" s="33">
        <v>6.2</v>
      </c>
      <c r="U22" s="34">
        <f t="shared" si="6"/>
        <v>6.2</v>
      </c>
      <c r="V22" s="35">
        <f t="shared" si="7"/>
        <v>0.1935483870967758</v>
      </c>
      <c r="W22" s="35">
        <f t="shared" si="8"/>
        <v>0.977198697068412</v>
      </c>
      <c r="X22" s="36">
        <f t="shared" si="9"/>
        <v>0.2</v>
      </c>
      <c r="Y22" s="36">
        <f t="shared" si="10"/>
        <v>0.98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230407</v>
      </c>
      <c r="M23" s="32" t="s">
        <v>323</v>
      </c>
      <c r="N23" s="3">
        <f t="shared" si="0"/>
        <v>61</v>
      </c>
      <c r="O23" s="3">
        <f t="shared" si="1"/>
        <v>6.1499999999999995</v>
      </c>
      <c r="P23" s="3">
        <f t="shared" si="2"/>
        <v>5.05</v>
      </c>
      <c r="Q23" s="3">
        <f t="shared" si="3"/>
        <v>16</v>
      </c>
      <c r="R23" s="3">
        <f t="shared" si="4"/>
        <v>6.14</v>
      </c>
      <c r="S23" s="3">
        <f t="shared" si="5"/>
        <v>3.26</v>
      </c>
      <c r="T23" s="33">
        <v>4.55</v>
      </c>
      <c r="U23" s="34" t="str">
        <f t="shared" si="6"/>
        <v/>
      </c>
      <c r="V23" s="35">
        <f t="shared" si="7"/>
        <v>-5.129032258064516</v>
      </c>
      <c r="W23" s="35">
        <f t="shared" si="8"/>
        <v>-25.895765472312704</v>
      </c>
      <c r="X23" s="36">
        <f t="shared" si="9"/>
        <v>-5.13</v>
      </c>
      <c r="Y23" s="36">
        <f t="shared" si="10"/>
        <v>-25.900000000000002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230407</v>
      </c>
      <c r="M24" s="32" t="s">
        <v>323</v>
      </c>
      <c r="N24" s="3">
        <f t="shared" si="0"/>
        <v>61</v>
      </c>
      <c r="O24" s="3">
        <f t="shared" si="1"/>
        <v>6.1499999999999995</v>
      </c>
      <c r="P24" s="3">
        <f t="shared" si="2"/>
        <v>5.05</v>
      </c>
      <c r="Q24" s="3">
        <f t="shared" si="3"/>
        <v>16</v>
      </c>
      <c r="R24" s="3">
        <f t="shared" si="4"/>
        <v>6.14</v>
      </c>
      <c r="S24" s="3">
        <f t="shared" si="5"/>
        <v>3.26</v>
      </c>
      <c r="T24" s="33"/>
      <c r="U24" s="34" t="str">
        <f t="shared" si="6"/>
        <v/>
      </c>
      <c r="V24" s="35">
        <f t="shared" si="7"/>
        <v>-19.806451612903224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230407</v>
      </c>
      <c r="M25" s="32" t="s">
        <v>323</v>
      </c>
      <c r="N25" s="3">
        <f t="shared" si="0"/>
        <v>61</v>
      </c>
      <c r="O25" s="3">
        <f t="shared" si="1"/>
        <v>6.1499999999999995</v>
      </c>
      <c r="P25" s="3">
        <f t="shared" si="2"/>
        <v>5.05</v>
      </c>
      <c r="Q25" s="3">
        <f t="shared" si="3"/>
        <v>16</v>
      </c>
      <c r="R25" s="3">
        <f t="shared" si="4"/>
        <v>6.14</v>
      </c>
      <c r="S25" s="3">
        <f t="shared" si="5"/>
        <v>3.26</v>
      </c>
      <c r="T25" s="33"/>
      <c r="U25" s="34" t="str">
        <f t="shared" si="6"/>
        <v/>
      </c>
      <c r="V25" s="35">
        <f t="shared" si="7"/>
        <v>-19.806451612903224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230407</v>
      </c>
      <c r="M26" s="32" t="s">
        <v>323</v>
      </c>
      <c r="N26" s="3">
        <f t="shared" si="0"/>
        <v>61</v>
      </c>
      <c r="O26" s="3">
        <f t="shared" si="1"/>
        <v>6.1499999999999995</v>
      </c>
      <c r="P26" s="3">
        <f t="shared" si="2"/>
        <v>5.05</v>
      </c>
      <c r="Q26" s="3">
        <f t="shared" si="3"/>
        <v>16</v>
      </c>
      <c r="R26" s="3">
        <f t="shared" si="4"/>
        <v>6.14</v>
      </c>
      <c r="S26" s="3">
        <f t="shared" si="5"/>
        <v>3.26</v>
      </c>
      <c r="T26" s="33"/>
      <c r="U26" s="34" t="str">
        <f t="shared" si="6"/>
        <v/>
      </c>
      <c r="V26" s="35">
        <f t="shared" si="7"/>
        <v>-19.806451612903224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230407</v>
      </c>
      <c r="M27" s="32" t="s">
        <v>323</v>
      </c>
      <c r="N27" s="3">
        <f t="shared" si="0"/>
        <v>61</v>
      </c>
      <c r="O27" s="3">
        <f t="shared" si="1"/>
        <v>6.1499999999999995</v>
      </c>
      <c r="P27" s="3">
        <f t="shared" si="2"/>
        <v>5.05</v>
      </c>
      <c r="Q27" s="3">
        <f t="shared" si="3"/>
        <v>16</v>
      </c>
      <c r="R27" s="3">
        <f t="shared" si="4"/>
        <v>6.14</v>
      </c>
      <c r="S27" s="3">
        <f t="shared" si="5"/>
        <v>3.26</v>
      </c>
      <c r="T27" s="33">
        <v>6.23</v>
      </c>
      <c r="U27" s="34">
        <f t="shared" si="6"/>
        <v>6.23</v>
      </c>
      <c r="V27" s="35">
        <f t="shared" si="7"/>
        <v>0.2903225806451637</v>
      </c>
      <c r="W27" s="35">
        <f t="shared" si="8"/>
        <v>1.4657980456026181</v>
      </c>
      <c r="X27" s="36">
        <f t="shared" si="9"/>
        <v>0.3</v>
      </c>
      <c r="Y27" s="36">
        <f t="shared" si="10"/>
        <v>1.47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230407</v>
      </c>
      <c r="M28" s="32" t="s">
        <v>323</v>
      </c>
      <c r="N28" s="3">
        <f t="shared" si="0"/>
        <v>61</v>
      </c>
      <c r="O28" s="3">
        <f t="shared" si="1"/>
        <v>6.1499999999999995</v>
      </c>
      <c r="P28" s="3">
        <f t="shared" si="2"/>
        <v>5.05</v>
      </c>
      <c r="Q28" s="3">
        <f t="shared" si="3"/>
        <v>16</v>
      </c>
      <c r="R28" s="3">
        <f t="shared" si="4"/>
        <v>6.14</v>
      </c>
      <c r="S28" s="3">
        <f t="shared" si="5"/>
        <v>3.26</v>
      </c>
      <c r="T28" s="33">
        <v>6.5</v>
      </c>
      <c r="U28" s="34">
        <f t="shared" si="6"/>
        <v>6.5</v>
      </c>
      <c r="V28" s="35">
        <f t="shared" si="7"/>
        <v>1.1612903225806461</v>
      </c>
      <c r="W28" s="35">
        <f t="shared" si="8"/>
        <v>5.8631921824104287</v>
      </c>
      <c r="X28" s="36">
        <f t="shared" si="9"/>
        <v>1.17</v>
      </c>
      <c r="Y28" s="36">
        <f t="shared" si="10"/>
        <v>5.87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230407</v>
      </c>
      <c r="M29" s="32" t="s">
        <v>323</v>
      </c>
      <c r="N29" s="3">
        <f t="shared" si="0"/>
        <v>61</v>
      </c>
      <c r="O29" s="3">
        <f t="shared" si="1"/>
        <v>6.1499999999999995</v>
      </c>
      <c r="P29" s="3">
        <f t="shared" si="2"/>
        <v>5.05</v>
      </c>
      <c r="Q29" s="3">
        <f t="shared" si="3"/>
        <v>16</v>
      </c>
      <c r="R29" s="3">
        <f t="shared" si="4"/>
        <v>6.14</v>
      </c>
      <c r="S29" s="3">
        <f t="shared" si="5"/>
        <v>3.26</v>
      </c>
      <c r="T29" s="33">
        <v>6.5</v>
      </c>
      <c r="U29" s="34">
        <f t="shared" si="6"/>
        <v>6.5</v>
      </c>
      <c r="V29" s="35">
        <f t="shared" si="7"/>
        <v>1.1612903225806461</v>
      </c>
      <c r="W29" s="35">
        <f t="shared" si="8"/>
        <v>5.8631921824104287</v>
      </c>
      <c r="X29" s="36">
        <f t="shared" si="9"/>
        <v>1.17</v>
      </c>
      <c r="Y29" s="36">
        <f t="shared" si="10"/>
        <v>5.87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230407</v>
      </c>
      <c r="M30" s="32" t="s">
        <v>323</v>
      </c>
      <c r="N30" s="3">
        <f t="shared" si="0"/>
        <v>61</v>
      </c>
      <c r="O30" s="3">
        <f t="shared" si="1"/>
        <v>6.1499999999999995</v>
      </c>
      <c r="P30" s="3">
        <f t="shared" si="2"/>
        <v>5.05</v>
      </c>
      <c r="Q30" s="3">
        <f t="shared" si="3"/>
        <v>16</v>
      </c>
      <c r="R30" s="3">
        <f t="shared" si="4"/>
        <v>6.14</v>
      </c>
      <c r="S30" s="3">
        <f t="shared" si="5"/>
        <v>3.26</v>
      </c>
      <c r="T30" s="33">
        <v>6.4</v>
      </c>
      <c r="U30" s="34">
        <f t="shared" si="6"/>
        <v>6.4</v>
      </c>
      <c r="V30" s="35">
        <f t="shared" si="7"/>
        <v>0.83870967741935698</v>
      </c>
      <c r="W30" s="35">
        <f t="shared" si="8"/>
        <v>4.2345276872964277</v>
      </c>
      <c r="X30" s="36">
        <f t="shared" si="9"/>
        <v>0.84</v>
      </c>
      <c r="Y30" s="36">
        <f t="shared" si="10"/>
        <v>4.24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230407</v>
      </c>
      <c r="M31" s="32" t="s">
        <v>323</v>
      </c>
      <c r="N31" s="3">
        <f t="shared" si="0"/>
        <v>61</v>
      </c>
      <c r="O31" s="3">
        <f t="shared" si="1"/>
        <v>6.1499999999999995</v>
      </c>
      <c r="P31" s="3">
        <f t="shared" si="2"/>
        <v>5.05</v>
      </c>
      <c r="Q31" s="3">
        <f t="shared" si="3"/>
        <v>16</v>
      </c>
      <c r="R31" s="3">
        <f t="shared" si="4"/>
        <v>6.14</v>
      </c>
      <c r="S31" s="3">
        <f t="shared" si="5"/>
        <v>3.26</v>
      </c>
      <c r="T31" s="33">
        <v>5.6</v>
      </c>
      <c r="U31" s="34">
        <f t="shared" si="6"/>
        <v>5.6</v>
      </c>
      <c r="V31" s="35">
        <f t="shared" si="7"/>
        <v>-1.741935483870968</v>
      </c>
      <c r="W31" s="35">
        <f t="shared" si="8"/>
        <v>-8.7947882736156355</v>
      </c>
      <c r="X31" s="36">
        <f t="shared" si="9"/>
        <v>-1.75</v>
      </c>
      <c r="Y31" s="36">
        <f t="shared" si="10"/>
        <v>-8.7999999999999989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230407</v>
      </c>
      <c r="M32" s="32" t="s">
        <v>323</v>
      </c>
      <c r="N32" s="3">
        <f t="shared" si="0"/>
        <v>61</v>
      </c>
      <c r="O32" s="3">
        <f t="shared" si="1"/>
        <v>6.1499999999999995</v>
      </c>
      <c r="P32" s="3">
        <f t="shared" si="2"/>
        <v>5.05</v>
      </c>
      <c r="Q32" s="3">
        <f t="shared" si="3"/>
        <v>16</v>
      </c>
      <c r="R32" s="3">
        <f t="shared" si="4"/>
        <v>6.14</v>
      </c>
      <c r="S32" s="3">
        <f t="shared" si="5"/>
        <v>3.26</v>
      </c>
      <c r="T32" s="33">
        <v>5.5</v>
      </c>
      <c r="U32" s="34">
        <f t="shared" si="6"/>
        <v>5.5</v>
      </c>
      <c r="V32" s="35">
        <f t="shared" si="7"/>
        <v>-2.0645161290322571</v>
      </c>
      <c r="W32" s="35">
        <f t="shared" si="8"/>
        <v>-10.423452768729637</v>
      </c>
      <c r="X32" s="36">
        <f t="shared" si="9"/>
        <v>-2.0699999999999998</v>
      </c>
      <c r="Y32" s="36">
        <f t="shared" si="10"/>
        <v>-10.43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230407</v>
      </c>
      <c r="M33" s="32" t="s">
        <v>323</v>
      </c>
      <c r="N33" s="3">
        <f t="shared" si="0"/>
        <v>61</v>
      </c>
      <c r="O33" s="3">
        <f t="shared" si="1"/>
        <v>6.1499999999999995</v>
      </c>
      <c r="P33" s="3">
        <f t="shared" si="2"/>
        <v>5.05</v>
      </c>
      <c r="Q33" s="3">
        <f t="shared" si="3"/>
        <v>16</v>
      </c>
      <c r="R33" s="3">
        <f t="shared" si="4"/>
        <v>6.14</v>
      </c>
      <c r="S33" s="3">
        <f t="shared" si="5"/>
        <v>3.26</v>
      </c>
      <c r="T33" s="33"/>
      <c r="U33" s="34" t="str">
        <f t="shared" si="6"/>
        <v/>
      </c>
      <c r="V33" s="35">
        <f t="shared" si="7"/>
        <v>-19.806451612903224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230407</v>
      </c>
      <c r="M34" s="32" t="s">
        <v>323</v>
      </c>
      <c r="N34" s="3">
        <f t="shared" si="0"/>
        <v>61</v>
      </c>
      <c r="O34" s="3">
        <f t="shared" si="1"/>
        <v>6.1499999999999995</v>
      </c>
      <c r="P34" s="3">
        <f t="shared" si="2"/>
        <v>5.05</v>
      </c>
      <c r="Q34" s="3">
        <f t="shared" si="3"/>
        <v>16</v>
      </c>
      <c r="R34" s="3">
        <f t="shared" si="4"/>
        <v>6.14</v>
      </c>
      <c r="S34" s="3">
        <f t="shared" si="5"/>
        <v>3.26</v>
      </c>
      <c r="T34" s="33">
        <v>5.6</v>
      </c>
      <c r="U34" s="34">
        <f t="shared" si="6"/>
        <v>5.6</v>
      </c>
      <c r="V34" s="35">
        <f t="shared" si="7"/>
        <v>-1.741935483870968</v>
      </c>
      <c r="W34" s="35">
        <f t="shared" si="8"/>
        <v>-8.7947882736156355</v>
      </c>
      <c r="X34" s="36">
        <f t="shared" si="9"/>
        <v>-1.75</v>
      </c>
      <c r="Y34" s="36">
        <f t="shared" si="10"/>
        <v>-8.7999999999999989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230407</v>
      </c>
      <c r="M35" s="32" t="s">
        <v>323</v>
      </c>
      <c r="N35" s="3">
        <f t="shared" si="0"/>
        <v>61</v>
      </c>
      <c r="O35" s="3">
        <f t="shared" si="1"/>
        <v>6.1499999999999995</v>
      </c>
      <c r="P35" s="3">
        <f t="shared" si="2"/>
        <v>5.05</v>
      </c>
      <c r="Q35" s="3">
        <f t="shared" si="3"/>
        <v>16</v>
      </c>
      <c r="R35" s="3">
        <f t="shared" si="4"/>
        <v>6.14</v>
      </c>
      <c r="S35" s="3">
        <f t="shared" si="5"/>
        <v>3.26</v>
      </c>
      <c r="T35" s="33">
        <v>6.1</v>
      </c>
      <c r="U35" s="34">
        <f t="shared" si="6"/>
        <v>6.1</v>
      </c>
      <c r="V35" s="35">
        <f t="shared" si="7"/>
        <v>-0.12903225806451624</v>
      </c>
      <c r="W35" s="35">
        <f t="shared" si="8"/>
        <v>-0.65146579804560323</v>
      </c>
      <c r="X35" s="36">
        <f t="shared" si="9"/>
        <v>-0.13</v>
      </c>
      <c r="Y35" s="36">
        <f t="shared" si="10"/>
        <v>-0.66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230407</v>
      </c>
      <c r="M36" s="32" t="s">
        <v>323</v>
      </c>
      <c r="N36" s="3">
        <f t="shared" si="0"/>
        <v>61</v>
      </c>
      <c r="O36" s="3">
        <f t="shared" si="1"/>
        <v>6.1499999999999995</v>
      </c>
      <c r="P36" s="3">
        <f t="shared" si="2"/>
        <v>5.05</v>
      </c>
      <c r="Q36" s="3">
        <f t="shared" si="3"/>
        <v>16</v>
      </c>
      <c r="R36" s="3">
        <f t="shared" si="4"/>
        <v>6.14</v>
      </c>
      <c r="S36" s="3">
        <f t="shared" si="5"/>
        <v>3.26</v>
      </c>
      <c r="T36" s="33">
        <v>5.89</v>
      </c>
      <c r="U36" s="34">
        <f t="shared" si="6"/>
        <v>5.89</v>
      </c>
      <c r="V36" s="35">
        <f t="shared" si="7"/>
        <v>-0.80645161290322587</v>
      </c>
      <c r="W36" s="35">
        <f t="shared" si="8"/>
        <v>-4.0716612377850163</v>
      </c>
      <c r="X36" s="36">
        <f t="shared" si="9"/>
        <v>-0.81</v>
      </c>
      <c r="Y36" s="36">
        <f t="shared" si="10"/>
        <v>-4.08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230407</v>
      </c>
      <c r="M37" s="32" t="s">
        <v>323</v>
      </c>
      <c r="N37" s="3">
        <f t="shared" si="0"/>
        <v>61</v>
      </c>
      <c r="O37" s="3">
        <f t="shared" si="1"/>
        <v>6.1499999999999995</v>
      </c>
      <c r="P37" s="3">
        <f t="shared" si="2"/>
        <v>5.05</v>
      </c>
      <c r="Q37" s="3">
        <f t="shared" si="3"/>
        <v>16</v>
      </c>
      <c r="R37" s="3">
        <f t="shared" si="4"/>
        <v>6.14</v>
      </c>
      <c r="S37" s="3">
        <f t="shared" si="5"/>
        <v>3.26</v>
      </c>
      <c r="T37" s="33">
        <v>4.84</v>
      </c>
      <c r="U37" s="34" t="str">
        <f t="shared" si="6"/>
        <v/>
      </c>
      <c r="V37" s="35">
        <f t="shared" si="7"/>
        <v>-4.193548387096774</v>
      </c>
      <c r="W37" s="35">
        <f t="shared" si="8"/>
        <v>-21.172638436482082</v>
      </c>
      <c r="X37" s="36">
        <f t="shared" si="9"/>
        <v>-4.2</v>
      </c>
      <c r="Y37" s="36">
        <f t="shared" si="10"/>
        <v>-21.180000000000003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230407</v>
      </c>
      <c r="M38" s="32" t="s">
        <v>323</v>
      </c>
      <c r="N38" s="3">
        <f t="shared" si="0"/>
        <v>61</v>
      </c>
      <c r="O38" s="3">
        <f t="shared" si="1"/>
        <v>6.1499999999999995</v>
      </c>
      <c r="P38" s="3">
        <f t="shared" si="2"/>
        <v>5.05</v>
      </c>
      <c r="Q38" s="3">
        <f t="shared" si="3"/>
        <v>16</v>
      </c>
      <c r="R38" s="3">
        <f t="shared" si="4"/>
        <v>6.14</v>
      </c>
      <c r="S38" s="3">
        <f t="shared" si="5"/>
        <v>3.26</v>
      </c>
      <c r="T38" s="33">
        <v>5</v>
      </c>
      <c r="U38" s="34" t="str">
        <f t="shared" si="6"/>
        <v/>
      </c>
      <c r="V38" s="35">
        <f t="shared" si="7"/>
        <v>-3.6774193548387086</v>
      </c>
      <c r="W38" s="35">
        <f t="shared" si="8"/>
        <v>-18.56677524429967</v>
      </c>
      <c r="X38" s="36">
        <f t="shared" si="9"/>
        <v>-3.6799999999999997</v>
      </c>
      <c r="Y38" s="36">
        <f t="shared" si="10"/>
        <v>-18.57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230407</v>
      </c>
      <c r="M39" s="32" t="s">
        <v>323</v>
      </c>
      <c r="N39" s="3">
        <f t="shared" si="0"/>
        <v>61</v>
      </c>
      <c r="O39" s="3">
        <f t="shared" si="1"/>
        <v>6.1499999999999995</v>
      </c>
      <c r="P39" s="3">
        <f t="shared" si="2"/>
        <v>5.05</v>
      </c>
      <c r="Q39" s="3">
        <f t="shared" si="3"/>
        <v>16</v>
      </c>
      <c r="R39" s="3">
        <f t="shared" si="4"/>
        <v>6.14</v>
      </c>
      <c r="S39" s="3">
        <f t="shared" si="5"/>
        <v>3.26</v>
      </c>
      <c r="T39" s="33">
        <v>6</v>
      </c>
      <c r="U39" s="34">
        <f t="shared" si="6"/>
        <v>6</v>
      </c>
      <c r="V39" s="35">
        <f t="shared" si="7"/>
        <v>-0.45161290322580544</v>
      </c>
      <c r="W39" s="35">
        <f t="shared" si="8"/>
        <v>-2.2801302931596039</v>
      </c>
      <c r="X39" s="36">
        <f t="shared" si="9"/>
        <v>-0.46</v>
      </c>
      <c r="Y39" s="36">
        <f t="shared" si="10"/>
        <v>-2.2899999999999996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230407</v>
      </c>
      <c r="M40" s="32" t="s">
        <v>323</v>
      </c>
      <c r="N40" s="3">
        <f t="shared" si="0"/>
        <v>61</v>
      </c>
      <c r="O40" s="3">
        <f t="shared" si="1"/>
        <v>6.1499999999999995</v>
      </c>
      <c r="P40" s="3">
        <f t="shared" si="2"/>
        <v>5.05</v>
      </c>
      <c r="Q40" s="3">
        <f t="shared" si="3"/>
        <v>16</v>
      </c>
      <c r="R40" s="3">
        <f t="shared" si="4"/>
        <v>6.14</v>
      </c>
      <c r="S40" s="3">
        <f t="shared" si="5"/>
        <v>3.26</v>
      </c>
      <c r="T40" s="33">
        <v>4.5199999999999996</v>
      </c>
      <c r="U40" s="34" t="str">
        <f t="shared" si="6"/>
        <v/>
      </c>
      <c r="V40" s="35">
        <f t="shared" si="7"/>
        <v>-5.2258064516129039</v>
      </c>
      <c r="W40" s="35">
        <f t="shared" si="8"/>
        <v>-26.384364820846905</v>
      </c>
      <c r="X40" s="36">
        <f t="shared" si="9"/>
        <v>-5.2299999999999995</v>
      </c>
      <c r="Y40" s="36">
        <f t="shared" si="10"/>
        <v>-26.39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230407</v>
      </c>
      <c r="M41" s="32" t="s">
        <v>323</v>
      </c>
      <c r="N41" s="3">
        <f t="shared" si="0"/>
        <v>61</v>
      </c>
      <c r="O41" s="3">
        <f t="shared" si="1"/>
        <v>6.1499999999999995</v>
      </c>
      <c r="P41" s="3">
        <f t="shared" si="2"/>
        <v>5.05</v>
      </c>
      <c r="Q41" s="3">
        <f t="shared" si="3"/>
        <v>16</v>
      </c>
      <c r="R41" s="3">
        <f t="shared" si="4"/>
        <v>6.14</v>
      </c>
      <c r="S41" s="3">
        <f t="shared" si="5"/>
        <v>3.26</v>
      </c>
      <c r="T41" s="33"/>
      <c r="U41" s="34" t="str">
        <f t="shared" si="6"/>
        <v/>
      </c>
      <c r="V41" s="35">
        <f t="shared" si="7"/>
        <v>-19.806451612903224</v>
      </c>
      <c r="W41" s="35">
        <f t="shared" si="8"/>
        <v>-100</v>
      </c>
      <c r="X41" s="36" t="e">
        <f t="shared" si="9"/>
        <v>#N/A</v>
      </c>
      <c r="Y41" s="36" t="e">
        <f t="shared" si="10"/>
        <v>#N/A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230407</v>
      </c>
      <c r="M42" s="32" t="s">
        <v>323</v>
      </c>
      <c r="N42" s="3">
        <f t="shared" si="0"/>
        <v>61</v>
      </c>
      <c r="O42" s="3">
        <f t="shared" si="1"/>
        <v>6.1499999999999995</v>
      </c>
      <c r="P42" s="3">
        <f t="shared" si="2"/>
        <v>5.05</v>
      </c>
      <c r="Q42" s="3">
        <f t="shared" si="3"/>
        <v>16</v>
      </c>
      <c r="R42" s="3">
        <f t="shared" si="4"/>
        <v>6.14</v>
      </c>
      <c r="S42" s="3">
        <f t="shared" si="5"/>
        <v>3.26</v>
      </c>
      <c r="T42" s="33">
        <v>5.7</v>
      </c>
      <c r="U42" s="34">
        <f t="shared" si="6"/>
        <v>5.7</v>
      </c>
      <c r="V42" s="35">
        <f t="shared" si="7"/>
        <v>-1.4193548387096757</v>
      </c>
      <c r="W42" s="35">
        <f t="shared" si="8"/>
        <v>-7.1661237785016212</v>
      </c>
      <c r="X42" s="36">
        <f t="shared" si="9"/>
        <v>-1.42</v>
      </c>
      <c r="Y42" s="36">
        <f t="shared" si="10"/>
        <v>-7.17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230407</v>
      </c>
      <c r="M43" s="32" t="s">
        <v>323</v>
      </c>
      <c r="N43" s="3">
        <f t="shared" si="0"/>
        <v>61</v>
      </c>
      <c r="O43" s="3">
        <f t="shared" si="1"/>
        <v>6.1499999999999995</v>
      </c>
      <c r="P43" s="3">
        <f t="shared" si="2"/>
        <v>5.05</v>
      </c>
      <c r="Q43" s="3">
        <f t="shared" si="3"/>
        <v>16</v>
      </c>
      <c r="R43" s="3">
        <f t="shared" si="4"/>
        <v>6.14</v>
      </c>
      <c r="S43" s="3">
        <f t="shared" si="5"/>
        <v>3.26</v>
      </c>
      <c r="T43" s="33"/>
      <c r="U43" s="34" t="str">
        <f t="shared" si="6"/>
        <v/>
      </c>
      <c r="V43" s="35">
        <f t="shared" si="7"/>
        <v>-19.806451612903224</v>
      </c>
      <c r="W43" s="35">
        <f t="shared" si="8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230407</v>
      </c>
      <c r="M44" s="32" t="s">
        <v>323</v>
      </c>
      <c r="N44" s="3">
        <f t="shared" si="0"/>
        <v>61</v>
      </c>
      <c r="O44" s="3">
        <f t="shared" si="1"/>
        <v>6.1499999999999995</v>
      </c>
      <c r="P44" s="3">
        <f t="shared" si="2"/>
        <v>5.05</v>
      </c>
      <c r="Q44" s="3">
        <f t="shared" si="3"/>
        <v>16</v>
      </c>
      <c r="R44" s="3">
        <f t="shared" si="4"/>
        <v>6.14</v>
      </c>
      <c r="S44" s="3">
        <f t="shared" si="5"/>
        <v>3.26</v>
      </c>
      <c r="T44" s="33"/>
      <c r="U44" s="34" t="str">
        <f t="shared" si="6"/>
        <v/>
      </c>
      <c r="V44" s="35">
        <f t="shared" si="7"/>
        <v>-19.806451612903224</v>
      </c>
      <c r="W44" s="35">
        <f t="shared" si="8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230407</v>
      </c>
      <c r="M45" s="32" t="s">
        <v>323</v>
      </c>
      <c r="N45" s="3">
        <f t="shared" si="0"/>
        <v>61</v>
      </c>
      <c r="O45" s="3">
        <f t="shared" si="1"/>
        <v>6.1499999999999995</v>
      </c>
      <c r="P45" s="3">
        <f t="shared" si="2"/>
        <v>5.05</v>
      </c>
      <c r="Q45" s="3">
        <f t="shared" si="3"/>
        <v>16</v>
      </c>
      <c r="R45" s="3">
        <f t="shared" si="4"/>
        <v>6.14</v>
      </c>
      <c r="S45" s="3">
        <f t="shared" si="5"/>
        <v>3.26</v>
      </c>
      <c r="T45" s="33">
        <v>5.9</v>
      </c>
      <c r="U45" s="34">
        <f t="shared" si="6"/>
        <v>5.9</v>
      </c>
      <c r="V45" s="35">
        <f t="shared" si="7"/>
        <v>-0.77419354838709464</v>
      </c>
      <c r="W45" s="35">
        <f t="shared" si="8"/>
        <v>-3.9087947882736049</v>
      </c>
      <c r="X45" s="36">
        <f t="shared" si="9"/>
        <v>-0.78</v>
      </c>
      <c r="Y45" s="36">
        <f t="shared" si="10"/>
        <v>-3.9099999999999997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230407</v>
      </c>
      <c r="M46" s="32" t="s">
        <v>323</v>
      </c>
      <c r="N46" s="3">
        <f t="shared" si="0"/>
        <v>61</v>
      </c>
      <c r="O46" s="3">
        <f t="shared" si="1"/>
        <v>6.1499999999999995</v>
      </c>
      <c r="P46" s="3">
        <f t="shared" si="2"/>
        <v>5.05</v>
      </c>
      <c r="Q46" s="3">
        <f t="shared" si="3"/>
        <v>16</v>
      </c>
      <c r="R46" s="3">
        <f t="shared" si="4"/>
        <v>6.14</v>
      </c>
      <c r="S46" s="3">
        <f t="shared" si="5"/>
        <v>3.26</v>
      </c>
      <c r="T46" s="33">
        <v>5.8</v>
      </c>
      <c r="U46" s="34">
        <f t="shared" si="6"/>
        <v>5.8</v>
      </c>
      <c r="V46" s="35">
        <f t="shared" si="7"/>
        <v>-1.0967741935483866</v>
      </c>
      <c r="W46" s="35">
        <f t="shared" si="8"/>
        <v>-5.5374592833876202</v>
      </c>
      <c r="X46" s="36">
        <f t="shared" si="9"/>
        <v>-1.1000000000000001</v>
      </c>
      <c r="Y46" s="36">
        <f t="shared" si="10"/>
        <v>-5.54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230407</v>
      </c>
      <c r="M47" s="32" t="s">
        <v>323</v>
      </c>
      <c r="N47" s="3">
        <f t="shared" si="0"/>
        <v>61</v>
      </c>
      <c r="O47" s="3">
        <f t="shared" si="1"/>
        <v>6.1499999999999995</v>
      </c>
      <c r="P47" s="3">
        <f t="shared" si="2"/>
        <v>5.05</v>
      </c>
      <c r="Q47" s="3">
        <f t="shared" si="3"/>
        <v>16</v>
      </c>
      <c r="R47" s="3">
        <f t="shared" si="4"/>
        <v>6.14</v>
      </c>
      <c r="S47" s="3">
        <f t="shared" si="5"/>
        <v>3.26</v>
      </c>
      <c r="T47" s="33">
        <v>4.5999999999999996</v>
      </c>
      <c r="U47" s="34" t="str">
        <f t="shared" si="6"/>
        <v/>
      </c>
      <c r="V47" s="35">
        <f t="shared" si="7"/>
        <v>-4.967741935483871</v>
      </c>
      <c r="W47" s="35">
        <f t="shared" si="8"/>
        <v>-25.081433224755699</v>
      </c>
      <c r="X47" s="36">
        <f t="shared" si="9"/>
        <v>-4.97</v>
      </c>
      <c r="Y47" s="36">
        <f t="shared" si="10"/>
        <v>-25.09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230407</v>
      </c>
      <c r="M48" s="32" t="s">
        <v>323</v>
      </c>
      <c r="N48" s="3">
        <f t="shared" si="0"/>
        <v>61</v>
      </c>
      <c r="O48" s="3">
        <f t="shared" si="1"/>
        <v>6.1499999999999995</v>
      </c>
      <c r="P48" s="3">
        <f t="shared" si="2"/>
        <v>5.05</v>
      </c>
      <c r="Q48" s="3">
        <f t="shared" si="3"/>
        <v>16</v>
      </c>
      <c r="R48" s="3">
        <f t="shared" si="4"/>
        <v>6.14</v>
      </c>
      <c r="S48" s="3">
        <f t="shared" si="5"/>
        <v>3.26</v>
      </c>
      <c r="T48" s="33"/>
      <c r="U48" s="34" t="str">
        <f t="shared" si="6"/>
        <v/>
      </c>
      <c r="V48" s="35">
        <f t="shared" si="7"/>
        <v>-19.806451612903224</v>
      </c>
      <c r="W48" s="35">
        <f t="shared" si="8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230407</v>
      </c>
      <c r="M49" s="32" t="s">
        <v>323</v>
      </c>
      <c r="N49" s="3">
        <f t="shared" si="0"/>
        <v>61</v>
      </c>
      <c r="O49" s="3">
        <f t="shared" si="1"/>
        <v>6.1499999999999995</v>
      </c>
      <c r="P49" s="3">
        <f t="shared" si="2"/>
        <v>5.05</v>
      </c>
      <c r="Q49" s="3">
        <f t="shared" si="3"/>
        <v>16</v>
      </c>
      <c r="R49" s="3">
        <f t="shared" si="4"/>
        <v>6.14</v>
      </c>
      <c r="S49" s="3">
        <f t="shared" si="5"/>
        <v>3.26</v>
      </c>
      <c r="T49" s="33">
        <v>6</v>
      </c>
      <c r="U49" s="34">
        <f t="shared" si="6"/>
        <v>6</v>
      </c>
      <c r="V49" s="35">
        <f t="shared" si="7"/>
        <v>-0.45161290322580544</v>
      </c>
      <c r="W49" s="35">
        <f t="shared" si="8"/>
        <v>-2.2801302931596039</v>
      </c>
      <c r="X49" s="36">
        <f t="shared" si="9"/>
        <v>-0.46</v>
      </c>
      <c r="Y49" s="36">
        <f t="shared" si="10"/>
        <v>-2.2899999999999996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230407</v>
      </c>
      <c r="M50" s="32" t="s">
        <v>323</v>
      </c>
      <c r="N50" s="3">
        <f t="shared" si="0"/>
        <v>61</v>
      </c>
      <c r="O50" s="3">
        <f t="shared" si="1"/>
        <v>6.1499999999999995</v>
      </c>
      <c r="P50" s="3">
        <f t="shared" si="2"/>
        <v>5.05</v>
      </c>
      <c r="Q50" s="3">
        <f t="shared" si="3"/>
        <v>16</v>
      </c>
      <c r="R50" s="3">
        <f t="shared" si="4"/>
        <v>6.14</v>
      </c>
      <c r="S50" s="3">
        <f t="shared" si="5"/>
        <v>3.26</v>
      </c>
      <c r="T50" s="33">
        <v>5.8</v>
      </c>
      <c r="U50" s="34">
        <f t="shared" si="6"/>
        <v>5.8</v>
      </c>
      <c r="V50" s="35">
        <f t="shared" si="7"/>
        <v>-1.0967741935483866</v>
      </c>
      <c r="W50" s="35">
        <f t="shared" si="8"/>
        <v>-5.5374592833876202</v>
      </c>
      <c r="X50" s="36">
        <f t="shared" si="9"/>
        <v>-1.1000000000000001</v>
      </c>
      <c r="Y50" s="36">
        <f t="shared" si="10"/>
        <v>-5.54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230407</v>
      </c>
      <c r="M51" s="32" t="s">
        <v>323</v>
      </c>
      <c r="N51" s="3">
        <f t="shared" si="0"/>
        <v>61</v>
      </c>
      <c r="O51" s="3">
        <f t="shared" si="1"/>
        <v>6.1499999999999995</v>
      </c>
      <c r="P51" s="3">
        <f t="shared" si="2"/>
        <v>5.05</v>
      </c>
      <c r="Q51" s="3">
        <f t="shared" si="3"/>
        <v>16</v>
      </c>
      <c r="R51" s="3">
        <f t="shared" si="4"/>
        <v>6.14</v>
      </c>
      <c r="S51" s="3">
        <f t="shared" si="5"/>
        <v>3.26</v>
      </c>
      <c r="T51" s="33">
        <v>6.3</v>
      </c>
      <c r="U51" s="34">
        <f t="shared" si="6"/>
        <v>6.3</v>
      </c>
      <c r="V51" s="35">
        <f t="shared" si="7"/>
        <v>0.51612903225806495</v>
      </c>
      <c r="W51" s="35">
        <f t="shared" si="8"/>
        <v>2.6058631921824129</v>
      </c>
      <c r="X51" s="36">
        <f t="shared" si="9"/>
        <v>0.52</v>
      </c>
      <c r="Y51" s="36">
        <f t="shared" si="10"/>
        <v>2.61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230407</v>
      </c>
      <c r="M52" s="32" t="s">
        <v>323</v>
      </c>
      <c r="N52" s="3">
        <f t="shared" si="0"/>
        <v>61</v>
      </c>
      <c r="O52" s="3">
        <f t="shared" si="1"/>
        <v>6.1499999999999995</v>
      </c>
      <c r="P52" s="3">
        <f t="shared" si="2"/>
        <v>5.05</v>
      </c>
      <c r="Q52" s="3">
        <f t="shared" si="3"/>
        <v>16</v>
      </c>
      <c r="R52" s="3">
        <f t="shared" si="4"/>
        <v>6.14</v>
      </c>
      <c r="S52" s="3">
        <f t="shared" si="5"/>
        <v>3.26</v>
      </c>
      <c r="T52" s="33">
        <v>4.8</v>
      </c>
      <c r="U52" s="34" t="str">
        <f t="shared" si="6"/>
        <v/>
      </c>
      <c r="V52" s="35">
        <f t="shared" si="7"/>
        <v>-4.32258064516129</v>
      </c>
      <c r="W52" s="35">
        <f t="shared" si="8"/>
        <v>-21.824104234527685</v>
      </c>
      <c r="X52" s="36">
        <f t="shared" si="9"/>
        <v>-4.33</v>
      </c>
      <c r="Y52" s="36">
        <f t="shared" si="10"/>
        <v>-21.830000000000002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230407</v>
      </c>
      <c r="M53" s="32" t="s">
        <v>323</v>
      </c>
      <c r="N53" s="3">
        <f t="shared" si="0"/>
        <v>61</v>
      </c>
      <c r="O53" s="3">
        <f t="shared" si="1"/>
        <v>6.1499999999999995</v>
      </c>
      <c r="P53" s="3">
        <f t="shared" si="2"/>
        <v>5.05</v>
      </c>
      <c r="Q53" s="3">
        <f t="shared" si="3"/>
        <v>16</v>
      </c>
      <c r="R53" s="3">
        <f t="shared" si="4"/>
        <v>6.14</v>
      </c>
      <c r="S53" s="3">
        <f t="shared" si="5"/>
        <v>3.26</v>
      </c>
      <c r="T53" s="33">
        <v>5.84</v>
      </c>
      <c r="U53" s="34">
        <f t="shared" si="6"/>
        <v>5.84</v>
      </c>
      <c r="V53" s="35">
        <f t="shared" si="7"/>
        <v>-0.96774193548387044</v>
      </c>
      <c r="W53" s="35">
        <f t="shared" si="8"/>
        <v>-4.8859934853420173</v>
      </c>
      <c r="X53" s="36">
        <f t="shared" si="9"/>
        <v>-0.97</v>
      </c>
      <c r="Y53" s="36">
        <f t="shared" si="10"/>
        <v>-4.8899999999999997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230407</v>
      </c>
      <c r="M54" s="32" t="s">
        <v>323</v>
      </c>
      <c r="N54" s="3">
        <f t="shared" si="0"/>
        <v>61</v>
      </c>
      <c r="O54" s="3">
        <f t="shared" si="1"/>
        <v>6.1499999999999995</v>
      </c>
      <c r="P54" s="3">
        <f t="shared" si="2"/>
        <v>5.05</v>
      </c>
      <c r="Q54" s="3">
        <f t="shared" si="3"/>
        <v>16</v>
      </c>
      <c r="R54" s="3">
        <f t="shared" si="4"/>
        <v>6.14</v>
      </c>
      <c r="S54" s="3">
        <f t="shared" si="5"/>
        <v>3.26</v>
      </c>
      <c r="T54" s="33">
        <v>6.6</v>
      </c>
      <c r="U54" s="34">
        <f t="shared" si="6"/>
        <v>6.6</v>
      </c>
      <c r="V54" s="35">
        <f t="shared" si="7"/>
        <v>1.4838709677419353</v>
      </c>
      <c r="W54" s="35">
        <f t="shared" si="8"/>
        <v>7.4918566775244289</v>
      </c>
      <c r="X54" s="36">
        <f t="shared" si="9"/>
        <v>1.49</v>
      </c>
      <c r="Y54" s="36">
        <f t="shared" si="10"/>
        <v>7.5</v>
      </c>
      <c r="Z54" s="37"/>
    </row>
    <row r="55" spans="1:26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230407</v>
      </c>
      <c r="M55" s="32" t="s">
        <v>323</v>
      </c>
      <c r="N55" s="3">
        <f t="shared" si="0"/>
        <v>61</v>
      </c>
      <c r="O55" s="3">
        <f t="shared" si="1"/>
        <v>6.1499999999999995</v>
      </c>
      <c r="P55" s="3">
        <f t="shared" si="2"/>
        <v>5.05</v>
      </c>
      <c r="Q55" s="3">
        <f t="shared" si="3"/>
        <v>16</v>
      </c>
      <c r="R55" s="3">
        <f t="shared" si="4"/>
        <v>6.14</v>
      </c>
      <c r="S55" s="3">
        <f t="shared" si="5"/>
        <v>3.26</v>
      </c>
      <c r="T55" s="33"/>
      <c r="U55" s="34" t="str">
        <f t="shared" si="6"/>
        <v/>
      </c>
      <c r="V55" s="35">
        <f t="shared" si="7"/>
        <v>-19.806451612903224</v>
      </c>
      <c r="W55" s="35">
        <f t="shared" si="8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230407</v>
      </c>
      <c r="M56" s="32" t="s">
        <v>323</v>
      </c>
      <c r="N56" s="3">
        <f t="shared" si="0"/>
        <v>61</v>
      </c>
      <c r="O56" s="3">
        <f t="shared" si="1"/>
        <v>6.1499999999999995</v>
      </c>
      <c r="P56" s="3">
        <f t="shared" si="2"/>
        <v>5.05</v>
      </c>
      <c r="Q56" s="3">
        <f t="shared" si="3"/>
        <v>16</v>
      </c>
      <c r="R56" s="3">
        <f t="shared" si="4"/>
        <v>6.14</v>
      </c>
      <c r="S56" s="3">
        <f t="shared" si="5"/>
        <v>3.26</v>
      </c>
      <c r="T56" s="33">
        <v>6.5</v>
      </c>
      <c r="U56" s="34">
        <f t="shared" si="6"/>
        <v>6.5</v>
      </c>
      <c r="V56" s="35">
        <f t="shared" si="7"/>
        <v>1.1612903225806461</v>
      </c>
      <c r="W56" s="35">
        <f t="shared" si="8"/>
        <v>5.8631921824104287</v>
      </c>
      <c r="X56" s="36">
        <f t="shared" si="9"/>
        <v>1.17</v>
      </c>
      <c r="Y56" s="36">
        <f t="shared" si="10"/>
        <v>5.87</v>
      </c>
    </row>
    <row r="57" spans="1:26" ht="24.95" customHeight="1">
      <c r="A57" s="3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230407</v>
      </c>
      <c r="M57" s="32" t="s">
        <v>323</v>
      </c>
      <c r="N57" s="3">
        <f t="shared" si="0"/>
        <v>61</v>
      </c>
      <c r="O57" s="3">
        <f t="shared" si="1"/>
        <v>6.1499999999999995</v>
      </c>
      <c r="P57" s="3">
        <f t="shared" si="2"/>
        <v>5.05</v>
      </c>
      <c r="Q57" s="3">
        <f t="shared" si="3"/>
        <v>16</v>
      </c>
      <c r="R57" s="3">
        <f t="shared" si="4"/>
        <v>6.14</v>
      </c>
      <c r="S57" s="3">
        <f t="shared" si="5"/>
        <v>3.26</v>
      </c>
      <c r="T57" s="33">
        <v>6.4</v>
      </c>
      <c r="U57" s="34">
        <f t="shared" si="6"/>
        <v>6.4</v>
      </c>
      <c r="V57" s="35">
        <f t="shared" si="7"/>
        <v>0.83870967741935698</v>
      </c>
      <c r="W57" s="35">
        <f t="shared" si="8"/>
        <v>4.2345276872964277</v>
      </c>
      <c r="X57" s="36">
        <f t="shared" si="9"/>
        <v>0.84</v>
      </c>
      <c r="Y57" s="36">
        <f t="shared" si="10"/>
        <v>4.24</v>
      </c>
      <c r="Z57" s="37"/>
    </row>
    <row r="58" spans="1:26" s="37" customFormat="1" ht="24.95" customHeight="1">
      <c r="A58" s="3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230407</v>
      </c>
      <c r="M58" s="32" t="s">
        <v>323</v>
      </c>
      <c r="N58" s="3">
        <f t="shared" si="0"/>
        <v>61</v>
      </c>
      <c r="O58" s="3">
        <f t="shared" si="1"/>
        <v>6.1499999999999995</v>
      </c>
      <c r="P58" s="3">
        <f t="shared" si="2"/>
        <v>5.05</v>
      </c>
      <c r="Q58" s="3">
        <f t="shared" si="3"/>
        <v>16</v>
      </c>
      <c r="R58" s="3">
        <f t="shared" si="4"/>
        <v>6.14</v>
      </c>
      <c r="S58" s="3">
        <f t="shared" si="5"/>
        <v>3.26</v>
      </c>
      <c r="T58" s="33">
        <v>6.5</v>
      </c>
      <c r="U58" s="34">
        <f t="shared" si="6"/>
        <v>6.5</v>
      </c>
      <c r="V58" s="35">
        <f t="shared" si="7"/>
        <v>1.1612903225806461</v>
      </c>
      <c r="W58" s="35">
        <f t="shared" si="8"/>
        <v>5.8631921824104287</v>
      </c>
      <c r="X58" s="36">
        <f t="shared" si="9"/>
        <v>1.17</v>
      </c>
      <c r="Y58" s="36">
        <f t="shared" si="10"/>
        <v>5.87</v>
      </c>
    </row>
    <row r="59" spans="1:26" ht="24.95" customHeight="1">
      <c r="A59" s="3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230407</v>
      </c>
      <c r="M59" s="32" t="s">
        <v>323</v>
      </c>
      <c r="N59" s="3">
        <f t="shared" si="0"/>
        <v>61</v>
      </c>
      <c r="O59" s="3">
        <f t="shared" si="1"/>
        <v>6.1499999999999995</v>
      </c>
      <c r="P59" s="3">
        <f t="shared" si="2"/>
        <v>5.05</v>
      </c>
      <c r="Q59" s="3">
        <f t="shared" si="3"/>
        <v>16</v>
      </c>
      <c r="R59" s="3">
        <f t="shared" si="4"/>
        <v>6.14</v>
      </c>
      <c r="S59" s="3">
        <f t="shared" si="5"/>
        <v>3.26</v>
      </c>
      <c r="T59" s="33">
        <v>7.2</v>
      </c>
      <c r="U59" s="34" t="str">
        <f t="shared" si="6"/>
        <v/>
      </c>
      <c r="V59" s="35">
        <f t="shared" si="7"/>
        <v>3.4193548387096793</v>
      </c>
      <c r="W59" s="35">
        <f t="shared" si="8"/>
        <v>17.263843648208478</v>
      </c>
      <c r="X59" s="36">
        <f t="shared" si="9"/>
        <v>3.42</v>
      </c>
      <c r="Y59" s="36">
        <f t="shared" si="10"/>
        <v>17.270000000000003</v>
      </c>
      <c r="Z59" s="37"/>
    </row>
    <row r="60" spans="1:26" ht="24.95" customHeight="1">
      <c r="A60" s="3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230407</v>
      </c>
      <c r="M60" s="32" t="s">
        <v>323</v>
      </c>
      <c r="N60" s="3">
        <f t="shared" si="0"/>
        <v>61</v>
      </c>
      <c r="O60" s="3">
        <f t="shared" si="1"/>
        <v>6.1499999999999995</v>
      </c>
      <c r="P60" s="3">
        <f t="shared" si="2"/>
        <v>5.05</v>
      </c>
      <c r="Q60" s="3">
        <f t="shared" si="3"/>
        <v>16</v>
      </c>
      <c r="R60" s="3">
        <f t="shared" si="4"/>
        <v>6.14</v>
      </c>
      <c r="S60" s="3">
        <f t="shared" si="5"/>
        <v>3.26</v>
      </c>
      <c r="T60" s="33">
        <v>5.9</v>
      </c>
      <c r="U60" s="34">
        <f t="shared" si="6"/>
        <v>5.9</v>
      </c>
      <c r="V60" s="35">
        <f t="shared" si="7"/>
        <v>-0.77419354838709464</v>
      </c>
      <c r="W60" s="35">
        <f t="shared" si="8"/>
        <v>-3.9087947882736049</v>
      </c>
      <c r="X60" s="36">
        <f t="shared" si="9"/>
        <v>-0.78</v>
      </c>
      <c r="Y60" s="36">
        <f t="shared" si="10"/>
        <v>-3.9099999999999997</v>
      </c>
    </row>
    <row r="61" spans="1:26" ht="24.95" customHeight="1">
      <c r="A61" s="3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230407</v>
      </c>
      <c r="M61" s="32" t="s">
        <v>323</v>
      </c>
      <c r="N61" s="3">
        <f t="shared" si="0"/>
        <v>61</v>
      </c>
      <c r="O61" s="3">
        <f t="shared" si="1"/>
        <v>6.1499999999999995</v>
      </c>
      <c r="P61" s="3">
        <f t="shared" si="2"/>
        <v>5.05</v>
      </c>
      <c r="Q61" s="3">
        <f t="shared" si="3"/>
        <v>16</v>
      </c>
      <c r="R61" s="3">
        <f t="shared" si="4"/>
        <v>6.14</v>
      </c>
      <c r="S61" s="3">
        <f t="shared" si="5"/>
        <v>3.26</v>
      </c>
      <c r="T61" s="33">
        <v>6.8</v>
      </c>
      <c r="U61" s="34" t="str">
        <f t="shared" si="6"/>
        <v/>
      </c>
      <c r="V61" s="35">
        <f t="shared" si="7"/>
        <v>2.1290322580645165</v>
      </c>
      <c r="W61" s="35">
        <f t="shared" si="8"/>
        <v>10.749185667752446</v>
      </c>
      <c r="X61" s="36">
        <f t="shared" si="9"/>
        <v>2.13</v>
      </c>
      <c r="Y61" s="36">
        <f t="shared" si="10"/>
        <v>10.75</v>
      </c>
      <c r="Z61" s="37"/>
    </row>
    <row r="62" spans="1:26" ht="24.95" customHeight="1">
      <c r="A62" s="3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230407</v>
      </c>
      <c r="M62" s="32" t="s">
        <v>323</v>
      </c>
      <c r="N62" s="3">
        <f t="shared" si="0"/>
        <v>61</v>
      </c>
      <c r="O62" s="3">
        <f t="shared" si="1"/>
        <v>6.1499999999999995</v>
      </c>
      <c r="P62" s="3">
        <f t="shared" si="2"/>
        <v>5.05</v>
      </c>
      <c r="Q62" s="3">
        <f t="shared" si="3"/>
        <v>16</v>
      </c>
      <c r="R62" s="3">
        <f t="shared" si="4"/>
        <v>6.14</v>
      </c>
      <c r="S62" s="3">
        <f t="shared" si="5"/>
        <v>3.26</v>
      </c>
      <c r="T62" s="33"/>
      <c r="U62" s="34" t="str">
        <f t="shared" si="6"/>
        <v/>
      </c>
      <c r="V62" s="35">
        <f t="shared" si="7"/>
        <v>-19.806451612903224</v>
      </c>
      <c r="W62" s="35">
        <f t="shared" si="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230407</v>
      </c>
      <c r="M63" s="32" t="s">
        <v>323</v>
      </c>
      <c r="N63" s="3">
        <f t="shared" si="0"/>
        <v>61</v>
      </c>
      <c r="O63" s="3">
        <f t="shared" si="1"/>
        <v>6.1499999999999995</v>
      </c>
      <c r="P63" s="3">
        <f t="shared" si="2"/>
        <v>5.05</v>
      </c>
      <c r="Q63" s="3">
        <f t="shared" si="3"/>
        <v>16</v>
      </c>
      <c r="R63" s="3">
        <f t="shared" si="4"/>
        <v>6.14</v>
      </c>
      <c r="S63" s="3">
        <f t="shared" si="5"/>
        <v>3.26</v>
      </c>
      <c r="T63" s="33">
        <v>6.1</v>
      </c>
      <c r="U63" s="34">
        <f t="shared" si="6"/>
        <v>6.1</v>
      </c>
      <c r="V63" s="35">
        <f t="shared" si="7"/>
        <v>-0.12903225806451624</v>
      </c>
      <c r="W63" s="35">
        <f t="shared" si="8"/>
        <v>-0.65146579804560323</v>
      </c>
      <c r="X63" s="36">
        <f t="shared" si="9"/>
        <v>-0.13</v>
      </c>
      <c r="Y63" s="36">
        <f t="shared" si="10"/>
        <v>-0.66</v>
      </c>
    </row>
    <row r="64" spans="1:26" s="43" customFormat="1" ht="24.95" customHeight="1">
      <c r="A64" s="3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230407</v>
      </c>
      <c r="M64" s="32" t="s">
        <v>323</v>
      </c>
      <c r="N64" s="3">
        <f t="shared" si="0"/>
        <v>61</v>
      </c>
      <c r="O64" s="3">
        <f t="shared" si="1"/>
        <v>6.1499999999999995</v>
      </c>
      <c r="P64" s="3">
        <f t="shared" si="2"/>
        <v>5.05</v>
      </c>
      <c r="Q64" s="3">
        <f t="shared" si="3"/>
        <v>16</v>
      </c>
      <c r="R64" s="3">
        <f t="shared" si="4"/>
        <v>6.14</v>
      </c>
      <c r="S64" s="3">
        <f t="shared" si="5"/>
        <v>3.26</v>
      </c>
      <c r="T64" s="33">
        <v>6</v>
      </c>
      <c r="U64" s="34">
        <f t="shared" si="6"/>
        <v>6</v>
      </c>
      <c r="V64" s="35">
        <f t="shared" si="7"/>
        <v>-0.45161290322580544</v>
      </c>
      <c r="W64" s="35">
        <f t="shared" si="8"/>
        <v>-2.2801302931596039</v>
      </c>
      <c r="X64" s="36">
        <f t="shared" si="9"/>
        <v>-0.46</v>
      </c>
      <c r="Y64" s="36">
        <f t="shared" si="10"/>
        <v>-2.2899999999999996</v>
      </c>
    </row>
    <row r="65" spans="1:25" s="43" customFormat="1" ht="24.95" customHeight="1">
      <c r="A65" s="3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230407</v>
      </c>
      <c r="M65" s="32" t="s">
        <v>323</v>
      </c>
      <c r="N65" s="3">
        <f t="shared" si="0"/>
        <v>61</v>
      </c>
      <c r="O65" s="3">
        <f t="shared" si="1"/>
        <v>6.1499999999999995</v>
      </c>
      <c r="P65" s="3">
        <f t="shared" si="2"/>
        <v>5.05</v>
      </c>
      <c r="Q65" s="3">
        <f t="shared" si="3"/>
        <v>16</v>
      </c>
      <c r="R65" s="3">
        <f t="shared" si="4"/>
        <v>6.14</v>
      </c>
      <c r="S65" s="3">
        <f t="shared" si="5"/>
        <v>3.26</v>
      </c>
      <c r="T65" s="33">
        <v>6.2</v>
      </c>
      <c r="U65" s="34">
        <f t="shared" si="6"/>
        <v>6.2</v>
      </c>
      <c r="V65" s="35">
        <f t="shared" si="7"/>
        <v>0.1935483870967758</v>
      </c>
      <c r="W65" s="35">
        <f t="shared" si="8"/>
        <v>0.977198697068412</v>
      </c>
      <c r="X65" s="36">
        <f t="shared" si="9"/>
        <v>0.2</v>
      </c>
      <c r="Y65" s="36">
        <f t="shared" si="10"/>
        <v>0.98</v>
      </c>
    </row>
    <row r="66" spans="1:25" s="43" customFormat="1" ht="24.95" customHeight="1">
      <c r="A66" s="3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230407</v>
      </c>
      <c r="M66" s="32" t="s">
        <v>323</v>
      </c>
      <c r="N66" s="3">
        <f t="shared" ref="N66:N82" si="11">COUNTA($T$2:$T$82)</f>
        <v>61</v>
      </c>
      <c r="O66" s="3">
        <f t="shared" ref="O66:O82" si="12">$K$88</f>
        <v>6.1499999999999995</v>
      </c>
      <c r="P66" s="3">
        <f t="shared" ref="P66:P82" si="13">$K$90</f>
        <v>5.05</v>
      </c>
      <c r="Q66" s="3">
        <f t="shared" ref="Q66:Q82" si="14">COUNTA($T$63:$T$82)</f>
        <v>16</v>
      </c>
      <c r="R66" s="3">
        <f t="shared" ref="R66:R82" si="15">$K$91</f>
        <v>6.14</v>
      </c>
      <c r="S66" s="3">
        <f t="shared" ref="S66:S82" si="16">$K$93</f>
        <v>3.26</v>
      </c>
      <c r="T66" s="33">
        <v>6.22</v>
      </c>
      <c r="U66" s="34">
        <f t="shared" ref="U66:U82" si="17">IF(OR(T66&lt;$J$86,T66&gt;$J$87),"",T66)</f>
        <v>6.22</v>
      </c>
      <c r="V66" s="35">
        <f t="shared" ref="V66:V82" si="18">(T66-$K$91)/$K$89</f>
        <v>0.25806451612903247</v>
      </c>
      <c r="W66" s="35">
        <f t="shared" ref="W66:W82" si="19">(T66-$K$91)/$K$91*100</f>
        <v>1.3029315960912065</v>
      </c>
      <c r="X66" s="36">
        <f t="shared" si="9"/>
        <v>0.26</v>
      </c>
      <c r="Y66" s="36">
        <f t="shared" si="10"/>
        <v>1.31</v>
      </c>
    </row>
    <row r="67" spans="1:25" s="43" customFormat="1" ht="24.95" customHeight="1">
      <c r="A67" s="3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230407</v>
      </c>
      <c r="M67" s="32" t="s">
        <v>323</v>
      </c>
      <c r="N67" s="3">
        <f t="shared" si="11"/>
        <v>61</v>
      </c>
      <c r="O67" s="3">
        <f t="shared" si="12"/>
        <v>6.1499999999999995</v>
      </c>
      <c r="P67" s="3">
        <f t="shared" si="13"/>
        <v>5.05</v>
      </c>
      <c r="Q67" s="3">
        <f t="shared" si="14"/>
        <v>16</v>
      </c>
      <c r="R67" s="3">
        <f t="shared" si="15"/>
        <v>6.14</v>
      </c>
      <c r="S67" s="3">
        <f t="shared" si="16"/>
        <v>3.26</v>
      </c>
      <c r="T67" s="33">
        <v>5.94</v>
      </c>
      <c r="U67" s="34">
        <f t="shared" si="17"/>
        <v>5.94</v>
      </c>
      <c r="V67" s="35">
        <f t="shared" si="18"/>
        <v>-0.64516129032257841</v>
      </c>
      <c r="W67" s="35">
        <f t="shared" si="19"/>
        <v>-3.2573289902280012</v>
      </c>
      <c r="X67" s="36">
        <f t="shared" si="9"/>
        <v>-0.65</v>
      </c>
      <c r="Y67" s="36">
        <f t="shared" si="10"/>
        <v>-3.26</v>
      </c>
    </row>
    <row r="68" spans="1:25" s="43" customFormat="1" ht="24.95" customHeight="1">
      <c r="A68" s="3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230407</v>
      </c>
      <c r="M68" s="32" t="s">
        <v>323</v>
      </c>
      <c r="N68" s="3">
        <f t="shared" si="11"/>
        <v>61</v>
      </c>
      <c r="O68" s="3">
        <f t="shared" si="12"/>
        <v>6.1499999999999995</v>
      </c>
      <c r="P68" s="3">
        <f t="shared" si="13"/>
        <v>5.05</v>
      </c>
      <c r="Q68" s="3">
        <f t="shared" si="14"/>
        <v>16</v>
      </c>
      <c r="R68" s="3">
        <f t="shared" si="15"/>
        <v>6.14</v>
      </c>
      <c r="S68" s="3">
        <f t="shared" si="16"/>
        <v>3.26</v>
      </c>
      <c r="T68" s="33">
        <v>6.51</v>
      </c>
      <c r="U68" s="34">
        <f t="shared" si="17"/>
        <v>6.51</v>
      </c>
      <c r="V68" s="35">
        <f t="shared" si="18"/>
        <v>1.1935483870967745</v>
      </c>
      <c r="W68" s="35">
        <f t="shared" si="19"/>
        <v>6.0260586319218259</v>
      </c>
      <c r="X68" s="36">
        <f t="shared" ref="X68:X82" si="20">IF(T68&lt;&gt;0,ROUNDUP(V68,2),#N/A)</f>
        <v>1.2</v>
      </c>
      <c r="Y68" s="36">
        <f t="shared" ref="Y68:Y81" si="21">IF(T68&lt;&gt;0,ROUNDUP(W68,2),#N/A)</f>
        <v>6.0299999999999994</v>
      </c>
    </row>
    <row r="69" spans="1:25" s="43" customFormat="1" ht="24.95" customHeight="1">
      <c r="A69" s="3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230407</v>
      </c>
      <c r="M69" s="32" t="s">
        <v>323</v>
      </c>
      <c r="N69" s="3">
        <f t="shared" si="11"/>
        <v>61</v>
      </c>
      <c r="O69" s="3">
        <f t="shared" si="12"/>
        <v>6.1499999999999995</v>
      </c>
      <c r="P69" s="3">
        <f t="shared" si="13"/>
        <v>5.05</v>
      </c>
      <c r="Q69" s="3">
        <f t="shared" si="14"/>
        <v>16</v>
      </c>
      <c r="R69" s="3">
        <f t="shared" si="15"/>
        <v>6.14</v>
      </c>
      <c r="S69" s="3">
        <f t="shared" si="16"/>
        <v>3.26</v>
      </c>
      <c r="T69" s="33">
        <v>6.25</v>
      </c>
      <c r="U69" s="34">
        <f t="shared" si="17"/>
        <v>6.25</v>
      </c>
      <c r="V69" s="35">
        <f t="shared" si="18"/>
        <v>0.35483870967742037</v>
      </c>
      <c r="W69" s="35">
        <f t="shared" si="19"/>
        <v>1.7915309446254124</v>
      </c>
      <c r="X69" s="36">
        <f t="shared" si="20"/>
        <v>0.36</v>
      </c>
      <c r="Y69" s="36">
        <f t="shared" si="21"/>
        <v>1.8</v>
      </c>
    </row>
    <row r="70" spans="1:25" s="43" customFormat="1" ht="24.95" customHeight="1">
      <c r="A70" s="3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230407</v>
      </c>
      <c r="M70" s="32" t="s">
        <v>323</v>
      </c>
      <c r="N70" s="3">
        <f t="shared" si="11"/>
        <v>61</v>
      </c>
      <c r="O70" s="3">
        <f t="shared" si="12"/>
        <v>6.1499999999999995</v>
      </c>
      <c r="P70" s="3">
        <f t="shared" si="13"/>
        <v>5.05</v>
      </c>
      <c r="Q70" s="3">
        <f t="shared" si="14"/>
        <v>16</v>
      </c>
      <c r="R70" s="3">
        <f t="shared" si="15"/>
        <v>6.14</v>
      </c>
      <c r="S70" s="3">
        <f t="shared" si="16"/>
        <v>3.26</v>
      </c>
      <c r="T70" s="33">
        <v>5.9568000000000003</v>
      </c>
      <c r="U70" s="34">
        <f t="shared" si="17"/>
        <v>5.9568000000000003</v>
      </c>
      <c r="V70" s="35">
        <f t="shared" si="18"/>
        <v>-0.59096774193548185</v>
      </c>
      <c r="W70" s="35">
        <f t="shared" si="19"/>
        <v>-2.9837133550488497</v>
      </c>
      <c r="X70" s="36">
        <f t="shared" si="20"/>
        <v>-0.6</v>
      </c>
      <c r="Y70" s="36">
        <f t="shared" si="21"/>
        <v>-2.9899999999999998</v>
      </c>
    </row>
    <row r="71" spans="1:25" s="43" customFormat="1" ht="24.95" customHeight="1">
      <c r="A71" s="3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230407</v>
      </c>
      <c r="M71" s="32" t="s">
        <v>323</v>
      </c>
      <c r="N71" s="3">
        <f t="shared" si="11"/>
        <v>61</v>
      </c>
      <c r="O71" s="3">
        <f t="shared" si="12"/>
        <v>6.1499999999999995</v>
      </c>
      <c r="P71" s="3">
        <f t="shared" si="13"/>
        <v>5.05</v>
      </c>
      <c r="Q71" s="3">
        <f t="shared" si="14"/>
        <v>16</v>
      </c>
      <c r="R71" s="3">
        <f t="shared" si="15"/>
        <v>6.14</v>
      </c>
      <c r="S71" s="3">
        <f t="shared" si="16"/>
        <v>3.26</v>
      </c>
      <c r="T71" s="33">
        <v>6</v>
      </c>
      <c r="U71" s="34">
        <f t="shared" si="17"/>
        <v>6</v>
      </c>
      <c r="V71" s="35">
        <f t="shared" si="18"/>
        <v>-0.45161290322580544</v>
      </c>
      <c r="W71" s="35">
        <f t="shared" si="19"/>
        <v>-2.2801302931596039</v>
      </c>
      <c r="X71" s="36">
        <f t="shared" si="20"/>
        <v>-0.46</v>
      </c>
      <c r="Y71" s="36">
        <f t="shared" si="21"/>
        <v>-2.2899999999999996</v>
      </c>
    </row>
    <row r="72" spans="1:25" s="43" customFormat="1" ht="24.95" customHeight="1">
      <c r="A72" s="3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230407</v>
      </c>
      <c r="M72" s="32" t="s">
        <v>323</v>
      </c>
      <c r="N72" s="3">
        <f t="shared" si="11"/>
        <v>61</v>
      </c>
      <c r="O72" s="3">
        <f t="shared" si="12"/>
        <v>6.1499999999999995</v>
      </c>
      <c r="P72" s="3">
        <f t="shared" si="13"/>
        <v>5.05</v>
      </c>
      <c r="Q72" s="3">
        <f t="shared" si="14"/>
        <v>16</v>
      </c>
      <c r="R72" s="3">
        <f t="shared" si="15"/>
        <v>6.14</v>
      </c>
      <c r="S72" s="3">
        <f t="shared" si="16"/>
        <v>3.26</v>
      </c>
      <c r="T72" s="33">
        <v>5.9</v>
      </c>
      <c r="U72" s="34">
        <f t="shared" si="17"/>
        <v>5.9</v>
      </c>
      <c r="V72" s="35">
        <f t="shared" si="18"/>
        <v>-0.77419354838709464</v>
      </c>
      <c r="W72" s="35">
        <f t="shared" si="19"/>
        <v>-3.9087947882736049</v>
      </c>
      <c r="X72" s="36">
        <f t="shared" si="20"/>
        <v>-0.78</v>
      </c>
      <c r="Y72" s="36">
        <f t="shared" si="21"/>
        <v>-3.9099999999999997</v>
      </c>
    </row>
    <row r="73" spans="1:25" s="43" customFormat="1" ht="24.95" customHeight="1">
      <c r="A73" s="3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230407</v>
      </c>
      <c r="M73" s="32" t="s">
        <v>323</v>
      </c>
      <c r="N73" s="3">
        <f t="shared" si="11"/>
        <v>61</v>
      </c>
      <c r="O73" s="3">
        <f t="shared" si="12"/>
        <v>6.1499999999999995</v>
      </c>
      <c r="P73" s="3">
        <f t="shared" si="13"/>
        <v>5.05</v>
      </c>
      <c r="Q73" s="3">
        <f t="shared" si="14"/>
        <v>16</v>
      </c>
      <c r="R73" s="3">
        <f t="shared" si="15"/>
        <v>6.14</v>
      </c>
      <c r="S73" s="3">
        <f t="shared" si="16"/>
        <v>3.26</v>
      </c>
      <c r="T73" s="33">
        <v>6.4</v>
      </c>
      <c r="U73" s="34">
        <f t="shared" si="17"/>
        <v>6.4</v>
      </c>
      <c r="V73" s="35">
        <f t="shared" si="18"/>
        <v>0.83870967741935698</v>
      </c>
      <c r="W73" s="35">
        <f t="shared" si="19"/>
        <v>4.2345276872964277</v>
      </c>
      <c r="X73" s="36">
        <f t="shared" si="20"/>
        <v>0.84</v>
      </c>
      <c r="Y73" s="36">
        <f t="shared" si="21"/>
        <v>4.24</v>
      </c>
    </row>
    <row r="74" spans="1:25" s="43" customFormat="1" ht="24.95" customHeight="1">
      <c r="A74" s="3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230407</v>
      </c>
      <c r="M74" s="32" t="s">
        <v>323</v>
      </c>
      <c r="N74" s="3">
        <f t="shared" si="11"/>
        <v>61</v>
      </c>
      <c r="O74" s="3">
        <f t="shared" si="12"/>
        <v>6.1499999999999995</v>
      </c>
      <c r="P74" s="3">
        <f t="shared" si="13"/>
        <v>5.05</v>
      </c>
      <c r="Q74" s="3">
        <f t="shared" si="14"/>
        <v>16</v>
      </c>
      <c r="R74" s="3">
        <f t="shared" si="15"/>
        <v>6.14</v>
      </c>
      <c r="S74" s="3">
        <f t="shared" si="16"/>
        <v>3.26</v>
      </c>
      <c r="T74" s="33">
        <v>6.3</v>
      </c>
      <c r="U74" s="34">
        <f t="shared" si="17"/>
        <v>6.3</v>
      </c>
      <c r="V74" s="35">
        <f t="shared" si="18"/>
        <v>0.51612903225806495</v>
      </c>
      <c r="W74" s="35">
        <f t="shared" si="19"/>
        <v>2.6058631921824129</v>
      </c>
      <c r="X74" s="36">
        <f t="shared" si="20"/>
        <v>0.52</v>
      </c>
      <c r="Y74" s="36">
        <f t="shared" si="21"/>
        <v>2.61</v>
      </c>
    </row>
    <row r="75" spans="1:25" s="43" customFormat="1" ht="24.95" customHeight="1">
      <c r="A75" s="3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230407</v>
      </c>
      <c r="M75" s="32" t="s">
        <v>323</v>
      </c>
      <c r="N75" s="3">
        <f t="shared" si="11"/>
        <v>61</v>
      </c>
      <c r="O75" s="3">
        <f t="shared" si="12"/>
        <v>6.1499999999999995</v>
      </c>
      <c r="P75" s="3">
        <f t="shared" si="13"/>
        <v>5.05</v>
      </c>
      <c r="Q75" s="3">
        <f t="shared" si="14"/>
        <v>16</v>
      </c>
      <c r="R75" s="3">
        <f t="shared" si="15"/>
        <v>6.14</v>
      </c>
      <c r="S75" s="3">
        <f t="shared" si="16"/>
        <v>3.26</v>
      </c>
      <c r="T75" s="33">
        <v>6.01</v>
      </c>
      <c r="U75" s="34">
        <f t="shared" si="17"/>
        <v>6.01</v>
      </c>
      <c r="V75" s="35">
        <f t="shared" si="18"/>
        <v>-0.4193548387096771</v>
      </c>
      <c r="W75" s="35">
        <f t="shared" si="19"/>
        <v>-2.1172638436482072</v>
      </c>
      <c r="X75" s="36">
        <f t="shared" si="20"/>
        <v>-0.42</v>
      </c>
      <c r="Y75" s="36">
        <f t="shared" si="21"/>
        <v>-2.1199999999999997</v>
      </c>
    </row>
    <row r="76" spans="1:25" s="43" customFormat="1" ht="24.95" customHeight="1">
      <c r="A76" s="3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230407</v>
      </c>
      <c r="M76" s="32" t="s">
        <v>323</v>
      </c>
      <c r="N76" s="3">
        <f t="shared" si="11"/>
        <v>61</v>
      </c>
      <c r="O76" s="3">
        <f t="shared" si="12"/>
        <v>6.1499999999999995</v>
      </c>
      <c r="P76" s="3">
        <f t="shared" si="13"/>
        <v>5.05</v>
      </c>
      <c r="Q76" s="3">
        <f t="shared" si="14"/>
        <v>16</v>
      </c>
      <c r="R76" s="3">
        <f t="shared" si="15"/>
        <v>6.14</v>
      </c>
      <c r="S76" s="3">
        <f t="shared" si="16"/>
        <v>3.26</v>
      </c>
      <c r="T76" s="33">
        <v>5.9</v>
      </c>
      <c r="U76" s="34">
        <f t="shared" si="17"/>
        <v>5.9</v>
      </c>
      <c r="V76" s="35">
        <f t="shared" si="18"/>
        <v>-0.77419354838709464</v>
      </c>
      <c r="W76" s="35">
        <f t="shared" si="19"/>
        <v>-3.9087947882736049</v>
      </c>
      <c r="X76" s="36">
        <f t="shared" si="20"/>
        <v>-0.78</v>
      </c>
      <c r="Y76" s="36">
        <f t="shared" si="21"/>
        <v>-3.9099999999999997</v>
      </c>
    </row>
    <row r="77" spans="1:25" s="43" customFormat="1" ht="24.95" customHeight="1">
      <c r="A77" s="3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230407</v>
      </c>
      <c r="M77" s="32" t="s">
        <v>323</v>
      </c>
      <c r="N77" s="3">
        <f t="shared" si="11"/>
        <v>61</v>
      </c>
      <c r="O77" s="3">
        <f t="shared" si="12"/>
        <v>6.1499999999999995</v>
      </c>
      <c r="P77" s="3">
        <f t="shared" si="13"/>
        <v>5.05</v>
      </c>
      <c r="Q77" s="3">
        <f t="shared" si="14"/>
        <v>16</v>
      </c>
      <c r="R77" s="3">
        <f t="shared" si="15"/>
        <v>6.14</v>
      </c>
      <c r="S77" s="3">
        <f t="shared" si="16"/>
        <v>3.26</v>
      </c>
      <c r="T77" s="33">
        <v>6.4</v>
      </c>
      <c r="U77" s="34">
        <f t="shared" si="17"/>
        <v>6.4</v>
      </c>
      <c r="V77" s="35">
        <f t="shared" si="18"/>
        <v>0.83870967741935698</v>
      </c>
      <c r="W77" s="35">
        <f t="shared" si="19"/>
        <v>4.2345276872964277</v>
      </c>
      <c r="X77" s="36">
        <f t="shared" si="20"/>
        <v>0.84</v>
      </c>
      <c r="Y77" s="36">
        <f t="shared" si="21"/>
        <v>4.24</v>
      </c>
    </row>
    <row r="78" spans="1:25" s="43" customFormat="1" ht="24.95" customHeight="1">
      <c r="A78" s="3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230407</v>
      </c>
      <c r="M78" s="32" t="s">
        <v>323</v>
      </c>
      <c r="N78" s="3">
        <f t="shared" si="11"/>
        <v>61</v>
      </c>
      <c r="O78" s="3">
        <f t="shared" si="12"/>
        <v>6.1499999999999995</v>
      </c>
      <c r="P78" s="3">
        <f t="shared" si="13"/>
        <v>5.05</v>
      </c>
      <c r="Q78" s="3">
        <f t="shared" si="14"/>
        <v>16</v>
      </c>
      <c r="R78" s="3">
        <f t="shared" si="15"/>
        <v>6.14</v>
      </c>
      <c r="S78" s="3">
        <f t="shared" si="16"/>
        <v>3.26</v>
      </c>
      <c r="T78" s="33">
        <v>6</v>
      </c>
      <c r="U78" s="34">
        <f t="shared" si="17"/>
        <v>6</v>
      </c>
      <c r="V78" s="35">
        <f t="shared" si="18"/>
        <v>-0.45161290322580544</v>
      </c>
      <c r="W78" s="35">
        <f t="shared" si="19"/>
        <v>-2.2801302931596039</v>
      </c>
      <c r="X78" s="36">
        <f t="shared" si="20"/>
        <v>-0.46</v>
      </c>
      <c r="Y78" s="36">
        <f t="shared" si="21"/>
        <v>-2.2899999999999996</v>
      </c>
    </row>
    <row r="79" spans="1:25" s="43" customFormat="1" ht="24.95" customHeight="1">
      <c r="A79" s="3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230407</v>
      </c>
      <c r="M79" s="32" t="s">
        <v>323</v>
      </c>
      <c r="N79" s="3">
        <f t="shared" si="11"/>
        <v>61</v>
      </c>
      <c r="O79" s="3">
        <f t="shared" si="12"/>
        <v>6.1499999999999995</v>
      </c>
      <c r="P79" s="3">
        <f t="shared" si="13"/>
        <v>5.05</v>
      </c>
      <c r="Q79" s="3">
        <f t="shared" si="14"/>
        <v>16</v>
      </c>
      <c r="R79" s="3">
        <f t="shared" si="15"/>
        <v>6.14</v>
      </c>
      <c r="S79" s="3">
        <f t="shared" si="16"/>
        <v>3.26</v>
      </c>
      <c r="T79" s="33"/>
      <c r="U79" s="34" t="str">
        <f t="shared" si="17"/>
        <v/>
      </c>
      <c r="V79" s="35">
        <f t="shared" si="18"/>
        <v>-19.806451612903224</v>
      </c>
      <c r="W79" s="35">
        <f t="shared" si="19"/>
        <v>-100</v>
      </c>
      <c r="X79" s="36" t="e">
        <f t="shared" si="20"/>
        <v>#N/A</v>
      </c>
      <c r="Y79" s="36" t="e">
        <f t="shared" si="21"/>
        <v>#N/A</v>
      </c>
    </row>
    <row r="80" spans="1:25" s="43" customFormat="1" ht="24.95" customHeight="1">
      <c r="A80" s="3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230407</v>
      </c>
      <c r="M80" s="32" t="s">
        <v>323</v>
      </c>
      <c r="N80" s="3">
        <f t="shared" si="11"/>
        <v>61</v>
      </c>
      <c r="O80" s="3">
        <f t="shared" si="12"/>
        <v>6.1499999999999995</v>
      </c>
      <c r="P80" s="3">
        <f t="shared" si="13"/>
        <v>5.05</v>
      </c>
      <c r="Q80" s="3">
        <f t="shared" si="14"/>
        <v>16</v>
      </c>
      <c r="R80" s="3">
        <f t="shared" si="15"/>
        <v>6.14</v>
      </c>
      <c r="S80" s="3">
        <f t="shared" si="16"/>
        <v>3.26</v>
      </c>
      <c r="T80" s="33"/>
      <c r="U80" s="34" t="str">
        <f t="shared" si="17"/>
        <v/>
      </c>
      <c r="V80" s="35">
        <f t="shared" si="18"/>
        <v>-19.806451612903224</v>
      </c>
      <c r="W80" s="35">
        <f t="shared" si="19"/>
        <v>-100</v>
      </c>
      <c r="X80" s="36" t="e">
        <f t="shared" si="20"/>
        <v>#N/A</v>
      </c>
      <c r="Y80" s="36" t="e">
        <f t="shared" si="21"/>
        <v>#N/A</v>
      </c>
    </row>
    <row r="81" spans="1:25" s="43" customFormat="1" ht="24.95" customHeight="1">
      <c r="A81" s="3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230407</v>
      </c>
      <c r="M81" s="32" t="s">
        <v>323</v>
      </c>
      <c r="N81" s="3">
        <f t="shared" si="11"/>
        <v>61</v>
      </c>
      <c r="O81" s="3">
        <f t="shared" si="12"/>
        <v>6.1499999999999995</v>
      </c>
      <c r="P81" s="3">
        <f t="shared" si="13"/>
        <v>5.05</v>
      </c>
      <c r="Q81" s="3">
        <f t="shared" si="14"/>
        <v>16</v>
      </c>
      <c r="R81" s="3">
        <f t="shared" si="15"/>
        <v>6.14</v>
      </c>
      <c r="S81" s="3">
        <f t="shared" si="16"/>
        <v>3.26</v>
      </c>
      <c r="T81" s="33"/>
      <c r="U81" s="34" t="str">
        <f t="shared" si="17"/>
        <v/>
      </c>
      <c r="V81" s="35">
        <f t="shared" si="18"/>
        <v>-19.806451612903224</v>
      </c>
      <c r="W81" s="35">
        <f t="shared" si="19"/>
        <v>-100</v>
      </c>
      <c r="X81" s="36" t="e">
        <f t="shared" si="20"/>
        <v>#N/A</v>
      </c>
      <c r="Y81" s="36" t="e">
        <f t="shared" si="21"/>
        <v>#N/A</v>
      </c>
    </row>
    <row r="82" spans="1:25" s="43" customFormat="1" ht="24.95" customHeight="1">
      <c r="A82" s="3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230407</v>
      </c>
      <c r="M82" s="32" t="s">
        <v>323</v>
      </c>
      <c r="N82" s="3">
        <f t="shared" si="11"/>
        <v>61</v>
      </c>
      <c r="O82" s="3">
        <f t="shared" si="12"/>
        <v>6.1499999999999995</v>
      </c>
      <c r="P82" s="3">
        <f t="shared" si="13"/>
        <v>5.05</v>
      </c>
      <c r="Q82" s="3">
        <f t="shared" si="14"/>
        <v>16</v>
      </c>
      <c r="R82" s="3">
        <f t="shared" si="15"/>
        <v>6.14</v>
      </c>
      <c r="S82" s="3">
        <f t="shared" si="16"/>
        <v>3.26</v>
      </c>
      <c r="T82" s="33"/>
      <c r="U82" s="34" t="str">
        <f t="shared" si="17"/>
        <v/>
      </c>
      <c r="V82" s="35">
        <f t="shared" si="18"/>
        <v>-19.806451612903224</v>
      </c>
      <c r="W82" s="35">
        <f t="shared" si="19"/>
        <v>-100</v>
      </c>
      <c r="X82" s="36" t="e">
        <f t="shared" si="20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5.0624999999999982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291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6.7275000000000009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6.0612590163934419</v>
      </c>
      <c r="K88" s="62">
        <f>ROUNDUP(AVERAGE(U2:U82),2)</f>
        <v>6.1499999999999995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0.59048784276987143</v>
      </c>
      <c r="K89" s="62">
        <f>ROUNDUP(STDEV(U2:U82),2)</f>
        <v>0.31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9.7419998250004216</v>
      </c>
      <c r="K90" s="62">
        <f>ROUNDUP(K89/K88*100,2)</f>
        <v>5.05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6.14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0.2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3.26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6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5.0624999999999982</v>
      </c>
      <c r="I95" s="51">
        <f>ROUNDUP(H95,2)</f>
        <v>5.0699999999999994</v>
      </c>
      <c r="J95" s="51">
        <f t="shared" ref="J95:J101" si="22">COUNTIFS($T$2:$T$82,"&gt;="&amp;I95,$T$2:$T$82,"&lt;"&amp;I96)</f>
        <v>0</v>
      </c>
      <c r="K95" s="51">
        <f>(J87-J86)/7</f>
        <v>0.23785714285714324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5.3003571428571412</v>
      </c>
      <c r="I96" s="51">
        <f t="shared" ref="I96:I102" si="23">ROUNDUP(H96,2)</f>
        <v>5.31</v>
      </c>
      <c r="J96" s="51">
        <f t="shared" si="22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5.5382142857142842</v>
      </c>
      <c r="I97" s="51">
        <f t="shared" si="23"/>
        <v>5.54</v>
      </c>
      <c r="J97" s="51">
        <f t="shared" si="22"/>
        <v>3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24"/>
        <v>5.7760714285714272</v>
      </c>
      <c r="I98" s="51">
        <f t="shared" si="23"/>
        <v>5.7799999999999994</v>
      </c>
      <c r="J98" s="51">
        <f t="shared" si="22"/>
        <v>20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24"/>
        <v>6.0139285714285702</v>
      </c>
      <c r="I99" s="51">
        <f t="shared" si="23"/>
        <v>6.02</v>
      </c>
      <c r="J99" s="51">
        <f t="shared" si="22"/>
        <v>9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6.2517857142857132</v>
      </c>
      <c r="I100" s="51">
        <f t="shared" si="23"/>
        <v>6.26</v>
      </c>
      <c r="J100" s="51">
        <f t="shared" si="22"/>
        <v>7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6.4896428571428562</v>
      </c>
      <c r="I101" s="51">
        <f t="shared" si="23"/>
        <v>6.49</v>
      </c>
      <c r="J101" s="51">
        <f t="shared" si="22"/>
        <v>12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6.7274999999999991</v>
      </c>
      <c r="I102" s="51">
        <f t="shared" si="23"/>
        <v>6.7299999999999995</v>
      </c>
      <c r="J102" s="51">
        <f>COUNTIF($T$2:$T$82,"&gt;="&amp;I102)</f>
        <v>3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autoFilter ref="A1:Z82" xr:uid="{15222DF6-56F7-4472-8C7F-9EEF33BD1D8B}"/>
  <mergeCells count="2">
    <mergeCell ref="H86:H90"/>
    <mergeCell ref="H91:H93"/>
  </mergeCells>
  <conditionalFormatting sqref="D1:D1048576">
    <cfRule type="duplicateValues" dxfId="41" priority="1"/>
  </conditionalFormatting>
  <conditionalFormatting sqref="D2:D28 D43:D45 D49:D51 D63:D82 B63:B82">
    <cfRule type="cellIs" dxfId="40" priority="6" operator="equal">
      <formula>$C$87</formula>
    </cfRule>
    <cfRule type="cellIs" dxfId="39" priority="7" operator="equal">
      <formula>#REF!</formula>
    </cfRule>
  </conditionalFormatting>
  <conditionalFormatting sqref="D56:D57">
    <cfRule type="cellIs" dxfId="38" priority="4" operator="equal">
      <formula>$C$87</formula>
    </cfRule>
    <cfRule type="cellIs" dxfId="37" priority="5" operator="equal">
      <formula>#REF!</formula>
    </cfRule>
  </conditionalFormatting>
  <conditionalFormatting sqref="D60">
    <cfRule type="cellIs" dxfId="36" priority="2" operator="equal">
      <formula>$C$87</formula>
    </cfRule>
    <cfRule type="cellIs" dxfId="35" priority="3" operator="equal">
      <formula>#REF!</formula>
    </cfRule>
  </conditionalFormatting>
  <dataValidations count="1">
    <dataValidation type="list" allowBlank="1" showInputMessage="1" showErrorMessage="1" sqref="C87" xr:uid="{EC2EB91E-013F-443B-B1CF-6E8631CC4136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9864C-0B42-466F-9C96-43E81FF462EF}">
  <sheetPr filterMode="1"/>
  <dimension ref="A1:Z274"/>
  <sheetViews>
    <sheetView zoomScaleNormal="100" workbookViewId="0">
      <pane xSplit="4" ySplit="1" topLeftCell="E60" activePane="bottomRight" state="frozen"/>
      <selection pane="topRight" activeCell="E1" sqref="E1"/>
      <selection pane="bottomLeft" activeCell="A2" sqref="A2"/>
      <selection pane="bottomRight" activeCell="Q91" sqref="Q91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16">
        <v>230408</v>
      </c>
      <c r="M2" s="32" t="s">
        <v>323</v>
      </c>
      <c r="N2" s="3">
        <f t="shared" ref="N2:N33" si="0">COUNTA($T$2:$T$82)</f>
        <v>62</v>
      </c>
      <c r="O2" s="3">
        <f t="shared" ref="O2:O33" si="1">$K$88</f>
        <v>8.92</v>
      </c>
      <c r="P2" s="3">
        <f t="shared" ref="P2:P33" si="2">$K$90</f>
        <v>15.81</v>
      </c>
      <c r="Q2" s="3">
        <f t="shared" ref="Q2:Q33" si="3">COUNTA($T$63:$T$82)</f>
        <v>16</v>
      </c>
      <c r="R2" s="3">
        <f t="shared" ref="R2:R33" si="4">$K$91</f>
        <v>9.17</v>
      </c>
      <c r="S2" s="3">
        <f t="shared" ref="S2:S33" si="5">$K$93</f>
        <v>16.040000000000003</v>
      </c>
      <c r="T2" s="1">
        <v>8.9</v>
      </c>
      <c r="U2" s="34">
        <f t="shared" ref="U2:U33" si="6">IF(OR(T2&lt;$J$86,T2&gt;$J$87),"",T2)</f>
        <v>8.9</v>
      </c>
      <c r="V2" s="35">
        <f t="shared" ref="V2:V33" si="7">(T2-$K$91)/$K$89</f>
        <v>-0.19148936170212738</v>
      </c>
      <c r="W2" s="35">
        <f t="shared" ref="W2:W33" si="8">(T2-$K$91)/$K$91*100</f>
        <v>-2.9443838604143902</v>
      </c>
      <c r="X2" s="36">
        <f t="shared" ref="X2:X67" si="9">IF(T2&lt;&gt;0,ROUNDUP(V2,2),#N/A)</f>
        <v>-0.2</v>
      </c>
      <c r="Y2" s="36">
        <f t="shared" ref="Y2:Y67" si="10">IF(T2&lt;&gt;0,ROUNDUP(W2,2),#N/A)</f>
        <v>-2.9499999999999997</v>
      </c>
    </row>
    <row r="3" spans="1:25" s="37" customFormat="1" ht="24.95" hidden="1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230408</v>
      </c>
      <c r="M3" s="32" t="s">
        <v>323</v>
      </c>
      <c r="N3" s="3">
        <f t="shared" si="0"/>
        <v>62</v>
      </c>
      <c r="O3" s="3">
        <f t="shared" si="1"/>
        <v>8.92</v>
      </c>
      <c r="P3" s="3">
        <f t="shared" si="2"/>
        <v>15.81</v>
      </c>
      <c r="Q3" s="3">
        <f t="shared" si="3"/>
        <v>16</v>
      </c>
      <c r="R3" s="3">
        <f t="shared" si="4"/>
        <v>9.17</v>
      </c>
      <c r="S3" s="3">
        <f t="shared" si="5"/>
        <v>16.040000000000003</v>
      </c>
      <c r="T3" s="33"/>
      <c r="U3" s="34" t="str">
        <f t="shared" si="6"/>
        <v/>
      </c>
      <c r="V3" s="35">
        <f t="shared" si="7"/>
        <v>-6.5035460992907801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hidden="1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230408</v>
      </c>
      <c r="M4" s="32" t="s">
        <v>323</v>
      </c>
      <c r="N4" s="3">
        <f t="shared" si="0"/>
        <v>62</v>
      </c>
      <c r="O4" s="3">
        <f t="shared" si="1"/>
        <v>8.92</v>
      </c>
      <c r="P4" s="3">
        <f t="shared" si="2"/>
        <v>15.81</v>
      </c>
      <c r="Q4" s="3">
        <f t="shared" si="3"/>
        <v>16</v>
      </c>
      <c r="R4" s="3">
        <f t="shared" si="4"/>
        <v>9.17</v>
      </c>
      <c r="S4" s="3">
        <f t="shared" si="5"/>
        <v>16.040000000000003</v>
      </c>
      <c r="T4" s="33"/>
      <c r="U4" s="34" t="str">
        <f t="shared" si="6"/>
        <v/>
      </c>
      <c r="V4" s="35">
        <f t="shared" si="7"/>
        <v>-6.5035460992907801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230408</v>
      </c>
      <c r="M5" s="32" t="s">
        <v>323</v>
      </c>
      <c r="N5" s="3">
        <f t="shared" si="0"/>
        <v>62</v>
      </c>
      <c r="O5" s="3">
        <f t="shared" si="1"/>
        <v>8.92</v>
      </c>
      <c r="P5" s="3">
        <f t="shared" si="2"/>
        <v>15.81</v>
      </c>
      <c r="Q5" s="3">
        <f t="shared" si="3"/>
        <v>16</v>
      </c>
      <c r="R5" s="3">
        <f t="shared" si="4"/>
        <v>9.17</v>
      </c>
      <c r="S5" s="3">
        <f t="shared" si="5"/>
        <v>16.040000000000003</v>
      </c>
      <c r="T5" s="1">
        <v>11</v>
      </c>
      <c r="U5" s="34">
        <f t="shared" si="6"/>
        <v>11</v>
      </c>
      <c r="V5" s="35">
        <f t="shared" si="7"/>
        <v>1.2978723404255321</v>
      </c>
      <c r="W5" s="35">
        <f t="shared" si="8"/>
        <v>19.956379498364232</v>
      </c>
      <c r="X5" s="36">
        <f t="shared" si="9"/>
        <v>1.3</v>
      </c>
      <c r="Y5" s="36">
        <f t="shared" si="10"/>
        <v>19.96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230408</v>
      </c>
      <c r="M6" s="32" t="s">
        <v>323</v>
      </c>
      <c r="N6" s="3">
        <f t="shared" si="0"/>
        <v>62</v>
      </c>
      <c r="O6" s="3">
        <f t="shared" si="1"/>
        <v>8.92</v>
      </c>
      <c r="P6" s="3">
        <f t="shared" si="2"/>
        <v>15.81</v>
      </c>
      <c r="Q6" s="3">
        <f t="shared" si="3"/>
        <v>16</v>
      </c>
      <c r="R6" s="3">
        <f t="shared" si="4"/>
        <v>9.17</v>
      </c>
      <c r="S6" s="3">
        <f t="shared" si="5"/>
        <v>16.040000000000003</v>
      </c>
      <c r="T6" s="1">
        <v>8.6300000000000008</v>
      </c>
      <c r="U6" s="34">
        <f t="shared" si="6"/>
        <v>8.6300000000000008</v>
      </c>
      <c r="V6" s="35">
        <f t="shared" si="7"/>
        <v>-0.38297872340425476</v>
      </c>
      <c r="W6" s="35">
        <f t="shared" si="8"/>
        <v>-5.8887677208287803</v>
      </c>
      <c r="X6" s="36">
        <f t="shared" si="9"/>
        <v>-0.39</v>
      </c>
      <c r="Y6" s="36">
        <f t="shared" si="10"/>
        <v>-5.89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230408</v>
      </c>
      <c r="M7" s="32" t="s">
        <v>323</v>
      </c>
      <c r="N7" s="3">
        <f t="shared" si="0"/>
        <v>62</v>
      </c>
      <c r="O7" s="3">
        <f t="shared" si="1"/>
        <v>8.92</v>
      </c>
      <c r="P7" s="3">
        <f t="shared" si="2"/>
        <v>15.81</v>
      </c>
      <c r="Q7" s="3">
        <f t="shared" si="3"/>
        <v>16</v>
      </c>
      <c r="R7" s="3">
        <f t="shared" si="4"/>
        <v>9.17</v>
      </c>
      <c r="S7" s="3">
        <f t="shared" si="5"/>
        <v>16.040000000000003</v>
      </c>
      <c r="T7" s="1">
        <v>8.2100000000000009</v>
      </c>
      <c r="U7" s="34">
        <f t="shared" si="6"/>
        <v>8.2100000000000009</v>
      </c>
      <c r="V7" s="35">
        <f t="shared" si="7"/>
        <v>-0.68085106382978666</v>
      </c>
      <c r="W7" s="35">
        <f t="shared" si="8"/>
        <v>-10.468920392584504</v>
      </c>
      <c r="X7" s="36">
        <f t="shared" si="9"/>
        <v>-0.69000000000000006</v>
      </c>
      <c r="Y7" s="36">
        <f t="shared" si="10"/>
        <v>-10.47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230408</v>
      </c>
      <c r="M8" s="32" t="s">
        <v>323</v>
      </c>
      <c r="N8" s="3">
        <f t="shared" si="0"/>
        <v>62</v>
      </c>
      <c r="O8" s="3">
        <f t="shared" si="1"/>
        <v>8.92</v>
      </c>
      <c r="P8" s="3">
        <f t="shared" si="2"/>
        <v>15.81</v>
      </c>
      <c r="Q8" s="3">
        <f t="shared" si="3"/>
        <v>16</v>
      </c>
      <c r="R8" s="3">
        <f t="shared" si="4"/>
        <v>9.17</v>
      </c>
      <c r="S8" s="3">
        <f t="shared" si="5"/>
        <v>16.040000000000003</v>
      </c>
      <c r="T8" s="1">
        <v>8.89</v>
      </c>
      <c r="U8" s="34">
        <f t="shared" si="6"/>
        <v>8.89</v>
      </c>
      <c r="V8" s="35">
        <f t="shared" si="7"/>
        <v>-0.19858156028368751</v>
      </c>
      <c r="W8" s="35">
        <f t="shared" si="8"/>
        <v>-3.0534351145038099</v>
      </c>
      <c r="X8" s="36">
        <f t="shared" si="9"/>
        <v>-0.2</v>
      </c>
      <c r="Y8" s="36">
        <f t="shared" si="10"/>
        <v>-3.0599999999999996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230408</v>
      </c>
      <c r="M9" s="32" t="s">
        <v>323</v>
      </c>
      <c r="N9" s="3">
        <f t="shared" si="0"/>
        <v>62</v>
      </c>
      <c r="O9" s="3">
        <f t="shared" si="1"/>
        <v>8.92</v>
      </c>
      <c r="P9" s="3">
        <f t="shared" si="2"/>
        <v>15.81</v>
      </c>
      <c r="Q9" s="3">
        <f t="shared" si="3"/>
        <v>16</v>
      </c>
      <c r="R9" s="3">
        <f t="shared" si="4"/>
        <v>9.17</v>
      </c>
      <c r="S9" s="3">
        <f t="shared" si="5"/>
        <v>16.040000000000003</v>
      </c>
      <c r="T9" s="1">
        <v>9.4</v>
      </c>
      <c r="U9" s="34">
        <f t="shared" si="6"/>
        <v>9.4</v>
      </c>
      <c r="V9" s="35">
        <f t="shared" si="7"/>
        <v>0.16312056737588684</v>
      </c>
      <c r="W9" s="35">
        <f t="shared" si="8"/>
        <v>2.5081788440567117</v>
      </c>
      <c r="X9" s="36">
        <f t="shared" si="9"/>
        <v>0.17</v>
      </c>
      <c r="Y9" s="36">
        <f t="shared" si="10"/>
        <v>2.5099999999999998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230408</v>
      </c>
      <c r="M10" s="32" t="s">
        <v>323</v>
      </c>
      <c r="N10" s="3">
        <f t="shared" si="0"/>
        <v>62</v>
      </c>
      <c r="O10" s="3">
        <f t="shared" si="1"/>
        <v>8.92</v>
      </c>
      <c r="P10" s="3">
        <f t="shared" si="2"/>
        <v>15.81</v>
      </c>
      <c r="Q10" s="3">
        <f t="shared" si="3"/>
        <v>16</v>
      </c>
      <c r="R10" s="3">
        <f t="shared" si="4"/>
        <v>9.17</v>
      </c>
      <c r="S10" s="3">
        <f t="shared" si="5"/>
        <v>16.040000000000003</v>
      </c>
      <c r="T10" s="1">
        <v>10.199999999999999</v>
      </c>
      <c r="U10" s="34">
        <f t="shared" si="6"/>
        <v>10.199999999999999</v>
      </c>
      <c r="V10" s="35">
        <f t="shared" si="7"/>
        <v>0.73049645390070883</v>
      </c>
      <c r="W10" s="35">
        <f t="shared" si="8"/>
        <v>11.232279171210461</v>
      </c>
      <c r="X10" s="36">
        <f t="shared" si="9"/>
        <v>0.74</v>
      </c>
      <c r="Y10" s="36">
        <f t="shared" si="10"/>
        <v>11.24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230408</v>
      </c>
      <c r="M11" s="32" t="s">
        <v>323</v>
      </c>
      <c r="N11" s="3">
        <f t="shared" si="0"/>
        <v>62</v>
      </c>
      <c r="O11" s="3">
        <f t="shared" si="1"/>
        <v>8.92</v>
      </c>
      <c r="P11" s="3">
        <f t="shared" si="2"/>
        <v>15.81</v>
      </c>
      <c r="Q11" s="3">
        <f t="shared" si="3"/>
        <v>16</v>
      </c>
      <c r="R11" s="3">
        <f t="shared" si="4"/>
        <v>9.17</v>
      </c>
      <c r="S11" s="3">
        <f t="shared" si="5"/>
        <v>16.040000000000003</v>
      </c>
      <c r="T11" s="1">
        <v>13.5</v>
      </c>
      <c r="U11" s="34" t="str">
        <f t="shared" si="6"/>
        <v/>
      </c>
      <c r="V11" s="35">
        <f t="shared" si="7"/>
        <v>3.0709219858156032</v>
      </c>
      <c r="W11" s="35">
        <f t="shared" si="8"/>
        <v>47.219193020719743</v>
      </c>
      <c r="X11" s="36">
        <f t="shared" si="9"/>
        <v>3.0799999999999996</v>
      </c>
      <c r="Y11" s="36">
        <f t="shared" si="10"/>
        <v>47.22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230408</v>
      </c>
      <c r="M12" s="32" t="s">
        <v>323</v>
      </c>
      <c r="N12" s="3">
        <f t="shared" si="0"/>
        <v>62</v>
      </c>
      <c r="O12" s="3">
        <f t="shared" si="1"/>
        <v>8.92</v>
      </c>
      <c r="P12" s="3">
        <f t="shared" si="2"/>
        <v>15.81</v>
      </c>
      <c r="Q12" s="3">
        <f t="shared" si="3"/>
        <v>16</v>
      </c>
      <c r="R12" s="3">
        <f t="shared" si="4"/>
        <v>9.17</v>
      </c>
      <c r="S12" s="3">
        <f t="shared" si="5"/>
        <v>16.040000000000003</v>
      </c>
      <c r="T12" s="1">
        <v>9.6999999999999993</v>
      </c>
      <c r="U12" s="34">
        <f t="shared" si="6"/>
        <v>9.6999999999999993</v>
      </c>
      <c r="V12" s="35">
        <f t="shared" si="7"/>
        <v>0.37588652482269458</v>
      </c>
      <c r="W12" s="35">
        <f t="shared" si="8"/>
        <v>5.7797164667393606</v>
      </c>
      <c r="X12" s="36">
        <f t="shared" si="9"/>
        <v>0.38</v>
      </c>
      <c r="Y12" s="36">
        <f t="shared" si="10"/>
        <v>5.7799999999999994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230408</v>
      </c>
      <c r="M13" s="32" t="s">
        <v>323</v>
      </c>
      <c r="N13" s="3">
        <f t="shared" si="0"/>
        <v>62</v>
      </c>
      <c r="O13" s="3">
        <f t="shared" si="1"/>
        <v>8.92</v>
      </c>
      <c r="P13" s="3">
        <f t="shared" si="2"/>
        <v>15.81</v>
      </c>
      <c r="Q13" s="3">
        <f t="shared" si="3"/>
        <v>16</v>
      </c>
      <c r="R13" s="3">
        <f t="shared" si="4"/>
        <v>9.17</v>
      </c>
      <c r="S13" s="3">
        <f t="shared" si="5"/>
        <v>16.040000000000003</v>
      </c>
      <c r="T13" s="1">
        <v>10.029999999999999</v>
      </c>
      <c r="U13" s="34">
        <f t="shared" si="6"/>
        <v>10.029999999999999</v>
      </c>
      <c r="V13" s="35">
        <f t="shared" si="7"/>
        <v>0.60992907801418406</v>
      </c>
      <c r="W13" s="35">
        <f t="shared" si="8"/>
        <v>9.3784078516902891</v>
      </c>
      <c r="X13" s="36">
        <f t="shared" si="9"/>
        <v>0.61</v>
      </c>
      <c r="Y13" s="36">
        <f t="shared" si="10"/>
        <v>9.379999999999999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230408</v>
      </c>
      <c r="M14" s="32" t="s">
        <v>323</v>
      </c>
      <c r="N14" s="3">
        <f t="shared" si="0"/>
        <v>62</v>
      </c>
      <c r="O14" s="3">
        <f t="shared" si="1"/>
        <v>8.92</v>
      </c>
      <c r="P14" s="3">
        <f t="shared" si="2"/>
        <v>15.81</v>
      </c>
      <c r="Q14" s="3">
        <f t="shared" si="3"/>
        <v>16</v>
      </c>
      <c r="R14" s="3">
        <f t="shared" si="4"/>
        <v>9.17</v>
      </c>
      <c r="S14" s="3">
        <f t="shared" si="5"/>
        <v>16.040000000000003</v>
      </c>
      <c r="T14" s="1">
        <v>9.6</v>
      </c>
      <c r="U14" s="34">
        <f t="shared" si="6"/>
        <v>9.6</v>
      </c>
      <c r="V14" s="35">
        <f t="shared" si="7"/>
        <v>0.30496453900709203</v>
      </c>
      <c r="W14" s="35">
        <f t="shared" si="8"/>
        <v>4.6892039258451446</v>
      </c>
      <c r="X14" s="36">
        <f t="shared" si="9"/>
        <v>0.31</v>
      </c>
      <c r="Y14" s="36">
        <f t="shared" si="10"/>
        <v>4.6899999999999995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230408</v>
      </c>
      <c r="M15" s="32" t="s">
        <v>323</v>
      </c>
      <c r="N15" s="3">
        <f t="shared" si="0"/>
        <v>62</v>
      </c>
      <c r="O15" s="3">
        <f t="shared" si="1"/>
        <v>8.92</v>
      </c>
      <c r="P15" s="3">
        <f t="shared" si="2"/>
        <v>15.81</v>
      </c>
      <c r="Q15" s="3">
        <f t="shared" si="3"/>
        <v>16</v>
      </c>
      <c r="R15" s="3">
        <f t="shared" si="4"/>
        <v>9.17</v>
      </c>
      <c r="S15" s="3">
        <f t="shared" si="5"/>
        <v>16.040000000000003</v>
      </c>
      <c r="T15" s="1">
        <v>13</v>
      </c>
      <c r="U15" s="34" t="str">
        <f t="shared" si="6"/>
        <v/>
      </c>
      <c r="V15" s="35">
        <f t="shared" si="7"/>
        <v>2.7163120567375887</v>
      </c>
      <c r="W15" s="35">
        <f t="shared" si="8"/>
        <v>41.766630316248637</v>
      </c>
      <c r="X15" s="36">
        <f t="shared" si="9"/>
        <v>2.7199999999999998</v>
      </c>
      <c r="Y15" s="36">
        <f t="shared" si="10"/>
        <v>41.769999999999996</v>
      </c>
    </row>
    <row r="16" spans="1:25" s="37" customFormat="1" ht="24.95" hidden="1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230408</v>
      </c>
      <c r="M16" s="32" t="s">
        <v>323</v>
      </c>
      <c r="N16" s="3">
        <f t="shared" si="0"/>
        <v>62</v>
      </c>
      <c r="O16" s="3">
        <f t="shared" si="1"/>
        <v>8.92</v>
      </c>
      <c r="P16" s="3">
        <f t="shared" si="2"/>
        <v>15.81</v>
      </c>
      <c r="Q16" s="3">
        <f t="shared" si="3"/>
        <v>16</v>
      </c>
      <c r="R16" s="3">
        <f t="shared" si="4"/>
        <v>9.17</v>
      </c>
      <c r="S16" s="3">
        <f t="shared" si="5"/>
        <v>16.040000000000003</v>
      </c>
      <c r="T16" s="33"/>
      <c r="U16" s="34" t="str">
        <f t="shared" si="6"/>
        <v/>
      </c>
      <c r="V16" s="35">
        <f t="shared" si="7"/>
        <v>-6.5035460992907801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hidden="1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230408</v>
      </c>
      <c r="M17" s="32" t="s">
        <v>323</v>
      </c>
      <c r="N17" s="3">
        <f t="shared" si="0"/>
        <v>62</v>
      </c>
      <c r="O17" s="3">
        <f t="shared" si="1"/>
        <v>8.92</v>
      </c>
      <c r="P17" s="3">
        <f t="shared" si="2"/>
        <v>15.81</v>
      </c>
      <c r="Q17" s="3">
        <f t="shared" si="3"/>
        <v>16</v>
      </c>
      <c r="R17" s="3">
        <f t="shared" si="4"/>
        <v>9.17</v>
      </c>
      <c r="S17" s="3">
        <f t="shared" si="5"/>
        <v>16.040000000000003</v>
      </c>
      <c r="T17" s="33"/>
      <c r="U17" s="34" t="str">
        <f t="shared" si="6"/>
        <v/>
      </c>
      <c r="V17" s="35">
        <f t="shared" si="7"/>
        <v>-6.5035460992907801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hidden="1" customHeight="1">
      <c r="A18" s="3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230408</v>
      </c>
      <c r="M18" s="32" t="s">
        <v>323</v>
      </c>
      <c r="N18" s="3">
        <f t="shared" si="0"/>
        <v>62</v>
      </c>
      <c r="O18" s="3">
        <f t="shared" si="1"/>
        <v>8.92</v>
      </c>
      <c r="P18" s="3">
        <f t="shared" si="2"/>
        <v>15.81</v>
      </c>
      <c r="Q18" s="3">
        <f t="shared" si="3"/>
        <v>16</v>
      </c>
      <c r="R18" s="3">
        <f t="shared" si="4"/>
        <v>9.17</v>
      </c>
      <c r="S18" s="3">
        <f t="shared" si="5"/>
        <v>16.040000000000003</v>
      </c>
      <c r="T18" s="33"/>
      <c r="U18" s="34" t="str">
        <f t="shared" si="6"/>
        <v/>
      </c>
      <c r="V18" s="35">
        <f t="shared" si="7"/>
        <v>-6.5035460992907801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230408</v>
      </c>
      <c r="M19" s="32" t="s">
        <v>323</v>
      </c>
      <c r="N19" s="3">
        <f t="shared" si="0"/>
        <v>62</v>
      </c>
      <c r="O19" s="3">
        <f t="shared" si="1"/>
        <v>8.92</v>
      </c>
      <c r="P19" s="3">
        <f t="shared" si="2"/>
        <v>15.81</v>
      </c>
      <c r="Q19" s="3">
        <f t="shared" si="3"/>
        <v>16</v>
      </c>
      <c r="R19" s="3">
        <f t="shared" si="4"/>
        <v>9.17</v>
      </c>
      <c r="S19" s="3">
        <f t="shared" si="5"/>
        <v>16.040000000000003</v>
      </c>
      <c r="T19" s="1">
        <v>10.7</v>
      </c>
      <c r="U19" s="34">
        <f t="shared" si="6"/>
        <v>10.7</v>
      </c>
      <c r="V19" s="35">
        <f t="shared" si="7"/>
        <v>1.0851063829787231</v>
      </c>
      <c r="W19" s="35">
        <f t="shared" si="8"/>
        <v>16.684841875681563</v>
      </c>
      <c r="X19" s="36">
        <f t="shared" si="9"/>
        <v>1.0900000000000001</v>
      </c>
      <c r="Y19" s="36">
        <f t="shared" si="10"/>
        <v>16.690000000000001</v>
      </c>
    </row>
    <row r="20" spans="1:25" s="37" customFormat="1" ht="24.95" hidden="1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230408</v>
      </c>
      <c r="M20" s="32" t="s">
        <v>323</v>
      </c>
      <c r="N20" s="3">
        <f t="shared" si="0"/>
        <v>62</v>
      </c>
      <c r="O20" s="3">
        <f t="shared" si="1"/>
        <v>8.92</v>
      </c>
      <c r="P20" s="3">
        <f t="shared" si="2"/>
        <v>15.81</v>
      </c>
      <c r="Q20" s="3">
        <f t="shared" si="3"/>
        <v>16</v>
      </c>
      <c r="R20" s="3">
        <f t="shared" si="4"/>
        <v>9.17</v>
      </c>
      <c r="S20" s="3">
        <f t="shared" si="5"/>
        <v>16.040000000000003</v>
      </c>
      <c r="T20" s="33"/>
      <c r="U20" s="34" t="str">
        <f t="shared" si="6"/>
        <v/>
      </c>
      <c r="V20" s="35">
        <f t="shared" si="7"/>
        <v>-6.5035460992907801</v>
      </c>
      <c r="W20" s="35">
        <f t="shared" si="8"/>
        <v>-100</v>
      </c>
      <c r="X20" s="36" t="e">
        <f t="shared" si="9"/>
        <v>#N/A</v>
      </c>
      <c r="Y20" s="36" t="e">
        <f t="shared" si="10"/>
        <v>#N/A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230408</v>
      </c>
      <c r="M21" s="32" t="s">
        <v>323</v>
      </c>
      <c r="N21" s="3">
        <f t="shared" si="0"/>
        <v>62</v>
      </c>
      <c r="O21" s="3">
        <f t="shared" si="1"/>
        <v>8.92</v>
      </c>
      <c r="P21" s="3">
        <f t="shared" si="2"/>
        <v>15.81</v>
      </c>
      <c r="Q21" s="3">
        <f t="shared" si="3"/>
        <v>16</v>
      </c>
      <c r="R21" s="3">
        <f t="shared" si="4"/>
        <v>9.17</v>
      </c>
      <c r="S21" s="3">
        <f t="shared" si="5"/>
        <v>16.040000000000003</v>
      </c>
      <c r="T21" s="1">
        <v>8.4</v>
      </c>
      <c r="U21" s="34">
        <f t="shared" si="6"/>
        <v>8.4</v>
      </c>
      <c r="V21" s="35">
        <f t="shared" si="7"/>
        <v>-0.54609929078014152</v>
      </c>
      <c r="W21" s="35">
        <f t="shared" si="8"/>
        <v>-8.3969465648854928</v>
      </c>
      <c r="X21" s="36">
        <f t="shared" si="9"/>
        <v>-0.55000000000000004</v>
      </c>
      <c r="Y21" s="36">
        <f t="shared" si="10"/>
        <v>-8.4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230408</v>
      </c>
      <c r="M22" s="32" t="s">
        <v>323</v>
      </c>
      <c r="N22" s="3">
        <f t="shared" si="0"/>
        <v>62</v>
      </c>
      <c r="O22" s="3">
        <f t="shared" si="1"/>
        <v>8.92</v>
      </c>
      <c r="P22" s="3">
        <f t="shared" si="2"/>
        <v>15.81</v>
      </c>
      <c r="Q22" s="3">
        <f t="shared" si="3"/>
        <v>16</v>
      </c>
      <c r="R22" s="3">
        <f t="shared" si="4"/>
        <v>9.17</v>
      </c>
      <c r="S22" s="3">
        <f t="shared" si="5"/>
        <v>16.040000000000003</v>
      </c>
      <c r="T22" s="1">
        <v>8.6</v>
      </c>
      <c r="U22" s="34">
        <f t="shared" si="6"/>
        <v>8.6</v>
      </c>
      <c r="V22" s="35">
        <f t="shared" si="7"/>
        <v>-0.40425531914893642</v>
      </c>
      <c r="W22" s="35">
        <f t="shared" si="8"/>
        <v>-6.2159214830970591</v>
      </c>
      <c r="X22" s="36">
        <f t="shared" si="9"/>
        <v>-0.41000000000000003</v>
      </c>
      <c r="Y22" s="36">
        <f t="shared" si="10"/>
        <v>-6.22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230408</v>
      </c>
      <c r="M23" s="32" t="s">
        <v>323</v>
      </c>
      <c r="N23" s="3">
        <f t="shared" si="0"/>
        <v>62</v>
      </c>
      <c r="O23" s="3">
        <f t="shared" si="1"/>
        <v>8.92</v>
      </c>
      <c r="P23" s="3">
        <f t="shared" si="2"/>
        <v>15.81</v>
      </c>
      <c r="Q23" s="3">
        <f t="shared" si="3"/>
        <v>16</v>
      </c>
      <c r="R23" s="3">
        <f t="shared" si="4"/>
        <v>9.17</v>
      </c>
      <c r="S23" s="3">
        <f t="shared" si="5"/>
        <v>16.040000000000003</v>
      </c>
      <c r="T23" s="1">
        <v>5.0999999999999996</v>
      </c>
      <c r="U23" s="34">
        <f t="shared" si="6"/>
        <v>5.0999999999999996</v>
      </c>
      <c r="V23" s="35">
        <f t="shared" si="7"/>
        <v>-2.8865248226950357</v>
      </c>
      <c r="W23" s="35">
        <f t="shared" si="8"/>
        <v>-44.383860414394775</v>
      </c>
      <c r="X23" s="36">
        <f t="shared" si="9"/>
        <v>-2.8899999999999997</v>
      </c>
      <c r="Y23" s="36">
        <f t="shared" si="10"/>
        <v>-44.39</v>
      </c>
    </row>
    <row r="24" spans="1:25" s="37" customFormat="1" ht="24.95" hidden="1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230408</v>
      </c>
      <c r="M24" s="32" t="s">
        <v>323</v>
      </c>
      <c r="N24" s="3">
        <f t="shared" si="0"/>
        <v>62</v>
      </c>
      <c r="O24" s="3">
        <f t="shared" si="1"/>
        <v>8.92</v>
      </c>
      <c r="P24" s="3">
        <f t="shared" si="2"/>
        <v>15.81</v>
      </c>
      <c r="Q24" s="3">
        <f t="shared" si="3"/>
        <v>16</v>
      </c>
      <c r="R24" s="3">
        <f t="shared" si="4"/>
        <v>9.17</v>
      </c>
      <c r="S24" s="3">
        <f t="shared" si="5"/>
        <v>16.040000000000003</v>
      </c>
      <c r="T24" s="33"/>
      <c r="U24" s="34" t="str">
        <f t="shared" si="6"/>
        <v/>
      </c>
      <c r="V24" s="35">
        <f t="shared" si="7"/>
        <v>-6.5035460992907801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hidden="1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230408</v>
      </c>
      <c r="M25" s="32" t="s">
        <v>323</v>
      </c>
      <c r="N25" s="3">
        <f t="shared" si="0"/>
        <v>62</v>
      </c>
      <c r="O25" s="3">
        <f t="shared" si="1"/>
        <v>8.92</v>
      </c>
      <c r="P25" s="3">
        <f t="shared" si="2"/>
        <v>15.81</v>
      </c>
      <c r="Q25" s="3">
        <f t="shared" si="3"/>
        <v>16</v>
      </c>
      <c r="R25" s="3">
        <f t="shared" si="4"/>
        <v>9.17</v>
      </c>
      <c r="S25" s="3">
        <f t="shared" si="5"/>
        <v>16.040000000000003</v>
      </c>
      <c r="T25" s="33"/>
      <c r="U25" s="34" t="str">
        <f t="shared" si="6"/>
        <v/>
      </c>
      <c r="V25" s="35">
        <f t="shared" si="7"/>
        <v>-6.5035460992907801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230408</v>
      </c>
      <c r="M26" s="32" t="s">
        <v>323</v>
      </c>
      <c r="N26" s="3">
        <f t="shared" si="0"/>
        <v>62</v>
      </c>
      <c r="O26" s="3">
        <f t="shared" si="1"/>
        <v>8.92</v>
      </c>
      <c r="P26" s="3">
        <f t="shared" si="2"/>
        <v>15.81</v>
      </c>
      <c r="Q26" s="3">
        <f t="shared" si="3"/>
        <v>16</v>
      </c>
      <c r="R26" s="3">
        <f t="shared" si="4"/>
        <v>9.17</v>
      </c>
      <c r="S26" s="3">
        <f t="shared" si="5"/>
        <v>16.040000000000003</v>
      </c>
      <c r="T26" s="1">
        <v>8.1</v>
      </c>
      <c r="U26" s="34">
        <f t="shared" si="6"/>
        <v>8.1</v>
      </c>
      <c r="V26" s="35">
        <f t="shared" si="7"/>
        <v>-0.75886524822695056</v>
      </c>
      <c r="W26" s="35">
        <f t="shared" si="8"/>
        <v>-11.668484187568161</v>
      </c>
      <c r="X26" s="36">
        <f t="shared" si="9"/>
        <v>-0.76</v>
      </c>
      <c r="Y26" s="36">
        <f t="shared" si="10"/>
        <v>-11.67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230408</v>
      </c>
      <c r="M27" s="32" t="s">
        <v>323</v>
      </c>
      <c r="N27" s="3">
        <f t="shared" si="0"/>
        <v>62</v>
      </c>
      <c r="O27" s="3">
        <f t="shared" si="1"/>
        <v>8.92</v>
      </c>
      <c r="P27" s="3">
        <f t="shared" si="2"/>
        <v>15.81</v>
      </c>
      <c r="Q27" s="3">
        <f t="shared" si="3"/>
        <v>16</v>
      </c>
      <c r="R27" s="3">
        <f t="shared" si="4"/>
        <v>9.17</v>
      </c>
      <c r="S27" s="3">
        <f t="shared" si="5"/>
        <v>16.040000000000003</v>
      </c>
      <c r="T27" s="1">
        <v>8.1</v>
      </c>
      <c r="U27" s="34">
        <f t="shared" si="6"/>
        <v>8.1</v>
      </c>
      <c r="V27" s="35">
        <f t="shared" si="7"/>
        <v>-0.75886524822695056</v>
      </c>
      <c r="W27" s="35">
        <f t="shared" si="8"/>
        <v>-11.668484187568161</v>
      </c>
      <c r="X27" s="36">
        <f t="shared" si="9"/>
        <v>-0.76</v>
      </c>
      <c r="Y27" s="36">
        <f t="shared" si="10"/>
        <v>-11.67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230408</v>
      </c>
      <c r="M28" s="32" t="s">
        <v>323</v>
      </c>
      <c r="N28" s="3">
        <f t="shared" si="0"/>
        <v>62</v>
      </c>
      <c r="O28" s="3">
        <f t="shared" si="1"/>
        <v>8.92</v>
      </c>
      <c r="P28" s="3">
        <f t="shared" si="2"/>
        <v>15.81</v>
      </c>
      <c r="Q28" s="3">
        <f t="shared" si="3"/>
        <v>16</v>
      </c>
      <c r="R28" s="3">
        <f t="shared" si="4"/>
        <v>9.17</v>
      </c>
      <c r="S28" s="3">
        <f t="shared" si="5"/>
        <v>16.040000000000003</v>
      </c>
      <c r="T28" s="1">
        <v>12.6</v>
      </c>
      <c r="U28" s="34" t="str">
        <f t="shared" si="6"/>
        <v/>
      </c>
      <c r="V28" s="35">
        <f t="shared" si="7"/>
        <v>2.4326241134751774</v>
      </c>
      <c r="W28" s="35">
        <f t="shared" si="8"/>
        <v>37.404580152671748</v>
      </c>
      <c r="X28" s="36">
        <f t="shared" si="9"/>
        <v>2.44</v>
      </c>
      <c r="Y28" s="36">
        <f t="shared" si="10"/>
        <v>37.409999999999997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230408</v>
      </c>
      <c r="M29" s="32" t="s">
        <v>323</v>
      </c>
      <c r="N29" s="3">
        <f t="shared" si="0"/>
        <v>62</v>
      </c>
      <c r="O29" s="3">
        <f t="shared" si="1"/>
        <v>8.92</v>
      </c>
      <c r="P29" s="3">
        <f t="shared" si="2"/>
        <v>15.81</v>
      </c>
      <c r="Q29" s="3">
        <f t="shared" si="3"/>
        <v>16</v>
      </c>
      <c r="R29" s="3">
        <f t="shared" si="4"/>
        <v>9.17</v>
      </c>
      <c r="S29" s="3">
        <f t="shared" si="5"/>
        <v>16.040000000000003</v>
      </c>
      <c r="T29" s="1">
        <v>10.5</v>
      </c>
      <c r="U29" s="34">
        <f t="shared" si="6"/>
        <v>10.5</v>
      </c>
      <c r="V29" s="35">
        <f t="shared" si="7"/>
        <v>0.94326241134751787</v>
      </c>
      <c r="W29" s="35">
        <f t="shared" si="8"/>
        <v>14.503816793893131</v>
      </c>
      <c r="X29" s="36">
        <f t="shared" si="9"/>
        <v>0.95</v>
      </c>
      <c r="Y29" s="36">
        <f t="shared" si="10"/>
        <v>14.51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230408</v>
      </c>
      <c r="M30" s="32" t="s">
        <v>323</v>
      </c>
      <c r="N30" s="3">
        <f t="shared" si="0"/>
        <v>62</v>
      </c>
      <c r="O30" s="3">
        <f t="shared" si="1"/>
        <v>8.92</v>
      </c>
      <c r="P30" s="3">
        <f t="shared" si="2"/>
        <v>15.81</v>
      </c>
      <c r="Q30" s="3">
        <f t="shared" si="3"/>
        <v>16</v>
      </c>
      <c r="R30" s="3">
        <f t="shared" si="4"/>
        <v>9.17</v>
      </c>
      <c r="S30" s="3">
        <f t="shared" si="5"/>
        <v>16.040000000000003</v>
      </c>
      <c r="T30" s="1">
        <v>10.1</v>
      </c>
      <c r="U30" s="34">
        <f t="shared" si="6"/>
        <v>10.1</v>
      </c>
      <c r="V30" s="35">
        <f t="shared" si="7"/>
        <v>0.65957446808510622</v>
      </c>
      <c r="W30" s="35">
        <f t="shared" si="8"/>
        <v>10.141766630316246</v>
      </c>
      <c r="X30" s="36">
        <f t="shared" si="9"/>
        <v>0.66</v>
      </c>
      <c r="Y30" s="36">
        <f t="shared" si="10"/>
        <v>10.15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230408</v>
      </c>
      <c r="M31" s="32" t="s">
        <v>323</v>
      </c>
      <c r="N31" s="3">
        <f t="shared" si="0"/>
        <v>62</v>
      </c>
      <c r="O31" s="3">
        <f t="shared" si="1"/>
        <v>8.92</v>
      </c>
      <c r="P31" s="3">
        <f t="shared" si="2"/>
        <v>15.81</v>
      </c>
      <c r="Q31" s="3">
        <f t="shared" si="3"/>
        <v>16</v>
      </c>
      <c r="R31" s="3">
        <f t="shared" si="4"/>
        <v>9.17</v>
      </c>
      <c r="S31" s="3">
        <f t="shared" si="5"/>
        <v>16.040000000000003</v>
      </c>
      <c r="T31" s="1">
        <v>8.6</v>
      </c>
      <c r="U31" s="34">
        <f t="shared" si="6"/>
        <v>8.6</v>
      </c>
      <c r="V31" s="35">
        <f t="shared" si="7"/>
        <v>-0.40425531914893642</v>
      </c>
      <c r="W31" s="35">
        <f t="shared" si="8"/>
        <v>-6.2159214830970591</v>
      </c>
      <c r="X31" s="36">
        <f t="shared" si="9"/>
        <v>-0.41000000000000003</v>
      </c>
      <c r="Y31" s="36">
        <f t="shared" si="10"/>
        <v>-6.22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230408</v>
      </c>
      <c r="M32" s="32" t="s">
        <v>323</v>
      </c>
      <c r="N32" s="3">
        <f t="shared" si="0"/>
        <v>62</v>
      </c>
      <c r="O32" s="3">
        <f t="shared" si="1"/>
        <v>8.92</v>
      </c>
      <c r="P32" s="3">
        <f t="shared" si="2"/>
        <v>15.81</v>
      </c>
      <c r="Q32" s="3">
        <f t="shared" si="3"/>
        <v>16</v>
      </c>
      <c r="R32" s="3">
        <f t="shared" si="4"/>
        <v>9.17</v>
      </c>
      <c r="S32" s="3">
        <f t="shared" si="5"/>
        <v>16.040000000000003</v>
      </c>
      <c r="T32" s="1">
        <v>8.6</v>
      </c>
      <c r="U32" s="34">
        <f t="shared" si="6"/>
        <v>8.6</v>
      </c>
      <c r="V32" s="35">
        <f t="shared" si="7"/>
        <v>-0.40425531914893642</v>
      </c>
      <c r="W32" s="35">
        <f t="shared" si="8"/>
        <v>-6.2159214830970591</v>
      </c>
      <c r="X32" s="36">
        <f t="shared" si="9"/>
        <v>-0.41000000000000003</v>
      </c>
      <c r="Y32" s="36">
        <f t="shared" si="10"/>
        <v>-6.22</v>
      </c>
    </row>
    <row r="33" spans="1:26" s="37" customFormat="1" ht="24.95" hidden="1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230408</v>
      </c>
      <c r="M33" s="32" t="s">
        <v>323</v>
      </c>
      <c r="N33" s="3">
        <f t="shared" si="0"/>
        <v>62</v>
      </c>
      <c r="O33" s="3">
        <f t="shared" si="1"/>
        <v>8.92</v>
      </c>
      <c r="P33" s="3">
        <f t="shared" si="2"/>
        <v>15.81</v>
      </c>
      <c r="Q33" s="3">
        <f t="shared" si="3"/>
        <v>16</v>
      </c>
      <c r="R33" s="3">
        <f t="shared" si="4"/>
        <v>9.17</v>
      </c>
      <c r="S33" s="3">
        <f t="shared" si="5"/>
        <v>16.040000000000003</v>
      </c>
      <c r="T33" s="33"/>
      <c r="U33" s="34" t="str">
        <f t="shared" si="6"/>
        <v/>
      </c>
      <c r="V33" s="35">
        <f t="shared" si="7"/>
        <v>-6.5035460992907801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230408</v>
      </c>
      <c r="M34" s="32" t="s">
        <v>323</v>
      </c>
      <c r="N34" s="3">
        <f t="shared" ref="N34:N65" si="11">COUNTA($T$2:$T$82)</f>
        <v>62</v>
      </c>
      <c r="O34" s="3">
        <f t="shared" ref="O34:O68" si="12">$K$88</f>
        <v>8.92</v>
      </c>
      <c r="P34" s="3">
        <f t="shared" ref="P34:P68" si="13">$K$90</f>
        <v>15.81</v>
      </c>
      <c r="Q34" s="3">
        <f t="shared" ref="Q34:Q68" si="14">COUNTA($T$63:$T$82)</f>
        <v>16</v>
      </c>
      <c r="R34" s="3">
        <f t="shared" ref="R34:R68" si="15">$K$91</f>
        <v>9.17</v>
      </c>
      <c r="S34" s="3">
        <f t="shared" ref="S34:S68" si="16">$K$93</f>
        <v>16.040000000000003</v>
      </c>
      <c r="T34" s="1">
        <v>8.8000000000000007</v>
      </c>
      <c r="U34" s="34">
        <f t="shared" ref="U34:U65" si="17">IF(OR(T34&lt;$J$86,T34&gt;$J$87),"",T34)</f>
        <v>8.8000000000000007</v>
      </c>
      <c r="V34" s="35">
        <f t="shared" ref="V34:V67" si="18">(T34-$K$91)/$K$89</f>
        <v>-0.26241134751772993</v>
      </c>
      <c r="W34" s="35">
        <f t="shared" ref="W34:W67" si="19">(T34-$K$91)/$K$91*100</f>
        <v>-4.0348964013086066</v>
      </c>
      <c r="X34" s="36">
        <f t="shared" si="9"/>
        <v>-0.27</v>
      </c>
      <c r="Y34" s="36">
        <f t="shared" si="10"/>
        <v>-4.04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230408</v>
      </c>
      <c r="M35" s="32" t="s">
        <v>323</v>
      </c>
      <c r="N35" s="3">
        <f t="shared" si="11"/>
        <v>62</v>
      </c>
      <c r="O35" s="3">
        <f t="shared" si="12"/>
        <v>8.92</v>
      </c>
      <c r="P35" s="3">
        <f t="shared" si="13"/>
        <v>15.81</v>
      </c>
      <c r="Q35" s="3">
        <f t="shared" si="14"/>
        <v>16</v>
      </c>
      <c r="R35" s="3">
        <f t="shared" si="15"/>
        <v>9.17</v>
      </c>
      <c r="S35" s="3">
        <f t="shared" si="16"/>
        <v>16.040000000000003</v>
      </c>
      <c r="T35" s="1">
        <v>6.2</v>
      </c>
      <c r="U35" s="34">
        <f t="shared" si="17"/>
        <v>6.2</v>
      </c>
      <c r="V35" s="35">
        <f t="shared" si="18"/>
        <v>-2.1063829787234041</v>
      </c>
      <c r="W35" s="35">
        <f t="shared" si="19"/>
        <v>-32.388222464558339</v>
      </c>
      <c r="X35" s="36">
        <f t="shared" si="9"/>
        <v>-2.11</v>
      </c>
      <c r="Y35" s="36">
        <f t="shared" si="10"/>
        <v>-32.39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230408</v>
      </c>
      <c r="M36" s="32" t="s">
        <v>323</v>
      </c>
      <c r="N36" s="3">
        <f t="shared" si="11"/>
        <v>62</v>
      </c>
      <c r="O36" s="3">
        <f t="shared" si="12"/>
        <v>8.92</v>
      </c>
      <c r="P36" s="3">
        <f t="shared" si="13"/>
        <v>15.81</v>
      </c>
      <c r="Q36" s="3">
        <f t="shared" si="14"/>
        <v>16</v>
      </c>
      <c r="R36" s="3">
        <f t="shared" si="15"/>
        <v>9.17</v>
      </c>
      <c r="S36" s="3">
        <f t="shared" si="16"/>
        <v>16.040000000000003</v>
      </c>
      <c r="T36" s="1">
        <v>8.59</v>
      </c>
      <c r="U36" s="34">
        <f t="shared" si="17"/>
        <v>8.59</v>
      </c>
      <c r="V36" s="35">
        <f t="shared" si="18"/>
        <v>-0.41134751773049655</v>
      </c>
      <c r="W36" s="35">
        <f t="shared" si="19"/>
        <v>-6.3249727371864779</v>
      </c>
      <c r="X36" s="36">
        <f t="shared" si="9"/>
        <v>-0.42</v>
      </c>
      <c r="Y36" s="36">
        <f t="shared" si="10"/>
        <v>-6.33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230408</v>
      </c>
      <c r="M37" s="32" t="s">
        <v>323</v>
      </c>
      <c r="N37" s="3">
        <f t="shared" si="11"/>
        <v>62</v>
      </c>
      <c r="O37" s="3">
        <f t="shared" si="12"/>
        <v>8.92</v>
      </c>
      <c r="P37" s="3">
        <f t="shared" si="13"/>
        <v>15.81</v>
      </c>
      <c r="Q37" s="3">
        <f t="shared" si="14"/>
        <v>16</v>
      </c>
      <c r="R37" s="3">
        <f t="shared" si="15"/>
        <v>9.17</v>
      </c>
      <c r="S37" s="3">
        <f t="shared" si="16"/>
        <v>16.040000000000003</v>
      </c>
      <c r="T37" s="1">
        <v>7.73</v>
      </c>
      <c r="U37" s="34">
        <f t="shared" si="17"/>
        <v>7.73</v>
      </c>
      <c r="V37" s="35">
        <f t="shared" si="18"/>
        <v>-1.0212765957446805</v>
      </c>
      <c r="W37" s="35">
        <f t="shared" si="19"/>
        <v>-15.703380588876767</v>
      </c>
      <c r="X37" s="36">
        <f t="shared" si="9"/>
        <v>-1.03</v>
      </c>
      <c r="Y37" s="36">
        <f t="shared" si="10"/>
        <v>-15.709999999999999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230408</v>
      </c>
      <c r="M38" s="32" t="s">
        <v>323</v>
      </c>
      <c r="N38" s="3">
        <f t="shared" si="11"/>
        <v>62</v>
      </c>
      <c r="O38" s="3">
        <f t="shared" si="12"/>
        <v>8.92</v>
      </c>
      <c r="P38" s="3">
        <f t="shared" si="13"/>
        <v>15.81</v>
      </c>
      <c r="Q38" s="3">
        <f t="shared" si="14"/>
        <v>16</v>
      </c>
      <c r="R38" s="3">
        <f t="shared" si="15"/>
        <v>9.17</v>
      </c>
      <c r="S38" s="3">
        <f t="shared" si="16"/>
        <v>16.040000000000003</v>
      </c>
      <c r="T38" s="1">
        <v>9.6</v>
      </c>
      <c r="U38" s="34">
        <f t="shared" si="17"/>
        <v>9.6</v>
      </c>
      <c r="V38" s="35">
        <f t="shared" si="18"/>
        <v>0.30496453900709203</v>
      </c>
      <c r="W38" s="35">
        <f t="shared" si="19"/>
        <v>4.6892039258451446</v>
      </c>
      <c r="X38" s="36">
        <f t="shared" si="9"/>
        <v>0.31</v>
      </c>
      <c r="Y38" s="36">
        <f t="shared" si="10"/>
        <v>4.6899999999999995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230408</v>
      </c>
      <c r="M39" s="32" t="s">
        <v>323</v>
      </c>
      <c r="N39" s="3">
        <f t="shared" si="11"/>
        <v>62</v>
      </c>
      <c r="O39" s="3">
        <f t="shared" si="12"/>
        <v>8.92</v>
      </c>
      <c r="P39" s="3">
        <f t="shared" si="13"/>
        <v>15.81</v>
      </c>
      <c r="Q39" s="3">
        <f t="shared" si="14"/>
        <v>16</v>
      </c>
      <c r="R39" s="3">
        <f t="shared" si="15"/>
        <v>9.17</v>
      </c>
      <c r="S39" s="3">
        <f t="shared" si="16"/>
        <v>16.040000000000003</v>
      </c>
      <c r="T39" s="1">
        <v>7</v>
      </c>
      <c r="U39" s="34">
        <f t="shared" si="17"/>
        <v>7</v>
      </c>
      <c r="V39" s="35">
        <f t="shared" si="18"/>
        <v>-1.5390070921985817</v>
      </c>
      <c r="W39" s="35">
        <f t="shared" si="19"/>
        <v>-23.664122137404579</v>
      </c>
      <c r="X39" s="36">
        <f t="shared" si="9"/>
        <v>-1.54</v>
      </c>
      <c r="Y39" s="36">
        <f t="shared" si="10"/>
        <v>-23.67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230408</v>
      </c>
      <c r="M40" s="32" t="s">
        <v>323</v>
      </c>
      <c r="N40" s="3">
        <f t="shared" si="11"/>
        <v>62</v>
      </c>
      <c r="O40" s="3">
        <f t="shared" si="12"/>
        <v>8.92</v>
      </c>
      <c r="P40" s="3">
        <f t="shared" si="13"/>
        <v>15.81</v>
      </c>
      <c r="Q40" s="3">
        <f t="shared" si="14"/>
        <v>16</v>
      </c>
      <c r="R40" s="3">
        <f t="shared" si="15"/>
        <v>9.17</v>
      </c>
      <c r="S40" s="3">
        <f t="shared" si="16"/>
        <v>16.040000000000003</v>
      </c>
      <c r="T40" s="1">
        <v>9.0500000000000007</v>
      </c>
      <c r="U40" s="34">
        <f t="shared" si="17"/>
        <v>9.0500000000000007</v>
      </c>
      <c r="V40" s="35">
        <f t="shared" si="18"/>
        <v>-8.5106382978722861E-2</v>
      </c>
      <c r="W40" s="35">
        <f t="shared" si="19"/>
        <v>-1.3086150490730559</v>
      </c>
      <c r="X40" s="36">
        <f t="shared" si="9"/>
        <v>-0.09</v>
      </c>
      <c r="Y40" s="36">
        <f t="shared" si="10"/>
        <v>-1.31</v>
      </c>
    </row>
    <row r="41" spans="1:26" ht="24.95" hidden="1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230408</v>
      </c>
      <c r="M41" s="32" t="s">
        <v>323</v>
      </c>
      <c r="N41" s="3">
        <f t="shared" si="11"/>
        <v>62</v>
      </c>
      <c r="O41" s="3">
        <f t="shared" si="12"/>
        <v>8.92</v>
      </c>
      <c r="P41" s="3">
        <f t="shared" si="13"/>
        <v>15.81</v>
      </c>
      <c r="Q41" s="3">
        <f t="shared" si="14"/>
        <v>16</v>
      </c>
      <c r="R41" s="3">
        <f t="shared" si="15"/>
        <v>9.17</v>
      </c>
      <c r="S41" s="3">
        <f t="shared" si="16"/>
        <v>16.040000000000003</v>
      </c>
      <c r="T41" s="33"/>
      <c r="U41" s="34" t="str">
        <f t="shared" si="17"/>
        <v/>
      </c>
      <c r="V41" s="35">
        <f t="shared" si="18"/>
        <v>-6.5035460992907801</v>
      </c>
      <c r="W41" s="35">
        <f t="shared" si="19"/>
        <v>-100</v>
      </c>
      <c r="X41" s="36" t="e">
        <f t="shared" si="9"/>
        <v>#N/A</v>
      </c>
      <c r="Y41" s="36" t="e">
        <f t="shared" si="10"/>
        <v>#N/A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230408</v>
      </c>
      <c r="M42" s="32" t="s">
        <v>323</v>
      </c>
      <c r="N42" s="3">
        <f t="shared" si="11"/>
        <v>62</v>
      </c>
      <c r="O42" s="3">
        <f t="shared" si="12"/>
        <v>8.92</v>
      </c>
      <c r="P42" s="3">
        <f t="shared" si="13"/>
        <v>15.81</v>
      </c>
      <c r="Q42" s="3">
        <f t="shared" si="14"/>
        <v>16</v>
      </c>
      <c r="R42" s="3">
        <f t="shared" si="15"/>
        <v>9.17</v>
      </c>
      <c r="S42" s="3">
        <f t="shared" si="16"/>
        <v>16.040000000000003</v>
      </c>
      <c r="T42" s="1">
        <v>6.7</v>
      </c>
      <c r="U42" s="34">
        <f t="shared" si="17"/>
        <v>6.7</v>
      </c>
      <c r="V42" s="35">
        <f t="shared" si="18"/>
        <v>-1.75177304964539</v>
      </c>
      <c r="W42" s="35">
        <f t="shared" si="19"/>
        <v>-26.935659760087237</v>
      </c>
      <c r="X42" s="36">
        <f t="shared" si="9"/>
        <v>-1.76</v>
      </c>
      <c r="Y42" s="36">
        <f t="shared" si="10"/>
        <v>-26.94</v>
      </c>
      <c r="Z42" s="37"/>
    </row>
    <row r="43" spans="1:26" ht="24.95" hidden="1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230408</v>
      </c>
      <c r="M43" s="32" t="s">
        <v>323</v>
      </c>
      <c r="N43" s="3">
        <f t="shared" si="11"/>
        <v>62</v>
      </c>
      <c r="O43" s="3">
        <f t="shared" si="12"/>
        <v>8.92</v>
      </c>
      <c r="P43" s="3">
        <f t="shared" si="13"/>
        <v>15.81</v>
      </c>
      <c r="Q43" s="3">
        <f t="shared" si="14"/>
        <v>16</v>
      </c>
      <c r="R43" s="3">
        <f t="shared" si="15"/>
        <v>9.17</v>
      </c>
      <c r="S43" s="3">
        <f t="shared" si="16"/>
        <v>16.040000000000003</v>
      </c>
      <c r="T43" s="33"/>
      <c r="U43" s="34" t="str">
        <f t="shared" si="17"/>
        <v/>
      </c>
      <c r="V43" s="35">
        <f t="shared" si="18"/>
        <v>-6.5035460992907801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hidden="1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230408</v>
      </c>
      <c r="M44" s="32" t="s">
        <v>323</v>
      </c>
      <c r="N44" s="3">
        <f t="shared" si="11"/>
        <v>62</v>
      </c>
      <c r="O44" s="3">
        <f t="shared" si="12"/>
        <v>8.92</v>
      </c>
      <c r="P44" s="3">
        <f t="shared" si="13"/>
        <v>15.81</v>
      </c>
      <c r="Q44" s="3">
        <f t="shared" si="14"/>
        <v>16</v>
      </c>
      <c r="R44" s="3">
        <f t="shared" si="15"/>
        <v>9.17</v>
      </c>
      <c r="S44" s="3">
        <f t="shared" si="16"/>
        <v>16.040000000000003</v>
      </c>
      <c r="T44" s="33"/>
      <c r="U44" s="34" t="str">
        <f t="shared" si="17"/>
        <v/>
      </c>
      <c r="V44" s="35">
        <f t="shared" si="18"/>
        <v>-6.5035460992907801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230408</v>
      </c>
      <c r="M45" s="32" t="s">
        <v>323</v>
      </c>
      <c r="N45" s="3">
        <f t="shared" si="11"/>
        <v>62</v>
      </c>
      <c r="O45" s="3">
        <f t="shared" si="12"/>
        <v>8.92</v>
      </c>
      <c r="P45" s="3">
        <f t="shared" si="13"/>
        <v>15.81</v>
      </c>
      <c r="Q45" s="3">
        <f t="shared" si="14"/>
        <v>16</v>
      </c>
      <c r="R45" s="3">
        <f t="shared" si="15"/>
        <v>9.17</v>
      </c>
      <c r="S45" s="3">
        <f t="shared" si="16"/>
        <v>16.040000000000003</v>
      </c>
      <c r="T45" s="1">
        <v>11.6</v>
      </c>
      <c r="U45" s="34" t="str">
        <f t="shared" si="17"/>
        <v/>
      </c>
      <c r="V45" s="35">
        <f t="shared" si="18"/>
        <v>1.7234042553191489</v>
      </c>
      <c r="W45" s="35">
        <f t="shared" si="19"/>
        <v>26.499454743729551</v>
      </c>
      <c r="X45" s="36">
        <f t="shared" si="9"/>
        <v>1.73</v>
      </c>
      <c r="Y45" s="36">
        <f t="shared" si="10"/>
        <v>26.5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230408</v>
      </c>
      <c r="M46" s="32" t="s">
        <v>323</v>
      </c>
      <c r="N46" s="3">
        <f t="shared" si="11"/>
        <v>62</v>
      </c>
      <c r="O46" s="3">
        <f t="shared" si="12"/>
        <v>8.92</v>
      </c>
      <c r="P46" s="3">
        <f t="shared" si="13"/>
        <v>15.81</v>
      </c>
      <c r="Q46" s="3">
        <f t="shared" si="14"/>
        <v>16</v>
      </c>
      <c r="R46" s="3">
        <f t="shared" si="15"/>
        <v>9.17</v>
      </c>
      <c r="S46" s="3">
        <f t="shared" si="16"/>
        <v>16.040000000000003</v>
      </c>
      <c r="T46" s="1">
        <v>7.1</v>
      </c>
      <c r="U46" s="34">
        <f t="shared" si="17"/>
        <v>7.1</v>
      </c>
      <c r="V46" s="35">
        <f t="shared" si="18"/>
        <v>-1.468085106382979</v>
      </c>
      <c r="W46" s="35">
        <f t="shared" si="19"/>
        <v>-22.573609596510362</v>
      </c>
      <c r="X46" s="36">
        <f t="shared" si="9"/>
        <v>-1.47</v>
      </c>
      <c r="Y46" s="36">
        <f t="shared" si="10"/>
        <v>-22.580000000000002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230408</v>
      </c>
      <c r="M47" s="32" t="s">
        <v>323</v>
      </c>
      <c r="N47" s="3">
        <f t="shared" si="11"/>
        <v>62</v>
      </c>
      <c r="O47" s="3">
        <f t="shared" si="12"/>
        <v>8.92</v>
      </c>
      <c r="P47" s="3">
        <f t="shared" si="13"/>
        <v>15.81</v>
      </c>
      <c r="Q47" s="3">
        <f t="shared" si="14"/>
        <v>16</v>
      </c>
      <c r="R47" s="3">
        <f t="shared" si="15"/>
        <v>9.17</v>
      </c>
      <c r="S47" s="3">
        <f t="shared" si="16"/>
        <v>16.040000000000003</v>
      </c>
      <c r="T47" s="1">
        <v>6.1</v>
      </c>
      <c r="U47" s="34">
        <f t="shared" si="17"/>
        <v>6.1</v>
      </c>
      <c r="V47" s="35">
        <f t="shared" si="18"/>
        <v>-2.1773049645390072</v>
      </c>
      <c r="W47" s="35">
        <f t="shared" si="19"/>
        <v>-33.478735005452563</v>
      </c>
      <c r="X47" s="36">
        <f t="shared" si="9"/>
        <v>-2.1799999999999997</v>
      </c>
      <c r="Y47" s="36">
        <f t="shared" si="10"/>
        <v>-33.479999999999997</v>
      </c>
      <c r="Z47" s="37"/>
    </row>
    <row r="48" spans="1:26" ht="24.95" hidden="1" customHeight="1">
      <c r="A48" s="3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230408</v>
      </c>
      <c r="M48" s="32" t="s">
        <v>323</v>
      </c>
      <c r="N48" s="3">
        <f t="shared" si="11"/>
        <v>62</v>
      </c>
      <c r="O48" s="3">
        <f t="shared" si="12"/>
        <v>8.92</v>
      </c>
      <c r="P48" s="3">
        <f t="shared" si="13"/>
        <v>15.81</v>
      </c>
      <c r="Q48" s="3">
        <f t="shared" si="14"/>
        <v>16</v>
      </c>
      <c r="R48" s="3">
        <f t="shared" si="15"/>
        <v>9.17</v>
      </c>
      <c r="S48" s="3">
        <f t="shared" si="16"/>
        <v>16.040000000000003</v>
      </c>
      <c r="T48" s="33"/>
      <c r="U48" s="34" t="str">
        <f t="shared" si="17"/>
        <v/>
      </c>
      <c r="V48" s="35">
        <f t="shared" si="18"/>
        <v>-6.5035460992907801</v>
      </c>
      <c r="W48" s="35">
        <f t="shared" si="19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230408</v>
      </c>
      <c r="M49" s="32" t="s">
        <v>323</v>
      </c>
      <c r="N49" s="3">
        <f t="shared" si="11"/>
        <v>62</v>
      </c>
      <c r="O49" s="3">
        <f t="shared" si="12"/>
        <v>8.92</v>
      </c>
      <c r="P49" s="3">
        <f t="shared" si="13"/>
        <v>15.81</v>
      </c>
      <c r="Q49" s="3">
        <f t="shared" si="14"/>
        <v>16</v>
      </c>
      <c r="R49" s="3">
        <f t="shared" si="15"/>
        <v>9.17</v>
      </c>
      <c r="S49" s="3">
        <f t="shared" si="16"/>
        <v>16.040000000000003</v>
      </c>
      <c r="T49" s="1">
        <v>11.5</v>
      </c>
      <c r="U49" s="34" t="str">
        <f t="shared" si="17"/>
        <v/>
      </c>
      <c r="V49" s="35">
        <f t="shared" si="18"/>
        <v>1.6524822695035462</v>
      </c>
      <c r="W49" s="35">
        <f t="shared" si="19"/>
        <v>25.408942202835334</v>
      </c>
      <c r="X49" s="36">
        <f t="shared" si="9"/>
        <v>1.66</v>
      </c>
      <c r="Y49" s="36">
        <f t="shared" si="10"/>
        <v>25.41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230408</v>
      </c>
      <c r="M50" s="32" t="s">
        <v>323</v>
      </c>
      <c r="N50" s="3">
        <f t="shared" si="11"/>
        <v>62</v>
      </c>
      <c r="O50" s="3">
        <f t="shared" si="12"/>
        <v>8.92</v>
      </c>
      <c r="P50" s="3">
        <f t="shared" si="13"/>
        <v>15.81</v>
      </c>
      <c r="Q50" s="3">
        <f t="shared" si="14"/>
        <v>16</v>
      </c>
      <c r="R50" s="3">
        <f t="shared" si="15"/>
        <v>9.17</v>
      </c>
      <c r="S50" s="3">
        <f t="shared" si="16"/>
        <v>16.040000000000003</v>
      </c>
      <c r="T50" s="1">
        <v>7.7</v>
      </c>
      <c r="U50" s="34">
        <f t="shared" si="17"/>
        <v>7.7</v>
      </c>
      <c r="V50" s="35">
        <f t="shared" si="18"/>
        <v>-1.0425531914893615</v>
      </c>
      <c r="W50" s="35">
        <f t="shared" si="19"/>
        <v>-16.030534351145036</v>
      </c>
      <c r="X50" s="36">
        <f t="shared" si="9"/>
        <v>-1.05</v>
      </c>
      <c r="Y50" s="36">
        <f t="shared" si="10"/>
        <v>-16.040000000000003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230408</v>
      </c>
      <c r="M51" s="32" t="s">
        <v>323</v>
      </c>
      <c r="N51" s="3">
        <f t="shared" si="11"/>
        <v>62</v>
      </c>
      <c r="O51" s="3">
        <f t="shared" si="12"/>
        <v>8.92</v>
      </c>
      <c r="P51" s="3">
        <f t="shared" si="13"/>
        <v>15.81</v>
      </c>
      <c r="Q51" s="3">
        <f t="shared" si="14"/>
        <v>16</v>
      </c>
      <c r="R51" s="3">
        <f t="shared" si="15"/>
        <v>9.17</v>
      </c>
      <c r="S51" s="3">
        <f t="shared" si="16"/>
        <v>16.040000000000003</v>
      </c>
      <c r="T51" s="1">
        <v>10.199999999999999</v>
      </c>
      <c r="U51" s="34">
        <f t="shared" si="17"/>
        <v>10.199999999999999</v>
      </c>
      <c r="V51" s="35">
        <f t="shared" si="18"/>
        <v>0.73049645390070883</v>
      </c>
      <c r="W51" s="35">
        <f t="shared" si="19"/>
        <v>11.232279171210461</v>
      </c>
      <c r="X51" s="36">
        <f t="shared" si="9"/>
        <v>0.74</v>
      </c>
      <c r="Y51" s="36">
        <f t="shared" si="10"/>
        <v>11.24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230408</v>
      </c>
      <c r="M52" s="32" t="s">
        <v>323</v>
      </c>
      <c r="N52" s="3">
        <f t="shared" si="11"/>
        <v>62</v>
      </c>
      <c r="O52" s="3">
        <f t="shared" si="12"/>
        <v>8.92</v>
      </c>
      <c r="P52" s="3">
        <f t="shared" si="13"/>
        <v>15.81</v>
      </c>
      <c r="Q52" s="3">
        <f t="shared" si="14"/>
        <v>16</v>
      </c>
      <c r="R52" s="3">
        <f t="shared" si="15"/>
        <v>9.17</v>
      </c>
      <c r="S52" s="3">
        <f t="shared" si="16"/>
        <v>16.040000000000003</v>
      </c>
      <c r="T52" s="1">
        <v>11.4</v>
      </c>
      <c r="U52" s="34" t="str">
        <f t="shared" si="17"/>
        <v/>
      </c>
      <c r="V52" s="35">
        <f t="shared" si="18"/>
        <v>1.5815602836879437</v>
      </c>
      <c r="W52" s="35">
        <f t="shared" si="19"/>
        <v>24.318429661941117</v>
      </c>
      <c r="X52" s="36">
        <f t="shared" si="9"/>
        <v>1.59</v>
      </c>
      <c r="Y52" s="36">
        <f t="shared" si="10"/>
        <v>24.32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230408</v>
      </c>
      <c r="M53" s="32" t="s">
        <v>323</v>
      </c>
      <c r="N53" s="3">
        <f t="shared" si="11"/>
        <v>62</v>
      </c>
      <c r="O53" s="3">
        <f t="shared" si="12"/>
        <v>8.92</v>
      </c>
      <c r="P53" s="3">
        <f t="shared" si="13"/>
        <v>15.81</v>
      </c>
      <c r="Q53" s="3">
        <f t="shared" si="14"/>
        <v>16</v>
      </c>
      <c r="R53" s="3">
        <f t="shared" si="15"/>
        <v>9.17</v>
      </c>
      <c r="S53" s="3">
        <f t="shared" si="16"/>
        <v>16.040000000000003</v>
      </c>
      <c r="T53" s="1">
        <v>7.91</v>
      </c>
      <c r="U53" s="34">
        <f t="shared" si="17"/>
        <v>7.91</v>
      </c>
      <c r="V53" s="35">
        <f t="shared" si="18"/>
        <v>-0.89361702127659559</v>
      </c>
      <c r="W53" s="35">
        <f t="shared" si="19"/>
        <v>-13.740458015267173</v>
      </c>
      <c r="X53" s="36">
        <f t="shared" si="9"/>
        <v>-0.9</v>
      </c>
      <c r="Y53" s="36">
        <f t="shared" si="10"/>
        <v>-13.75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230408</v>
      </c>
      <c r="M54" s="32" t="s">
        <v>323</v>
      </c>
      <c r="N54" s="3">
        <f t="shared" si="11"/>
        <v>62</v>
      </c>
      <c r="O54" s="3">
        <f t="shared" si="12"/>
        <v>8.92</v>
      </c>
      <c r="P54" s="3">
        <f t="shared" si="13"/>
        <v>15.81</v>
      </c>
      <c r="Q54" s="3">
        <f t="shared" si="14"/>
        <v>16</v>
      </c>
      <c r="R54" s="3">
        <f t="shared" si="15"/>
        <v>9.17</v>
      </c>
      <c r="S54" s="3">
        <f t="shared" si="16"/>
        <v>16.040000000000003</v>
      </c>
      <c r="T54" s="1">
        <v>10.3</v>
      </c>
      <c r="U54" s="34">
        <f t="shared" si="17"/>
        <v>10.3</v>
      </c>
      <c r="V54" s="35">
        <f t="shared" si="18"/>
        <v>0.80141843971631266</v>
      </c>
      <c r="W54" s="35">
        <f t="shared" si="19"/>
        <v>12.322791712104699</v>
      </c>
      <c r="X54" s="36">
        <f t="shared" si="9"/>
        <v>0.81</v>
      </c>
      <c r="Y54" s="36">
        <f t="shared" si="10"/>
        <v>12.33</v>
      </c>
      <c r="Z54" s="37"/>
    </row>
    <row r="55" spans="1:26" ht="24.95" hidden="1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230408</v>
      </c>
      <c r="M55" s="32" t="s">
        <v>323</v>
      </c>
      <c r="N55" s="3">
        <f t="shared" si="11"/>
        <v>62</v>
      </c>
      <c r="O55" s="3">
        <f t="shared" si="12"/>
        <v>8.92</v>
      </c>
      <c r="P55" s="3">
        <f t="shared" si="13"/>
        <v>15.81</v>
      </c>
      <c r="Q55" s="3">
        <f t="shared" si="14"/>
        <v>16</v>
      </c>
      <c r="R55" s="3">
        <f t="shared" si="15"/>
        <v>9.17</v>
      </c>
      <c r="S55" s="3">
        <f t="shared" si="16"/>
        <v>16.040000000000003</v>
      </c>
      <c r="T55" s="33"/>
      <c r="U55" s="34" t="str">
        <f t="shared" si="17"/>
        <v/>
      </c>
      <c r="V55" s="35">
        <f t="shared" si="18"/>
        <v>-6.5035460992907801</v>
      </c>
      <c r="W55" s="35">
        <f t="shared" si="19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230408</v>
      </c>
      <c r="M56" s="32" t="s">
        <v>323</v>
      </c>
      <c r="N56" s="3">
        <f t="shared" si="11"/>
        <v>62</v>
      </c>
      <c r="O56" s="3">
        <f t="shared" si="12"/>
        <v>8.92</v>
      </c>
      <c r="P56" s="3">
        <f t="shared" si="13"/>
        <v>15.81</v>
      </c>
      <c r="Q56" s="3">
        <f t="shared" si="14"/>
        <v>16</v>
      </c>
      <c r="R56" s="3">
        <f t="shared" si="15"/>
        <v>9.17</v>
      </c>
      <c r="S56" s="3">
        <f t="shared" si="16"/>
        <v>16.040000000000003</v>
      </c>
      <c r="T56" s="1">
        <v>10</v>
      </c>
      <c r="U56" s="34">
        <f t="shared" si="17"/>
        <v>10</v>
      </c>
      <c r="V56" s="35">
        <f t="shared" si="18"/>
        <v>0.58865248226950362</v>
      </c>
      <c r="W56" s="35">
        <f t="shared" si="19"/>
        <v>9.051254089422029</v>
      </c>
      <c r="X56" s="36">
        <f t="shared" si="9"/>
        <v>0.59</v>
      </c>
      <c r="Y56" s="36">
        <f t="shared" si="10"/>
        <v>9.06</v>
      </c>
    </row>
    <row r="57" spans="1:26" ht="24.95" customHeight="1">
      <c r="A57" s="3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230408</v>
      </c>
      <c r="M57" s="32" t="s">
        <v>323</v>
      </c>
      <c r="N57" s="3">
        <f t="shared" si="11"/>
        <v>62</v>
      </c>
      <c r="O57" s="3">
        <f t="shared" si="12"/>
        <v>8.92</v>
      </c>
      <c r="P57" s="3">
        <f t="shared" si="13"/>
        <v>15.81</v>
      </c>
      <c r="Q57" s="3">
        <f t="shared" si="14"/>
        <v>16</v>
      </c>
      <c r="R57" s="3">
        <f t="shared" si="15"/>
        <v>9.17</v>
      </c>
      <c r="S57" s="3">
        <f t="shared" si="16"/>
        <v>16.040000000000003</v>
      </c>
      <c r="T57" s="1">
        <v>10.1</v>
      </c>
      <c r="U57" s="34">
        <f t="shared" si="17"/>
        <v>10.1</v>
      </c>
      <c r="V57" s="35">
        <f t="shared" si="18"/>
        <v>0.65957446808510622</v>
      </c>
      <c r="W57" s="35">
        <f t="shared" si="19"/>
        <v>10.141766630316246</v>
      </c>
      <c r="X57" s="36">
        <f t="shared" si="9"/>
        <v>0.66</v>
      </c>
      <c r="Y57" s="36">
        <f t="shared" si="10"/>
        <v>10.15</v>
      </c>
      <c r="Z57" s="37"/>
    </row>
    <row r="58" spans="1:26" s="37" customFormat="1" ht="24.95" customHeight="1">
      <c r="A58" s="3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230408</v>
      </c>
      <c r="M58" s="32" t="s">
        <v>323</v>
      </c>
      <c r="N58" s="3">
        <f t="shared" si="11"/>
        <v>62</v>
      </c>
      <c r="O58" s="3">
        <f t="shared" si="12"/>
        <v>8.92</v>
      </c>
      <c r="P58" s="3">
        <f t="shared" si="13"/>
        <v>15.81</v>
      </c>
      <c r="Q58" s="3">
        <f t="shared" si="14"/>
        <v>16</v>
      </c>
      <c r="R58" s="3">
        <f t="shared" si="15"/>
        <v>9.17</v>
      </c>
      <c r="S58" s="3">
        <f t="shared" si="16"/>
        <v>16.040000000000003</v>
      </c>
      <c r="T58" s="1">
        <v>10.5</v>
      </c>
      <c r="U58" s="34">
        <f t="shared" si="17"/>
        <v>10.5</v>
      </c>
      <c r="V58" s="35">
        <f t="shared" si="18"/>
        <v>0.94326241134751787</v>
      </c>
      <c r="W58" s="35">
        <f t="shared" si="19"/>
        <v>14.503816793893131</v>
      </c>
      <c r="X58" s="36">
        <f t="shared" si="9"/>
        <v>0.95</v>
      </c>
      <c r="Y58" s="36">
        <f t="shared" si="10"/>
        <v>14.51</v>
      </c>
    </row>
    <row r="59" spans="1:26" ht="24.95" customHeight="1">
      <c r="A59" s="3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230408</v>
      </c>
      <c r="M59" s="32" t="s">
        <v>323</v>
      </c>
      <c r="N59" s="3">
        <f t="shared" si="11"/>
        <v>62</v>
      </c>
      <c r="O59" s="3">
        <f t="shared" si="12"/>
        <v>8.92</v>
      </c>
      <c r="P59" s="3">
        <f t="shared" si="13"/>
        <v>15.81</v>
      </c>
      <c r="Q59" s="3">
        <f t="shared" si="14"/>
        <v>16</v>
      </c>
      <c r="R59" s="3">
        <f t="shared" si="15"/>
        <v>9.17</v>
      </c>
      <c r="S59" s="3">
        <f t="shared" si="16"/>
        <v>16.040000000000003</v>
      </c>
      <c r="T59" s="1">
        <v>10.1</v>
      </c>
      <c r="U59" s="34">
        <f t="shared" si="17"/>
        <v>10.1</v>
      </c>
      <c r="V59" s="35">
        <f t="shared" si="18"/>
        <v>0.65957446808510622</v>
      </c>
      <c r="W59" s="35">
        <f t="shared" si="19"/>
        <v>10.141766630316246</v>
      </c>
      <c r="X59" s="36">
        <f t="shared" si="9"/>
        <v>0.66</v>
      </c>
      <c r="Y59" s="36">
        <f t="shared" si="10"/>
        <v>10.15</v>
      </c>
      <c r="Z59" s="37"/>
    </row>
    <row r="60" spans="1:26" ht="24.95" customHeight="1">
      <c r="A60" s="3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230408</v>
      </c>
      <c r="M60" s="32" t="s">
        <v>323</v>
      </c>
      <c r="N60" s="3">
        <f t="shared" si="11"/>
        <v>62</v>
      </c>
      <c r="O60" s="3">
        <f t="shared" si="12"/>
        <v>8.92</v>
      </c>
      <c r="P60" s="3">
        <f t="shared" si="13"/>
        <v>15.81</v>
      </c>
      <c r="Q60" s="3">
        <f t="shared" si="14"/>
        <v>16</v>
      </c>
      <c r="R60" s="3">
        <f t="shared" si="15"/>
        <v>9.17</v>
      </c>
      <c r="S60" s="3">
        <f t="shared" si="16"/>
        <v>16.040000000000003</v>
      </c>
      <c r="T60" s="1">
        <v>8.4</v>
      </c>
      <c r="U60" s="34">
        <f t="shared" si="17"/>
        <v>8.4</v>
      </c>
      <c r="V60" s="35">
        <f t="shared" si="18"/>
        <v>-0.54609929078014152</v>
      </c>
      <c r="W60" s="35">
        <f t="shared" si="19"/>
        <v>-8.3969465648854928</v>
      </c>
      <c r="X60" s="36">
        <f t="shared" si="9"/>
        <v>-0.55000000000000004</v>
      </c>
      <c r="Y60" s="36">
        <f t="shared" si="10"/>
        <v>-8.4</v>
      </c>
    </row>
    <row r="61" spans="1:26" ht="24.95" customHeight="1">
      <c r="A61" s="3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230408</v>
      </c>
      <c r="M61" s="32" t="s">
        <v>323</v>
      </c>
      <c r="N61" s="3">
        <f t="shared" si="11"/>
        <v>62</v>
      </c>
      <c r="O61" s="3">
        <f t="shared" si="12"/>
        <v>8.92</v>
      </c>
      <c r="P61" s="3">
        <f t="shared" si="13"/>
        <v>15.81</v>
      </c>
      <c r="Q61" s="3">
        <f t="shared" si="14"/>
        <v>16</v>
      </c>
      <c r="R61" s="3">
        <f t="shared" si="15"/>
        <v>9.17</v>
      </c>
      <c r="S61" s="3">
        <f t="shared" si="16"/>
        <v>16.040000000000003</v>
      </c>
      <c r="T61" s="1">
        <v>9</v>
      </c>
      <c r="U61" s="34">
        <f t="shared" si="17"/>
        <v>9</v>
      </c>
      <c r="V61" s="35">
        <f t="shared" si="18"/>
        <v>-0.12056737588652477</v>
      </c>
      <c r="W61" s="35">
        <f t="shared" si="19"/>
        <v>-1.8538713195201739</v>
      </c>
      <c r="X61" s="36">
        <f t="shared" si="9"/>
        <v>-0.13</v>
      </c>
      <c r="Y61" s="36">
        <f t="shared" si="10"/>
        <v>-1.86</v>
      </c>
      <c r="Z61" s="37"/>
    </row>
    <row r="62" spans="1:26" ht="24.95" hidden="1" customHeight="1">
      <c r="A62" s="3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230408</v>
      </c>
      <c r="M62" s="32" t="s">
        <v>323</v>
      </c>
      <c r="N62" s="3">
        <f t="shared" si="11"/>
        <v>62</v>
      </c>
      <c r="O62" s="3">
        <f t="shared" si="12"/>
        <v>8.92</v>
      </c>
      <c r="P62" s="3">
        <f t="shared" si="13"/>
        <v>15.81</v>
      </c>
      <c r="Q62" s="3">
        <f t="shared" si="14"/>
        <v>16</v>
      </c>
      <c r="R62" s="3">
        <f t="shared" si="15"/>
        <v>9.17</v>
      </c>
      <c r="S62" s="3">
        <f t="shared" si="16"/>
        <v>16.040000000000003</v>
      </c>
      <c r="T62" s="33"/>
      <c r="U62" s="34" t="str">
        <f t="shared" si="17"/>
        <v/>
      </c>
      <c r="V62" s="35">
        <f t="shared" si="18"/>
        <v>-6.5035460992907801</v>
      </c>
      <c r="W62" s="35">
        <f t="shared" si="19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230408</v>
      </c>
      <c r="M63" s="32" t="s">
        <v>323</v>
      </c>
      <c r="N63" s="3">
        <f t="shared" si="11"/>
        <v>62</v>
      </c>
      <c r="O63" s="3">
        <f t="shared" si="12"/>
        <v>8.92</v>
      </c>
      <c r="P63" s="3">
        <f t="shared" si="13"/>
        <v>15.81</v>
      </c>
      <c r="Q63" s="3">
        <f t="shared" si="14"/>
        <v>16</v>
      </c>
      <c r="R63" s="3">
        <f t="shared" si="15"/>
        <v>9.17</v>
      </c>
      <c r="S63" s="3">
        <f t="shared" si="16"/>
        <v>16.040000000000003</v>
      </c>
      <c r="T63" s="1">
        <v>10.199999999999999</v>
      </c>
      <c r="U63" s="34">
        <f t="shared" si="17"/>
        <v>10.199999999999999</v>
      </c>
      <c r="V63" s="35">
        <f t="shared" si="18"/>
        <v>0.73049645390070883</v>
      </c>
      <c r="W63" s="35">
        <f t="shared" si="19"/>
        <v>11.232279171210461</v>
      </c>
      <c r="X63" s="36">
        <f t="shared" si="9"/>
        <v>0.74</v>
      </c>
      <c r="Y63" s="36">
        <f t="shared" si="10"/>
        <v>11.24</v>
      </c>
    </row>
    <row r="64" spans="1:26" s="43" customFormat="1" ht="24.95" customHeight="1">
      <c r="A64" s="3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230408</v>
      </c>
      <c r="M64" s="32" t="s">
        <v>323</v>
      </c>
      <c r="N64" s="3">
        <f t="shared" si="11"/>
        <v>62</v>
      </c>
      <c r="O64" s="3">
        <f t="shared" si="12"/>
        <v>8.92</v>
      </c>
      <c r="P64" s="3">
        <f t="shared" si="13"/>
        <v>15.81</v>
      </c>
      <c r="Q64" s="3">
        <f t="shared" si="14"/>
        <v>16</v>
      </c>
      <c r="R64" s="3">
        <f t="shared" si="15"/>
        <v>9.17</v>
      </c>
      <c r="S64" s="3">
        <f t="shared" si="16"/>
        <v>16.040000000000003</v>
      </c>
      <c r="T64" s="1">
        <v>10.4</v>
      </c>
      <c r="U64" s="34">
        <f t="shared" si="17"/>
        <v>10.4</v>
      </c>
      <c r="V64" s="35">
        <f t="shared" si="18"/>
        <v>0.87234042553191526</v>
      </c>
      <c r="W64" s="35">
        <f t="shared" si="19"/>
        <v>13.413304252998914</v>
      </c>
      <c r="X64" s="36">
        <f t="shared" si="9"/>
        <v>0.88</v>
      </c>
      <c r="Y64" s="36">
        <f t="shared" si="10"/>
        <v>13.42</v>
      </c>
    </row>
    <row r="65" spans="1:25" s="43" customFormat="1" ht="24.95" customHeight="1">
      <c r="A65" s="3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230408</v>
      </c>
      <c r="M65" s="32" t="s">
        <v>323</v>
      </c>
      <c r="N65" s="3">
        <f t="shared" si="11"/>
        <v>62</v>
      </c>
      <c r="O65" s="3">
        <f t="shared" si="12"/>
        <v>8.92</v>
      </c>
      <c r="P65" s="3">
        <f t="shared" si="13"/>
        <v>15.81</v>
      </c>
      <c r="Q65" s="3">
        <f t="shared" si="14"/>
        <v>16</v>
      </c>
      <c r="R65" s="3">
        <f t="shared" si="15"/>
        <v>9.17</v>
      </c>
      <c r="S65" s="3">
        <f t="shared" si="16"/>
        <v>16.040000000000003</v>
      </c>
      <c r="T65" s="1">
        <v>7</v>
      </c>
      <c r="U65" s="34">
        <f t="shared" si="17"/>
        <v>7</v>
      </c>
      <c r="V65" s="35">
        <f t="shared" si="18"/>
        <v>-1.5390070921985817</v>
      </c>
      <c r="W65" s="35">
        <f t="shared" si="19"/>
        <v>-23.664122137404579</v>
      </c>
      <c r="X65" s="36">
        <f t="shared" si="9"/>
        <v>-1.54</v>
      </c>
      <c r="Y65" s="36">
        <f t="shared" si="10"/>
        <v>-23.67</v>
      </c>
    </row>
    <row r="66" spans="1:25" s="43" customFormat="1" ht="24.95" customHeight="1">
      <c r="A66" s="3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230408</v>
      </c>
      <c r="M66" s="32" t="s">
        <v>323</v>
      </c>
      <c r="N66" s="3">
        <f t="shared" ref="N66:N82" si="20">COUNTA($T$2:$T$82)</f>
        <v>62</v>
      </c>
      <c r="O66" s="3">
        <f t="shared" si="12"/>
        <v>8.92</v>
      </c>
      <c r="P66" s="3">
        <f t="shared" si="13"/>
        <v>15.81</v>
      </c>
      <c r="Q66" s="3">
        <f t="shared" si="14"/>
        <v>16</v>
      </c>
      <c r="R66" s="3">
        <f t="shared" si="15"/>
        <v>9.17</v>
      </c>
      <c r="S66" s="3">
        <f t="shared" si="16"/>
        <v>16.040000000000003</v>
      </c>
      <c r="T66" s="1">
        <v>7.88</v>
      </c>
      <c r="U66" s="34">
        <f t="shared" ref="U66:U67" si="21">IF(OR(T66&lt;$J$86,T66&gt;$J$87),"",T66)</f>
        <v>7.88</v>
      </c>
      <c r="V66" s="35">
        <f t="shared" si="18"/>
        <v>-0.91489361702127669</v>
      </c>
      <c r="W66" s="35">
        <f t="shared" si="19"/>
        <v>-14.067611777535442</v>
      </c>
      <c r="X66" s="36">
        <f t="shared" si="9"/>
        <v>-0.92</v>
      </c>
      <c r="Y66" s="36">
        <f t="shared" si="10"/>
        <v>-14.07</v>
      </c>
    </row>
    <row r="67" spans="1:25" s="43" customFormat="1" ht="24.95" customHeight="1">
      <c r="A67" s="3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230408</v>
      </c>
      <c r="M67" s="32" t="s">
        <v>323</v>
      </c>
      <c r="N67" s="3">
        <f t="shared" si="20"/>
        <v>62</v>
      </c>
      <c r="O67" s="3">
        <f t="shared" si="12"/>
        <v>8.92</v>
      </c>
      <c r="P67" s="3">
        <f t="shared" si="13"/>
        <v>15.81</v>
      </c>
      <c r="Q67" s="3">
        <f t="shared" si="14"/>
        <v>16</v>
      </c>
      <c r="R67" s="3">
        <f t="shared" si="15"/>
        <v>9.17</v>
      </c>
      <c r="S67" s="3">
        <f t="shared" si="16"/>
        <v>16.040000000000003</v>
      </c>
      <c r="T67" s="1">
        <v>7.24</v>
      </c>
      <c r="U67" s="34">
        <f t="shared" si="21"/>
        <v>7.24</v>
      </c>
      <c r="V67" s="35">
        <f t="shared" si="18"/>
        <v>-1.3687943262411346</v>
      </c>
      <c r="W67" s="35">
        <f t="shared" si="19"/>
        <v>-21.046892039258449</v>
      </c>
      <c r="X67" s="36">
        <f t="shared" si="9"/>
        <v>-1.37</v>
      </c>
      <c r="Y67" s="36">
        <f t="shared" si="10"/>
        <v>-21.05</v>
      </c>
    </row>
    <row r="68" spans="1:25" s="43" customFormat="1" ht="24.95" customHeight="1">
      <c r="A68" s="3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230408</v>
      </c>
      <c r="M68" s="32" t="s">
        <v>323</v>
      </c>
      <c r="N68" s="3">
        <f t="shared" si="20"/>
        <v>62</v>
      </c>
      <c r="O68" s="3">
        <f t="shared" si="12"/>
        <v>8.92</v>
      </c>
      <c r="P68" s="3">
        <f t="shared" si="13"/>
        <v>15.81</v>
      </c>
      <c r="Q68" s="3">
        <f t="shared" si="14"/>
        <v>16</v>
      </c>
      <c r="R68" s="3">
        <f t="shared" si="15"/>
        <v>9.17</v>
      </c>
      <c r="S68" s="3">
        <f t="shared" si="16"/>
        <v>16.040000000000003</v>
      </c>
      <c r="T68" s="1">
        <v>10.92</v>
      </c>
      <c r="U68" s="34">
        <f t="shared" ref="U68:U82" si="22">IF(OR(T68&lt;$J$86,T68&gt;$J$87),"",T68)</f>
        <v>10.92</v>
      </c>
      <c r="V68" s="35">
        <f t="shared" ref="V68:V82" si="23">(T68-$K$91)/$K$89</f>
        <v>1.2411347517730498</v>
      </c>
      <c r="W68" s="35">
        <f t="shared" ref="W68:W82" si="24">(T68-$K$91)/$K$91*100</f>
        <v>19.083969465648856</v>
      </c>
      <c r="X68" s="36">
        <f t="shared" ref="X68:X82" si="25">IF(T68&lt;&gt;0,ROUNDUP(V68,2),#N/A)</f>
        <v>1.25</v>
      </c>
      <c r="Y68" s="36">
        <f t="shared" ref="Y68:Y81" si="26">IF(T68&lt;&gt;0,ROUNDUP(W68,2),#N/A)</f>
        <v>19.09</v>
      </c>
    </row>
    <row r="69" spans="1:25" s="43" customFormat="1" ht="24.95" customHeight="1">
      <c r="A69" s="3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230408</v>
      </c>
      <c r="M69" s="32" t="s">
        <v>323</v>
      </c>
      <c r="N69" s="3">
        <f t="shared" si="20"/>
        <v>62</v>
      </c>
      <c r="O69" s="3">
        <f t="shared" ref="O69:O82" si="27">$K$88</f>
        <v>8.92</v>
      </c>
      <c r="P69" s="3">
        <f t="shared" ref="P69:P82" si="28">$K$90</f>
        <v>15.81</v>
      </c>
      <c r="Q69" s="3">
        <f t="shared" ref="Q69:Q82" si="29">COUNTA($T$63:$T$82)</f>
        <v>16</v>
      </c>
      <c r="R69" s="3">
        <f t="shared" ref="R69:R82" si="30">$K$91</f>
        <v>9.17</v>
      </c>
      <c r="S69" s="3">
        <f t="shared" ref="S69:S82" si="31">$K$93</f>
        <v>16.040000000000003</v>
      </c>
      <c r="T69" s="1">
        <v>10.56</v>
      </c>
      <c r="U69" s="34">
        <f t="shared" si="22"/>
        <v>10.56</v>
      </c>
      <c r="V69" s="35">
        <f t="shared" si="23"/>
        <v>0.98581560283687986</v>
      </c>
      <c r="W69" s="35">
        <f t="shared" si="24"/>
        <v>15.158124318429669</v>
      </c>
      <c r="X69" s="36">
        <f t="shared" si="25"/>
        <v>0.99</v>
      </c>
      <c r="Y69" s="36">
        <f t="shared" si="26"/>
        <v>15.16</v>
      </c>
    </row>
    <row r="70" spans="1:25" s="43" customFormat="1" ht="24.95" customHeight="1">
      <c r="A70" s="3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230408</v>
      </c>
      <c r="M70" s="32" t="s">
        <v>323</v>
      </c>
      <c r="N70" s="3">
        <f t="shared" si="20"/>
        <v>62</v>
      </c>
      <c r="O70" s="3">
        <f t="shared" si="27"/>
        <v>8.92</v>
      </c>
      <c r="P70" s="3">
        <f t="shared" si="28"/>
        <v>15.81</v>
      </c>
      <c r="Q70" s="3">
        <f t="shared" si="29"/>
        <v>16</v>
      </c>
      <c r="R70" s="3">
        <f t="shared" si="30"/>
        <v>9.17</v>
      </c>
      <c r="S70" s="3">
        <f t="shared" si="31"/>
        <v>16.040000000000003</v>
      </c>
      <c r="T70" s="1">
        <v>8.3925000000000001</v>
      </c>
      <c r="U70" s="34">
        <f t="shared" si="22"/>
        <v>8.3925000000000001</v>
      </c>
      <c r="V70" s="35">
        <f t="shared" si="23"/>
        <v>-0.55141843971631199</v>
      </c>
      <c r="W70" s="35">
        <f t="shared" si="24"/>
        <v>-8.4787350054525614</v>
      </c>
      <c r="X70" s="36">
        <f t="shared" si="25"/>
        <v>-0.56000000000000005</v>
      </c>
      <c r="Y70" s="36">
        <f t="shared" si="26"/>
        <v>-8.48</v>
      </c>
    </row>
    <row r="71" spans="1:25" s="43" customFormat="1" ht="24.95" customHeight="1">
      <c r="A71" s="3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230408</v>
      </c>
      <c r="M71" s="32" t="s">
        <v>323</v>
      </c>
      <c r="N71" s="3">
        <f t="shared" si="20"/>
        <v>62</v>
      </c>
      <c r="O71" s="3">
        <f t="shared" si="27"/>
        <v>8.92</v>
      </c>
      <c r="P71" s="3">
        <f t="shared" si="28"/>
        <v>15.81</v>
      </c>
      <c r="Q71" s="3">
        <f t="shared" si="29"/>
        <v>16</v>
      </c>
      <c r="R71" s="3">
        <f t="shared" si="30"/>
        <v>9.17</v>
      </c>
      <c r="S71" s="3">
        <f t="shared" si="31"/>
        <v>16.040000000000003</v>
      </c>
      <c r="T71" s="1">
        <v>8.4</v>
      </c>
      <c r="U71" s="34">
        <f t="shared" si="22"/>
        <v>8.4</v>
      </c>
      <c r="V71" s="35">
        <f t="shared" si="23"/>
        <v>-0.54609929078014152</v>
      </c>
      <c r="W71" s="35">
        <f t="shared" si="24"/>
        <v>-8.3969465648854928</v>
      </c>
      <c r="X71" s="36">
        <f t="shared" si="25"/>
        <v>-0.55000000000000004</v>
      </c>
      <c r="Y71" s="36">
        <f t="shared" si="26"/>
        <v>-8.4</v>
      </c>
    </row>
    <row r="72" spans="1:25" s="43" customFormat="1" ht="24.95" customHeight="1">
      <c r="A72" s="3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230408</v>
      </c>
      <c r="M72" s="32" t="s">
        <v>323</v>
      </c>
      <c r="N72" s="3">
        <f t="shared" si="20"/>
        <v>62</v>
      </c>
      <c r="O72" s="3">
        <f t="shared" si="27"/>
        <v>8.92</v>
      </c>
      <c r="P72" s="3">
        <f t="shared" si="28"/>
        <v>15.81</v>
      </c>
      <c r="Q72" s="3">
        <f t="shared" si="29"/>
        <v>16</v>
      </c>
      <c r="R72" s="3">
        <f t="shared" si="30"/>
        <v>9.17</v>
      </c>
      <c r="S72" s="3">
        <f t="shared" si="31"/>
        <v>16.040000000000003</v>
      </c>
      <c r="T72" s="1">
        <v>8.4499999999999993</v>
      </c>
      <c r="U72" s="34">
        <f t="shared" si="22"/>
        <v>8.4499999999999993</v>
      </c>
      <c r="V72" s="35">
        <f t="shared" si="23"/>
        <v>-0.51063829787234094</v>
      </c>
      <c r="W72" s="35">
        <f t="shared" si="24"/>
        <v>-7.8516902944383933</v>
      </c>
      <c r="X72" s="36">
        <f t="shared" si="25"/>
        <v>-0.52</v>
      </c>
      <c r="Y72" s="36">
        <f t="shared" si="26"/>
        <v>-7.8599999999999994</v>
      </c>
    </row>
    <row r="73" spans="1:25" s="43" customFormat="1" ht="24.95" customHeight="1">
      <c r="A73" s="3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230408</v>
      </c>
      <c r="M73" s="32" t="s">
        <v>323</v>
      </c>
      <c r="N73" s="3">
        <f t="shared" si="20"/>
        <v>62</v>
      </c>
      <c r="O73" s="3">
        <f t="shared" si="27"/>
        <v>8.92</v>
      </c>
      <c r="P73" s="3">
        <f t="shared" si="28"/>
        <v>15.81</v>
      </c>
      <c r="Q73" s="3">
        <f t="shared" si="29"/>
        <v>16</v>
      </c>
      <c r="R73" s="3">
        <f t="shared" si="30"/>
        <v>9.17</v>
      </c>
      <c r="S73" s="3">
        <f t="shared" si="31"/>
        <v>16.040000000000003</v>
      </c>
      <c r="T73" s="1">
        <v>11.3</v>
      </c>
      <c r="U73" s="34">
        <f t="shared" si="22"/>
        <v>11.3</v>
      </c>
      <c r="V73" s="35">
        <f t="shared" si="23"/>
        <v>1.5106382978723412</v>
      </c>
      <c r="W73" s="35">
        <f t="shared" si="24"/>
        <v>23.2279171210469</v>
      </c>
      <c r="X73" s="36">
        <f t="shared" si="25"/>
        <v>1.52</v>
      </c>
      <c r="Y73" s="36">
        <f t="shared" si="26"/>
        <v>23.23</v>
      </c>
    </row>
    <row r="74" spans="1:25" s="43" customFormat="1" ht="24.95" customHeight="1">
      <c r="A74" s="3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230408</v>
      </c>
      <c r="M74" s="32" t="s">
        <v>323</v>
      </c>
      <c r="N74" s="3">
        <f t="shared" si="20"/>
        <v>62</v>
      </c>
      <c r="O74" s="3">
        <f t="shared" si="27"/>
        <v>8.92</v>
      </c>
      <c r="P74" s="3">
        <f t="shared" si="28"/>
        <v>15.81</v>
      </c>
      <c r="Q74" s="3">
        <f t="shared" si="29"/>
        <v>16</v>
      </c>
      <c r="R74" s="3">
        <f t="shared" si="30"/>
        <v>9.17</v>
      </c>
      <c r="S74" s="3">
        <f t="shared" si="31"/>
        <v>16.040000000000003</v>
      </c>
      <c r="T74" s="1">
        <v>10.8</v>
      </c>
      <c r="U74" s="34">
        <f t="shared" si="22"/>
        <v>10.8</v>
      </c>
      <c r="V74" s="35">
        <f t="shared" si="23"/>
        <v>1.1560283687943269</v>
      </c>
      <c r="W74" s="35">
        <f t="shared" si="24"/>
        <v>17.775354416575802</v>
      </c>
      <c r="X74" s="36">
        <f t="shared" si="25"/>
        <v>1.1599999999999999</v>
      </c>
      <c r="Y74" s="36">
        <f t="shared" si="26"/>
        <v>17.78</v>
      </c>
    </row>
    <row r="75" spans="1:25" s="43" customFormat="1" ht="24.95" customHeight="1">
      <c r="A75" s="3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230408</v>
      </c>
      <c r="M75" s="32" t="s">
        <v>323</v>
      </c>
      <c r="N75" s="3">
        <f t="shared" si="20"/>
        <v>62</v>
      </c>
      <c r="O75" s="3">
        <f t="shared" si="27"/>
        <v>8.92</v>
      </c>
      <c r="P75" s="3">
        <f t="shared" si="28"/>
        <v>15.81</v>
      </c>
      <c r="Q75" s="3">
        <f t="shared" si="29"/>
        <v>16</v>
      </c>
      <c r="R75" s="3">
        <f t="shared" si="30"/>
        <v>9.17</v>
      </c>
      <c r="S75" s="3">
        <f t="shared" si="31"/>
        <v>16.040000000000003</v>
      </c>
      <c r="T75" s="1">
        <v>8.25</v>
      </c>
      <c r="U75" s="34">
        <f t="shared" si="22"/>
        <v>8.25</v>
      </c>
      <c r="V75" s="35">
        <f t="shared" si="23"/>
        <v>-0.65248226950354604</v>
      </c>
      <c r="W75" s="35">
        <f t="shared" si="24"/>
        <v>-10.032715376226827</v>
      </c>
      <c r="X75" s="36">
        <f t="shared" si="25"/>
        <v>-0.66</v>
      </c>
      <c r="Y75" s="36">
        <f t="shared" si="26"/>
        <v>-10.039999999999999</v>
      </c>
    </row>
    <row r="76" spans="1:25" s="43" customFormat="1" ht="24.95" customHeight="1">
      <c r="A76" s="3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230408</v>
      </c>
      <c r="M76" s="32" t="s">
        <v>323</v>
      </c>
      <c r="N76" s="3">
        <f t="shared" si="20"/>
        <v>62</v>
      </c>
      <c r="O76" s="3">
        <f t="shared" si="27"/>
        <v>8.92</v>
      </c>
      <c r="P76" s="3">
        <f t="shared" si="28"/>
        <v>15.81</v>
      </c>
      <c r="Q76" s="3">
        <f t="shared" si="29"/>
        <v>16</v>
      </c>
      <c r="R76" s="3">
        <f t="shared" si="30"/>
        <v>9.17</v>
      </c>
      <c r="S76" s="3">
        <f t="shared" si="31"/>
        <v>16.040000000000003</v>
      </c>
      <c r="T76" s="1">
        <v>9.1999999999999993</v>
      </c>
      <c r="U76" s="34">
        <f t="shared" si="22"/>
        <v>9.1999999999999993</v>
      </c>
      <c r="V76" s="35">
        <f t="shared" si="23"/>
        <v>2.12765957446804E-2</v>
      </c>
      <c r="W76" s="35">
        <f t="shared" si="24"/>
        <v>0.3271537622682591</v>
      </c>
      <c r="X76" s="36">
        <f t="shared" si="25"/>
        <v>0.03</v>
      </c>
      <c r="Y76" s="36">
        <f t="shared" si="26"/>
        <v>0.33</v>
      </c>
    </row>
    <row r="77" spans="1:25" s="43" customFormat="1" ht="24.95" customHeight="1">
      <c r="A77" s="3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230408</v>
      </c>
      <c r="M77" s="32" t="s">
        <v>323</v>
      </c>
      <c r="N77" s="3">
        <f t="shared" si="20"/>
        <v>62</v>
      </c>
      <c r="O77" s="3">
        <f t="shared" si="27"/>
        <v>8.92</v>
      </c>
      <c r="P77" s="3">
        <f t="shared" si="28"/>
        <v>15.81</v>
      </c>
      <c r="Q77" s="3">
        <f t="shared" si="29"/>
        <v>16</v>
      </c>
      <c r="R77" s="3">
        <f t="shared" si="30"/>
        <v>9.17</v>
      </c>
      <c r="S77" s="3">
        <f t="shared" si="31"/>
        <v>16.040000000000003</v>
      </c>
      <c r="T77" s="1">
        <v>10.3</v>
      </c>
      <c r="U77" s="34">
        <f t="shared" si="22"/>
        <v>10.3</v>
      </c>
      <c r="V77" s="35">
        <f t="shared" si="23"/>
        <v>0.80141843971631266</v>
      </c>
      <c r="W77" s="35">
        <f t="shared" si="24"/>
        <v>12.322791712104699</v>
      </c>
      <c r="X77" s="36">
        <f t="shared" si="25"/>
        <v>0.81</v>
      </c>
      <c r="Y77" s="36">
        <f t="shared" si="26"/>
        <v>12.33</v>
      </c>
    </row>
    <row r="78" spans="1:25" s="43" customFormat="1" ht="24.95" customHeight="1">
      <c r="A78" s="3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230408</v>
      </c>
      <c r="M78" s="32" t="s">
        <v>323</v>
      </c>
      <c r="N78" s="3">
        <f t="shared" si="20"/>
        <v>62</v>
      </c>
      <c r="O78" s="3">
        <f t="shared" si="27"/>
        <v>8.92</v>
      </c>
      <c r="P78" s="3">
        <f t="shared" si="28"/>
        <v>15.81</v>
      </c>
      <c r="Q78" s="3">
        <f t="shared" si="29"/>
        <v>16</v>
      </c>
      <c r="R78" s="3">
        <f t="shared" si="30"/>
        <v>9.17</v>
      </c>
      <c r="S78" s="3">
        <f t="shared" si="31"/>
        <v>16.040000000000003</v>
      </c>
      <c r="T78" s="1">
        <v>7.29</v>
      </c>
      <c r="U78" s="34">
        <f t="shared" si="22"/>
        <v>7.29</v>
      </c>
      <c r="V78" s="35">
        <f t="shared" si="23"/>
        <v>-1.3333333333333333</v>
      </c>
      <c r="W78" s="35">
        <f t="shared" si="24"/>
        <v>-20.50163576881134</v>
      </c>
      <c r="X78" s="36">
        <f t="shared" si="25"/>
        <v>-1.34</v>
      </c>
      <c r="Y78" s="36">
        <f t="shared" si="26"/>
        <v>-20.51</v>
      </c>
    </row>
    <row r="79" spans="1:25" s="43" customFormat="1" ht="24.95" hidden="1" customHeight="1">
      <c r="A79" s="3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230408</v>
      </c>
      <c r="M79" s="32" t="s">
        <v>323</v>
      </c>
      <c r="N79" s="3">
        <f t="shared" si="20"/>
        <v>62</v>
      </c>
      <c r="O79" s="3">
        <f t="shared" si="27"/>
        <v>8.92</v>
      </c>
      <c r="P79" s="3">
        <f t="shared" si="28"/>
        <v>15.81</v>
      </c>
      <c r="Q79" s="3">
        <f t="shared" si="29"/>
        <v>16</v>
      </c>
      <c r="R79" s="3">
        <f t="shared" si="30"/>
        <v>9.17</v>
      </c>
      <c r="S79" s="3">
        <f t="shared" si="31"/>
        <v>16.040000000000003</v>
      </c>
      <c r="T79" s="33"/>
      <c r="U79" s="34" t="str">
        <f t="shared" si="22"/>
        <v/>
      </c>
      <c r="V79" s="35">
        <f t="shared" si="23"/>
        <v>-6.5035460992907801</v>
      </c>
      <c r="W79" s="35">
        <f t="shared" si="24"/>
        <v>-100</v>
      </c>
      <c r="X79" s="36" t="e">
        <f t="shared" si="25"/>
        <v>#N/A</v>
      </c>
      <c r="Y79" s="36" t="e">
        <f t="shared" si="26"/>
        <v>#N/A</v>
      </c>
    </row>
    <row r="80" spans="1:25" s="43" customFormat="1" ht="24.95" hidden="1" customHeight="1">
      <c r="A80" s="3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230408</v>
      </c>
      <c r="M80" s="32" t="s">
        <v>323</v>
      </c>
      <c r="N80" s="3">
        <f t="shared" si="20"/>
        <v>62</v>
      </c>
      <c r="O80" s="3">
        <f t="shared" si="27"/>
        <v>8.92</v>
      </c>
      <c r="P80" s="3">
        <f t="shared" si="28"/>
        <v>15.81</v>
      </c>
      <c r="Q80" s="3">
        <f t="shared" si="29"/>
        <v>16</v>
      </c>
      <c r="R80" s="3">
        <f t="shared" si="30"/>
        <v>9.17</v>
      </c>
      <c r="S80" s="3">
        <f t="shared" si="31"/>
        <v>16.040000000000003</v>
      </c>
      <c r="T80" s="33"/>
      <c r="U80" s="34" t="str">
        <f t="shared" si="22"/>
        <v/>
      </c>
      <c r="V80" s="35">
        <f t="shared" si="23"/>
        <v>-6.5035460992907801</v>
      </c>
      <c r="W80" s="35">
        <f t="shared" si="24"/>
        <v>-100</v>
      </c>
      <c r="X80" s="36" t="e">
        <f t="shared" si="25"/>
        <v>#N/A</v>
      </c>
      <c r="Y80" s="36" t="e">
        <f t="shared" si="26"/>
        <v>#N/A</v>
      </c>
    </row>
    <row r="81" spans="1:25" s="43" customFormat="1" ht="24.95" hidden="1" customHeight="1">
      <c r="A81" s="3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230408</v>
      </c>
      <c r="M81" s="32" t="s">
        <v>323</v>
      </c>
      <c r="N81" s="3">
        <f t="shared" si="20"/>
        <v>62</v>
      </c>
      <c r="O81" s="3">
        <f t="shared" si="27"/>
        <v>8.92</v>
      </c>
      <c r="P81" s="3">
        <f t="shared" si="28"/>
        <v>15.81</v>
      </c>
      <c r="Q81" s="3">
        <f t="shared" si="29"/>
        <v>16</v>
      </c>
      <c r="R81" s="3">
        <f t="shared" si="30"/>
        <v>9.17</v>
      </c>
      <c r="S81" s="3">
        <f t="shared" si="31"/>
        <v>16.040000000000003</v>
      </c>
      <c r="T81" s="33"/>
      <c r="U81" s="34" t="str">
        <f t="shared" si="22"/>
        <v/>
      </c>
      <c r="V81" s="35">
        <f t="shared" si="23"/>
        <v>-6.5035460992907801</v>
      </c>
      <c r="W81" s="35">
        <f t="shared" si="24"/>
        <v>-100</v>
      </c>
      <c r="X81" s="36" t="e">
        <f t="shared" si="25"/>
        <v>#N/A</v>
      </c>
      <c r="Y81" s="36" t="e">
        <f t="shared" si="26"/>
        <v>#N/A</v>
      </c>
    </row>
    <row r="82" spans="1:25" s="43" customFormat="1" ht="24.95" hidden="1" customHeight="1">
      <c r="A82" s="3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230408</v>
      </c>
      <c r="M82" s="32" t="s">
        <v>323</v>
      </c>
      <c r="N82" s="3">
        <f t="shared" si="20"/>
        <v>62</v>
      </c>
      <c r="O82" s="3">
        <f t="shared" si="27"/>
        <v>8.92</v>
      </c>
      <c r="P82" s="3">
        <f t="shared" si="28"/>
        <v>15.81</v>
      </c>
      <c r="Q82" s="3">
        <f t="shared" si="29"/>
        <v>16</v>
      </c>
      <c r="R82" s="3">
        <f t="shared" si="30"/>
        <v>9.17</v>
      </c>
      <c r="S82" s="3">
        <f t="shared" si="31"/>
        <v>16.040000000000003</v>
      </c>
      <c r="T82" s="33"/>
      <c r="U82" s="34" t="str">
        <f t="shared" si="22"/>
        <v/>
      </c>
      <c r="V82" s="35">
        <f t="shared" si="23"/>
        <v>-6.5035460992907801</v>
      </c>
      <c r="W82" s="35">
        <f t="shared" si="24"/>
        <v>-100</v>
      </c>
      <c r="X82" s="36" t="e">
        <f t="shared" si="25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4.9687500000000009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304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11.396250000000002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9.2358467741935453</v>
      </c>
      <c r="K88" s="62">
        <f>ROUNDUP(AVERAGE(U2:U82),2)</f>
        <v>8.92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1.683415180150162</v>
      </c>
      <c r="K89" s="62">
        <f>ROUNDUP(STDEV(U2:U82),2)</f>
        <v>1.41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18.226971725580128</v>
      </c>
      <c r="K90" s="62">
        <f>ROUNDUP(K89/K88*100,2)</f>
        <v>15.81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9.17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1.47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16.040000000000003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0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4.9687500000000009</v>
      </c>
      <c r="I95" s="51">
        <f>ROUNDUP(H95,2)</f>
        <v>4.97</v>
      </c>
      <c r="J95" s="51">
        <f t="shared" ref="J95:J101" si="32">COUNTIFS($T$2:$T$82,"&gt;="&amp;I95,$T$2:$T$82,"&lt;"&amp;I96)</f>
        <v>1</v>
      </c>
      <c r="K95" s="51">
        <f>(J87-J86)/7</f>
        <v>0.91821428571428587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5.8869642857142868</v>
      </c>
      <c r="I96" s="51">
        <f t="shared" ref="I96:I102" si="33">ROUNDUP(H96,2)</f>
        <v>5.89</v>
      </c>
      <c r="J96" s="51">
        <f t="shared" si="32"/>
        <v>3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34">H96+$K$95</f>
        <v>6.8051785714285726</v>
      </c>
      <c r="I97" s="51">
        <f t="shared" si="33"/>
        <v>6.81</v>
      </c>
      <c r="J97" s="51">
        <f t="shared" si="32"/>
        <v>6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34"/>
        <v>7.7233928571428585</v>
      </c>
      <c r="I98" s="51">
        <f t="shared" si="33"/>
        <v>7.7299999999999995</v>
      </c>
      <c r="J98" s="51">
        <f t="shared" si="32"/>
        <v>17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34"/>
        <v>8.6416071428571435</v>
      </c>
      <c r="I99" s="51">
        <f t="shared" si="33"/>
        <v>8.65</v>
      </c>
      <c r="J99" s="51">
        <f t="shared" si="32"/>
        <v>7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34"/>
        <v>9.5598214285714285</v>
      </c>
      <c r="I100" s="51">
        <f t="shared" si="33"/>
        <v>9.56</v>
      </c>
      <c r="J100" s="51">
        <f t="shared" si="32"/>
        <v>14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34"/>
        <v>10.478035714285713</v>
      </c>
      <c r="I101" s="51">
        <f t="shared" si="33"/>
        <v>10.48</v>
      </c>
      <c r="J101" s="51">
        <f t="shared" si="32"/>
        <v>8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34"/>
        <v>11.396249999999998</v>
      </c>
      <c r="I102" s="51">
        <f t="shared" si="33"/>
        <v>11.4</v>
      </c>
      <c r="J102" s="51">
        <f>COUNTIF($T$2:$T$82,"&gt;="&amp;I102)</f>
        <v>6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autoFilter ref="A1:Z82" xr:uid="{8099864C-0B42-466F-9C96-43E81FF462EF}">
    <filterColumn colId="19">
      <customFilters>
        <customFilter operator="notEqual" val=" "/>
      </customFilters>
    </filterColumn>
  </autoFilter>
  <mergeCells count="2">
    <mergeCell ref="H86:H90"/>
    <mergeCell ref="H91:H93"/>
  </mergeCells>
  <conditionalFormatting sqref="D1:D1048576">
    <cfRule type="duplicateValues" dxfId="34" priority="1"/>
  </conditionalFormatting>
  <conditionalFormatting sqref="D2:D28 D43:D45 D49:D51 D63:D82 B63:B82">
    <cfRule type="cellIs" dxfId="33" priority="8" operator="equal">
      <formula>$C$87</formula>
    </cfRule>
    <cfRule type="cellIs" dxfId="32" priority="9" operator="equal">
      <formula>#REF!</formula>
    </cfRule>
  </conditionalFormatting>
  <conditionalFormatting sqref="D56:D57">
    <cfRule type="cellIs" dxfId="31" priority="4" operator="equal">
      <formula>$C$87</formula>
    </cfRule>
    <cfRule type="cellIs" dxfId="30" priority="5" operator="equal">
      <formula>#REF!</formula>
    </cfRule>
  </conditionalFormatting>
  <conditionalFormatting sqref="D60">
    <cfRule type="cellIs" dxfId="29" priority="2" operator="equal">
      <formula>$C$87</formula>
    </cfRule>
    <cfRule type="cellIs" dxfId="28" priority="3" operator="equal">
      <formula>#REF!</formula>
    </cfRule>
  </conditionalFormatting>
  <dataValidations count="1">
    <dataValidation type="list" allowBlank="1" showInputMessage="1" showErrorMessage="1" sqref="C87" xr:uid="{0D9A78E2-22CF-4878-A5FF-358B7A55597E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D660-52F4-4EC0-AAF1-329F5D6A9423}">
  <dimension ref="A1:Z27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230509</v>
      </c>
      <c r="M2" s="32" t="s">
        <v>324</v>
      </c>
      <c r="N2" s="3">
        <f t="shared" ref="N2:N65" si="0">COUNTA($T$2:$T$82)</f>
        <v>63</v>
      </c>
      <c r="O2" s="3">
        <f t="shared" ref="O2:O65" si="1">$K$88</f>
        <v>6.3199999999999994</v>
      </c>
      <c r="P2" s="3">
        <f t="shared" ref="P2:P65" si="2">$K$90</f>
        <v>4.59</v>
      </c>
      <c r="Q2" s="3">
        <f t="shared" ref="Q2:Q65" si="3">COUNTA($T$63:$T$82)</f>
        <v>16</v>
      </c>
      <c r="R2" s="3">
        <f t="shared" ref="R2:R65" si="4">$K$91</f>
        <v>6.37</v>
      </c>
      <c r="S2" s="3">
        <f t="shared" ref="S2:S65" si="5">$K$93</f>
        <v>2.5199999999999996</v>
      </c>
      <c r="T2" s="33">
        <v>7.01</v>
      </c>
      <c r="U2" s="34" t="str">
        <f t="shared" ref="U2:U65" si="6">IF(OR(T2&lt;$J$86,T2&gt;$J$87),"",T2)</f>
        <v/>
      </c>
      <c r="V2" s="35">
        <f t="shared" ref="V2:V65" si="7">(T2-$K$91)/$K$89</f>
        <v>2.2068965517241366</v>
      </c>
      <c r="W2" s="35">
        <f t="shared" ref="W2:W65" si="8">(T2-$K$91)/$K$91*100</f>
        <v>10.04709576138147</v>
      </c>
      <c r="X2" s="36">
        <f t="shared" ref="X2:X67" si="9">IF(T2&lt;&gt;0,ROUNDUP(V2,2),#N/A)</f>
        <v>2.21</v>
      </c>
      <c r="Y2" s="36">
        <f t="shared" ref="Y2:Y67" si="10">IF(T2&lt;&gt;0,ROUNDUP(W2,2),#N/A)</f>
        <v>10.049999999999999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230509</v>
      </c>
      <c r="M3" s="32" t="s">
        <v>324</v>
      </c>
      <c r="N3" s="3">
        <f t="shared" si="0"/>
        <v>63</v>
      </c>
      <c r="O3" s="3">
        <f t="shared" si="1"/>
        <v>6.3199999999999994</v>
      </c>
      <c r="P3" s="3">
        <f t="shared" si="2"/>
        <v>4.59</v>
      </c>
      <c r="Q3" s="3">
        <f t="shared" si="3"/>
        <v>16</v>
      </c>
      <c r="R3" s="3">
        <f t="shared" si="4"/>
        <v>6.37</v>
      </c>
      <c r="S3" s="3">
        <f t="shared" si="5"/>
        <v>2.5199999999999996</v>
      </c>
      <c r="T3" s="33"/>
      <c r="U3" s="34" t="str">
        <f t="shared" si="6"/>
        <v/>
      </c>
      <c r="V3" s="35">
        <f t="shared" si="7"/>
        <v>-21.96551724137931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230509</v>
      </c>
      <c r="M4" s="32" t="s">
        <v>324</v>
      </c>
      <c r="N4" s="3">
        <f t="shared" si="0"/>
        <v>63</v>
      </c>
      <c r="O4" s="3">
        <f t="shared" si="1"/>
        <v>6.3199999999999994</v>
      </c>
      <c r="P4" s="3">
        <f t="shared" si="2"/>
        <v>4.59</v>
      </c>
      <c r="Q4" s="3">
        <f t="shared" si="3"/>
        <v>16</v>
      </c>
      <c r="R4" s="3">
        <f t="shared" si="4"/>
        <v>6.37</v>
      </c>
      <c r="S4" s="3">
        <f t="shared" si="5"/>
        <v>2.5199999999999996</v>
      </c>
      <c r="T4" s="33"/>
      <c r="U4" s="34" t="str">
        <f t="shared" si="6"/>
        <v/>
      </c>
      <c r="V4" s="35">
        <f t="shared" si="7"/>
        <v>-21.96551724137931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230509</v>
      </c>
      <c r="M5" s="32" t="s">
        <v>324</v>
      </c>
      <c r="N5" s="3">
        <f t="shared" si="0"/>
        <v>63</v>
      </c>
      <c r="O5" s="3">
        <f t="shared" si="1"/>
        <v>6.3199999999999994</v>
      </c>
      <c r="P5" s="3">
        <f t="shared" si="2"/>
        <v>4.59</v>
      </c>
      <c r="Q5" s="3">
        <f t="shared" si="3"/>
        <v>16</v>
      </c>
      <c r="R5" s="3">
        <f t="shared" si="4"/>
        <v>6.37</v>
      </c>
      <c r="S5" s="3">
        <f t="shared" si="5"/>
        <v>2.5199999999999996</v>
      </c>
      <c r="T5" s="33">
        <v>6.7</v>
      </c>
      <c r="U5" s="34">
        <f t="shared" si="6"/>
        <v>6.7</v>
      </c>
      <c r="V5" s="35">
        <f t="shared" si="7"/>
        <v>1.1379310344827587</v>
      </c>
      <c r="W5" s="35">
        <f t="shared" si="8"/>
        <v>5.1805337519623249</v>
      </c>
      <c r="X5" s="36">
        <f t="shared" si="9"/>
        <v>1.1399999999999999</v>
      </c>
      <c r="Y5" s="36">
        <f t="shared" si="10"/>
        <v>5.1899999999999995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230509</v>
      </c>
      <c r="M6" s="32" t="s">
        <v>324</v>
      </c>
      <c r="N6" s="3">
        <f t="shared" si="0"/>
        <v>63</v>
      </c>
      <c r="O6" s="3">
        <f t="shared" si="1"/>
        <v>6.3199999999999994</v>
      </c>
      <c r="P6" s="3">
        <f t="shared" si="2"/>
        <v>4.59</v>
      </c>
      <c r="Q6" s="3">
        <f t="shared" si="3"/>
        <v>16</v>
      </c>
      <c r="R6" s="3">
        <f t="shared" si="4"/>
        <v>6.37</v>
      </c>
      <c r="S6" s="3">
        <f t="shared" si="5"/>
        <v>2.5199999999999996</v>
      </c>
      <c r="T6" s="33">
        <v>6.41</v>
      </c>
      <c r="U6" s="34">
        <f t="shared" si="6"/>
        <v>6.41</v>
      </c>
      <c r="V6" s="35">
        <f t="shared" si="7"/>
        <v>0.13793103448275873</v>
      </c>
      <c r="W6" s="35">
        <f t="shared" si="8"/>
        <v>0.62794348508634279</v>
      </c>
      <c r="X6" s="36">
        <f t="shared" si="9"/>
        <v>0.14000000000000001</v>
      </c>
      <c r="Y6" s="36">
        <f t="shared" si="10"/>
        <v>0.63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230509</v>
      </c>
      <c r="M7" s="32" t="s">
        <v>324</v>
      </c>
      <c r="N7" s="3">
        <f t="shared" si="0"/>
        <v>63</v>
      </c>
      <c r="O7" s="3">
        <f t="shared" si="1"/>
        <v>6.3199999999999994</v>
      </c>
      <c r="P7" s="3">
        <f t="shared" si="2"/>
        <v>4.59</v>
      </c>
      <c r="Q7" s="3">
        <f t="shared" si="3"/>
        <v>16</v>
      </c>
      <c r="R7" s="3">
        <f t="shared" si="4"/>
        <v>6.37</v>
      </c>
      <c r="S7" s="3">
        <f t="shared" si="5"/>
        <v>2.5199999999999996</v>
      </c>
      <c r="T7" s="33">
        <v>6.47</v>
      </c>
      <c r="U7" s="34">
        <f t="shared" si="6"/>
        <v>6.47</v>
      </c>
      <c r="V7" s="35">
        <f t="shared" si="7"/>
        <v>0.3448275862068953</v>
      </c>
      <c r="W7" s="35">
        <f t="shared" si="8"/>
        <v>1.5698587127158499</v>
      </c>
      <c r="X7" s="36">
        <f t="shared" si="9"/>
        <v>0.35000000000000003</v>
      </c>
      <c r="Y7" s="36">
        <f t="shared" si="10"/>
        <v>1.57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230509</v>
      </c>
      <c r="M8" s="32" t="s">
        <v>324</v>
      </c>
      <c r="N8" s="3">
        <f t="shared" si="0"/>
        <v>63</v>
      </c>
      <c r="O8" s="3">
        <f t="shared" si="1"/>
        <v>6.3199999999999994</v>
      </c>
      <c r="P8" s="3">
        <f t="shared" si="2"/>
        <v>4.59</v>
      </c>
      <c r="Q8" s="3">
        <f t="shared" si="3"/>
        <v>16</v>
      </c>
      <c r="R8" s="3">
        <f t="shared" si="4"/>
        <v>6.37</v>
      </c>
      <c r="S8" s="3">
        <f t="shared" si="5"/>
        <v>2.5199999999999996</v>
      </c>
      <c r="T8" s="33">
        <v>6.69</v>
      </c>
      <c r="U8" s="34">
        <f t="shared" si="6"/>
        <v>6.69</v>
      </c>
      <c r="V8" s="35">
        <f t="shared" si="7"/>
        <v>1.1034482758620698</v>
      </c>
      <c r="W8" s="35">
        <f t="shared" si="8"/>
        <v>5.0235478806907423</v>
      </c>
      <c r="X8" s="36">
        <f t="shared" si="9"/>
        <v>1.1100000000000001</v>
      </c>
      <c r="Y8" s="36">
        <f t="shared" si="10"/>
        <v>5.0299999999999994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230509</v>
      </c>
      <c r="M9" s="32" t="s">
        <v>324</v>
      </c>
      <c r="N9" s="3">
        <f t="shared" si="0"/>
        <v>63</v>
      </c>
      <c r="O9" s="3">
        <f t="shared" si="1"/>
        <v>6.3199999999999994</v>
      </c>
      <c r="P9" s="3">
        <f t="shared" si="2"/>
        <v>4.59</v>
      </c>
      <c r="Q9" s="3">
        <f t="shared" si="3"/>
        <v>16</v>
      </c>
      <c r="R9" s="3">
        <f t="shared" si="4"/>
        <v>6.37</v>
      </c>
      <c r="S9" s="3">
        <f t="shared" si="5"/>
        <v>2.5199999999999996</v>
      </c>
      <c r="T9" s="33">
        <v>6.3</v>
      </c>
      <c r="U9" s="34">
        <f t="shared" si="6"/>
        <v>6.3</v>
      </c>
      <c r="V9" s="35">
        <f t="shared" si="7"/>
        <v>-0.24137931034482854</v>
      </c>
      <c r="W9" s="35">
        <f t="shared" si="8"/>
        <v>-1.0989010989011034</v>
      </c>
      <c r="X9" s="36">
        <f t="shared" si="9"/>
        <v>-0.25</v>
      </c>
      <c r="Y9" s="36">
        <f t="shared" si="10"/>
        <v>-1.1000000000000001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230509</v>
      </c>
      <c r="M10" s="32" t="s">
        <v>324</v>
      </c>
      <c r="N10" s="3">
        <f t="shared" si="0"/>
        <v>63</v>
      </c>
      <c r="O10" s="3">
        <f t="shared" si="1"/>
        <v>6.3199999999999994</v>
      </c>
      <c r="P10" s="3">
        <f t="shared" si="2"/>
        <v>4.59</v>
      </c>
      <c r="Q10" s="3">
        <f t="shared" si="3"/>
        <v>16</v>
      </c>
      <c r="R10" s="3">
        <f t="shared" si="4"/>
        <v>6.37</v>
      </c>
      <c r="S10" s="3">
        <f t="shared" si="5"/>
        <v>2.5199999999999996</v>
      </c>
      <c r="T10" s="33">
        <v>6.5</v>
      </c>
      <c r="U10" s="34">
        <f t="shared" si="6"/>
        <v>6.5</v>
      </c>
      <c r="V10" s="35">
        <f t="shared" si="7"/>
        <v>0.44827586206896508</v>
      </c>
      <c r="W10" s="35">
        <f t="shared" si="8"/>
        <v>2.0408163265306105</v>
      </c>
      <c r="X10" s="36">
        <f t="shared" si="9"/>
        <v>0.45</v>
      </c>
      <c r="Y10" s="36">
        <f t="shared" si="10"/>
        <v>2.0499999999999998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230509</v>
      </c>
      <c r="M11" s="32" t="s">
        <v>324</v>
      </c>
      <c r="N11" s="3">
        <f t="shared" si="0"/>
        <v>63</v>
      </c>
      <c r="O11" s="3">
        <f t="shared" si="1"/>
        <v>6.3199999999999994</v>
      </c>
      <c r="P11" s="3">
        <f t="shared" si="2"/>
        <v>4.59</v>
      </c>
      <c r="Q11" s="3">
        <f t="shared" si="3"/>
        <v>16</v>
      </c>
      <c r="R11" s="3">
        <f t="shared" si="4"/>
        <v>6.37</v>
      </c>
      <c r="S11" s="3">
        <f t="shared" si="5"/>
        <v>2.5199999999999996</v>
      </c>
      <c r="T11" s="33">
        <v>6.7</v>
      </c>
      <c r="U11" s="34">
        <f t="shared" si="6"/>
        <v>6.7</v>
      </c>
      <c r="V11" s="35">
        <f t="shared" si="7"/>
        <v>1.1379310344827587</v>
      </c>
      <c r="W11" s="35">
        <f t="shared" si="8"/>
        <v>5.1805337519623249</v>
      </c>
      <c r="X11" s="36">
        <f t="shared" si="9"/>
        <v>1.1399999999999999</v>
      </c>
      <c r="Y11" s="36">
        <f t="shared" si="10"/>
        <v>5.1899999999999995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230509</v>
      </c>
      <c r="M12" s="32" t="s">
        <v>324</v>
      </c>
      <c r="N12" s="3">
        <f t="shared" si="0"/>
        <v>63</v>
      </c>
      <c r="O12" s="3">
        <f t="shared" si="1"/>
        <v>6.3199999999999994</v>
      </c>
      <c r="P12" s="3">
        <f t="shared" si="2"/>
        <v>4.59</v>
      </c>
      <c r="Q12" s="3">
        <f t="shared" si="3"/>
        <v>16</v>
      </c>
      <c r="R12" s="3">
        <f t="shared" si="4"/>
        <v>6.37</v>
      </c>
      <c r="S12" s="3">
        <f t="shared" si="5"/>
        <v>2.5199999999999996</v>
      </c>
      <c r="T12" s="33">
        <v>6</v>
      </c>
      <c r="U12" s="34">
        <f t="shared" si="6"/>
        <v>6</v>
      </c>
      <c r="V12" s="35">
        <f t="shared" si="7"/>
        <v>-1.2758620689655173</v>
      </c>
      <c r="W12" s="35">
        <f t="shared" si="8"/>
        <v>-5.8084772370486668</v>
      </c>
      <c r="X12" s="36">
        <f t="shared" si="9"/>
        <v>-1.28</v>
      </c>
      <c r="Y12" s="36">
        <f t="shared" si="10"/>
        <v>-5.81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230509</v>
      </c>
      <c r="M13" s="32" t="s">
        <v>324</v>
      </c>
      <c r="N13" s="3">
        <f t="shared" si="0"/>
        <v>63</v>
      </c>
      <c r="O13" s="3">
        <f t="shared" si="1"/>
        <v>6.3199999999999994</v>
      </c>
      <c r="P13" s="3">
        <f t="shared" si="2"/>
        <v>4.59</v>
      </c>
      <c r="Q13" s="3">
        <f t="shared" si="3"/>
        <v>16</v>
      </c>
      <c r="R13" s="3">
        <f t="shared" si="4"/>
        <v>6.37</v>
      </c>
      <c r="S13" s="3">
        <f t="shared" si="5"/>
        <v>2.5199999999999996</v>
      </c>
      <c r="T13" s="33">
        <v>6.5</v>
      </c>
      <c r="U13" s="34">
        <f t="shared" si="6"/>
        <v>6.5</v>
      </c>
      <c r="V13" s="35">
        <f t="shared" si="7"/>
        <v>0.44827586206896508</v>
      </c>
      <c r="W13" s="35">
        <f t="shared" si="8"/>
        <v>2.0408163265306105</v>
      </c>
      <c r="X13" s="36">
        <f t="shared" si="9"/>
        <v>0.45</v>
      </c>
      <c r="Y13" s="36">
        <f t="shared" si="10"/>
        <v>2.0499999999999998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230509</v>
      </c>
      <c r="M14" s="32" t="s">
        <v>324</v>
      </c>
      <c r="N14" s="3">
        <f t="shared" si="0"/>
        <v>63</v>
      </c>
      <c r="O14" s="3">
        <f t="shared" si="1"/>
        <v>6.3199999999999994</v>
      </c>
      <c r="P14" s="3">
        <f t="shared" si="2"/>
        <v>4.59</v>
      </c>
      <c r="Q14" s="3">
        <f t="shared" si="3"/>
        <v>16</v>
      </c>
      <c r="R14" s="3">
        <f t="shared" si="4"/>
        <v>6.37</v>
      </c>
      <c r="S14" s="3">
        <f t="shared" si="5"/>
        <v>2.5199999999999996</v>
      </c>
      <c r="T14" s="33">
        <v>6.7</v>
      </c>
      <c r="U14" s="34">
        <f t="shared" si="6"/>
        <v>6.7</v>
      </c>
      <c r="V14" s="35">
        <f t="shared" si="7"/>
        <v>1.1379310344827587</v>
      </c>
      <c r="W14" s="35">
        <f t="shared" si="8"/>
        <v>5.1805337519623249</v>
      </c>
      <c r="X14" s="36">
        <f t="shared" si="9"/>
        <v>1.1399999999999999</v>
      </c>
      <c r="Y14" s="36">
        <f t="shared" si="10"/>
        <v>5.1899999999999995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230509</v>
      </c>
      <c r="M15" s="32" t="s">
        <v>324</v>
      </c>
      <c r="N15" s="3">
        <f t="shared" si="0"/>
        <v>63</v>
      </c>
      <c r="O15" s="3">
        <f t="shared" si="1"/>
        <v>6.3199999999999994</v>
      </c>
      <c r="P15" s="3">
        <f t="shared" si="2"/>
        <v>4.59</v>
      </c>
      <c r="Q15" s="3">
        <f t="shared" si="3"/>
        <v>16</v>
      </c>
      <c r="R15" s="3">
        <f t="shared" si="4"/>
        <v>6.37</v>
      </c>
      <c r="S15" s="3">
        <f t="shared" si="5"/>
        <v>2.5199999999999996</v>
      </c>
      <c r="T15" s="33">
        <v>6.3</v>
      </c>
      <c r="U15" s="34">
        <f t="shared" si="6"/>
        <v>6.3</v>
      </c>
      <c r="V15" s="35">
        <f t="shared" si="7"/>
        <v>-0.24137931034482854</v>
      </c>
      <c r="W15" s="35">
        <f t="shared" si="8"/>
        <v>-1.0989010989011034</v>
      </c>
      <c r="X15" s="36">
        <f t="shared" si="9"/>
        <v>-0.25</v>
      </c>
      <c r="Y15" s="36">
        <f t="shared" si="10"/>
        <v>-1.1000000000000001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230509</v>
      </c>
      <c r="M16" s="32" t="s">
        <v>324</v>
      </c>
      <c r="N16" s="3">
        <f t="shared" si="0"/>
        <v>63</v>
      </c>
      <c r="O16" s="3">
        <f t="shared" si="1"/>
        <v>6.3199999999999994</v>
      </c>
      <c r="P16" s="3">
        <f t="shared" si="2"/>
        <v>4.59</v>
      </c>
      <c r="Q16" s="3">
        <f t="shared" si="3"/>
        <v>16</v>
      </c>
      <c r="R16" s="3">
        <f t="shared" si="4"/>
        <v>6.37</v>
      </c>
      <c r="S16" s="3">
        <f t="shared" si="5"/>
        <v>2.5199999999999996</v>
      </c>
      <c r="T16" s="33"/>
      <c r="U16" s="34" t="str">
        <f t="shared" si="6"/>
        <v/>
      </c>
      <c r="V16" s="35">
        <f t="shared" si="7"/>
        <v>-21.96551724137931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230509</v>
      </c>
      <c r="M17" s="32" t="s">
        <v>324</v>
      </c>
      <c r="N17" s="3">
        <f t="shared" si="0"/>
        <v>63</v>
      </c>
      <c r="O17" s="3">
        <f t="shared" si="1"/>
        <v>6.3199999999999994</v>
      </c>
      <c r="P17" s="3">
        <f t="shared" si="2"/>
        <v>4.59</v>
      </c>
      <c r="Q17" s="3">
        <f t="shared" si="3"/>
        <v>16</v>
      </c>
      <c r="R17" s="3">
        <f t="shared" si="4"/>
        <v>6.37</v>
      </c>
      <c r="S17" s="3">
        <f t="shared" si="5"/>
        <v>2.5199999999999996</v>
      </c>
      <c r="T17" s="33"/>
      <c r="U17" s="34" t="str">
        <f t="shared" si="6"/>
        <v/>
      </c>
      <c r="V17" s="35">
        <f t="shared" si="7"/>
        <v>-21.96551724137931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230509</v>
      </c>
      <c r="M18" s="32" t="s">
        <v>324</v>
      </c>
      <c r="N18" s="3">
        <f t="shared" si="0"/>
        <v>63</v>
      </c>
      <c r="O18" s="3">
        <f t="shared" si="1"/>
        <v>6.3199999999999994</v>
      </c>
      <c r="P18" s="3">
        <f t="shared" si="2"/>
        <v>4.59</v>
      </c>
      <c r="Q18" s="3">
        <f t="shared" si="3"/>
        <v>16</v>
      </c>
      <c r="R18" s="3">
        <f t="shared" si="4"/>
        <v>6.37</v>
      </c>
      <c r="S18" s="3">
        <f t="shared" si="5"/>
        <v>2.5199999999999996</v>
      </c>
      <c r="T18" s="33"/>
      <c r="U18" s="34" t="str">
        <f t="shared" si="6"/>
        <v/>
      </c>
      <c r="V18" s="35">
        <f t="shared" si="7"/>
        <v>-21.96551724137931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230509</v>
      </c>
      <c r="M19" s="32" t="s">
        <v>324</v>
      </c>
      <c r="N19" s="3">
        <f t="shared" si="0"/>
        <v>63</v>
      </c>
      <c r="O19" s="3">
        <f t="shared" si="1"/>
        <v>6.3199999999999994</v>
      </c>
      <c r="P19" s="3">
        <f t="shared" si="2"/>
        <v>4.59</v>
      </c>
      <c r="Q19" s="3">
        <f t="shared" si="3"/>
        <v>16</v>
      </c>
      <c r="R19" s="3">
        <f t="shared" si="4"/>
        <v>6.37</v>
      </c>
      <c r="S19" s="3">
        <f t="shared" si="5"/>
        <v>2.5199999999999996</v>
      </c>
      <c r="T19" s="33">
        <v>7</v>
      </c>
      <c r="U19" s="34" t="str">
        <f t="shared" si="6"/>
        <v/>
      </c>
      <c r="V19" s="35">
        <f t="shared" si="7"/>
        <v>2.1724137931034475</v>
      </c>
      <c r="W19" s="35">
        <f t="shared" si="8"/>
        <v>9.8901098901098887</v>
      </c>
      <c r="X19" s="36">
        <f t="shared" si="9"/>
        <v>2.1799999999999997</v>
      </c>
      <c r="Y19" s="36">
        <f t="shared" si="10"/>
        <v>9.9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230509</v>
      </c>
      <c r="M20" s="32" t="s">
        <v>324</v>
      </c>
      <c r="N20" s="3">
        <f t="shared" si="0"/>
        <v>63</v>
      </c>
      <c r="O20" s="3">
        <f t="shared" si="1"/>
        <v>6.3199999999999994</v>
      </c>
      <c r="P20" s="3">
        <f t="shared" si="2"/>
        <v>4.59</v>
      </c>
      <c r="Q20" s="3">
        <f t="shared" si="3"/>
        <v>16</v>
      </c>
      <c r="R20" s="3">
        <f t="shared" si="4"/>
        <v>6.37</v>
      </c>
      <c r="S20" s="3">
        <f t="shared" si="5"/>
        <v>2.5199999999999996</v>
      </c>
      <c r="T20" s="33">
        <v>7</v>
      </c>
      <c r="U20" s="34" t="str">
        <f t="shared" si="6"/>
        <v/>
      </c>
      <c r="V20" s="35">
        <f t="shared" si="7"/>
        <v>2.1724137931034475</v>
      </c>
      <c r="W20" s="35">
        <f t="shared" si="8"/>
        <v>9.8901098901098887</v>
      </c>
      <c r="X20" s="36">
        <f t="shared" si="9"/>
        <v>2.1799999999999997</v>
      </c>
      <c r="Y20" s="36">
        <f t="shared" si="10"/>
        <v>9.9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230509</v>
      </c>
      <c r="M21" s="32" t="s">
        <v>324</v>
      </c>
      <c r="N21" s="3">
        <f t="shared" si="0"/>
        <v>63</v>
      </c>
      <c r="O21" s="3">
        <f t="shared" si="1"/>
        <v>6.3199999999999994</v>
      </c>
      <c r="P21" s="3">
        <f t="shared" si="2"/>
        <v>4.59</v>
      </c>
      <c r="Q21" s="3">
        <f t="shared" si="3"/>
        <v>16</v>
      </c>
      <c r="R21" s="3">
        <f t="shared" si="4"/>
        <v>6.37</v>
      </c>
      <c r="S21" s="3">
        <f t="shared" si="5"/>
        <v>2.5199999999999996</v>
      </c>
      <c r="T21" s="33">
        <v>6.3</v>
      </c>
      <c r="U21" s="34">
        <f t="shared" si="6"/>
        <v>6.3</v>
      </c>
      <c r="V21" s="35">
        <f t="shared" si="7"/>
        <v>-0.24137931034482854</v>
      </c>
      <c r="W21" s="35">
        <f t="shared" si="8"/>
        <v>-1.0989010989011034</v>
      </c>
      <c r="X21" s="36">
        <f t="shared" si="9"/>
        <v>-0.25</v>
      </c>
      <c r="Y21" s="36">
        <f t="shared" si="10"/>
        <v>-1.1000000000000001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230509</v>
      </c>
      <c r="M22" s="32" t="s">
        <v>324</v>
      </c>
      <c r="N22" s="3">
        <f t="shared" si="0"/>
        <v>63</v>
      </c>
      <c r="O22" s="3">
        <f t="shared" si="1"/>
        <v>6.3199999999999994</v>
      </c>
      <c r="P22" s="3">
        <f t="shared" si="2"/>
        <v>4.59</v>
      </c>
      <c r="Q22" s="3">
        <f t="shared" si="3"/>
        <v>16</v>
      </c>
      <c r="R22" s="3">
        <f t="shared" si="4"/>
        <v>6.37</v>
      </c>
      <c r="S22" s="3">
        <f t="shared" si="5"/>
        <v>2.5199999999999996</v>
      </c>
      <c r="T22" s="33">
        <v>6.6</v>
      </c>
      <c r="U22" s="34">
        <f t="shared" si="6"/>
        <v>6.6</v>
      </c>
      <c r="V22" s="35">
        <f t="shared" si="7"/>
        <v>0.79310344827586043</v>
      </c>
      <c r="W22" s="35">
        <f t="shared" si="8"/>
        <v>3.6106750392464604</v>
      </c>
      <c r="X22" s="36">
        <f t="shared" si="9"/>
        <v>0.8</v>
      </c>
      <c r="Y22" s="36">
        <f t="shared" si="10"/>
        <v>3.6199999999999997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230509</v>
      </c>
      <c r="M23" s="32" t="s">
        <v>324</v>
      </c>
      <c r="N23" s="3">
        <f t="shared" si="0"/>
        <v>63</v>
      </c>
      <c r="O23" s="3">
        <f t="shared" si="1"/>
        <v>6.3199999999999994</v>
      </c>
      <c r="P23" s="3">
        <f t="shared" si="2"/>
        <v>4.59</v>
      </c>
      <c r="Q23" s="3">
        <f t="shared" si="3"/>
        <v>16</v>
      </c>
      <c r="R23" s="3">
        <f t="shared" si="4"/>
        <v>6.37</v>
      </c>
      <c r="S23" s="3">
        <f t="shared" si="5"/>
        <v>2.5199999999999996</v>
      </c>
      <c r="T23" s="33">
        <v>4.5</v>
      </c>
      <c r="U23" s="34" t="str">
        <f t="shared" si="6"/>
        <v/>
      </c>
      <c r="V23" s="35">
        <f t="shared" si="7"/>
        <v>-6.4482758620689653</v>
      </c>
      <c r="W23" s="35">
        <f t="shared" si="8"/>
        <v>-29.356357927786505</v>
      </c>
      <c r="X23" s="36">
        <f t="shared" si="9"/>
        <v>-6.45</v>
      </c>
      <c r="Y23" s="36">
        <f t="shared" si="10"/>
        <v>-29.360000000000003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230509</v>
      </c>
      <c r="M24" s="32" t="s">
        <v>324</v>
      </c>
      <c r="N24" s="3">
        <f t="shared" si="0"/>
        <v>63</v>
      </c>
      <c r="O24" s="3">
        <f t="shared" si="1"/>
        <v>6.3199999999999994</v>
      </c>
      <c r="P24" s="3">
        <f t="shared" si="2"/>
        <v>4.59</v>
      </c>
      <c r="Q24" s="3">
        <f t="shared" si="3"/>
        <v>16</v>
      </c>
      <c r="R24" s="3">
        <f t="shared" si="4"/>
        <v>6.37</v>
      </c>
      <c r="S24" s="3">
        <f t="shared" si="5"/>
        <v>2.5199999999999996</v>
      </c>
      <c r="T24" s="33"/>
      <c r="U24" s="34" t="str">
        <f t="shared" si="6"/>
        <v/>
      </c>
      <c r="V24" s="35">
        <f t="shared" si="7"/>
        <v>-21.96551724137931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230509</v>
      </c>
      <c r="M25" s="32" t="s">
        <v>324</v>
      </c>
      <c r="N25" s="3">
        <f t="shared" si="0"/>
        <v>63</v>
      </c>
      <c r="O25" s="3">
        <f t="shared" si="1"/>
        <v>6.3199999999999994</v>
      </c>
      <c r="P25" s="3">
        <f t="shared" si="2"/>
        <v>4.59</v>
      </c>
      <c r="Q25" s="3">
        <f t="shared" si="3"/>
        <v>16</v>
      </c>
      <c r="R25" s="3">
        <f t="shared" si="4"/>
        <v>6.37</v>
      </c>
      <c r="S25" s="3">
        <f t="shared" si="5"/>
        <v>2.5199999999999996</v>
      </c>
      <c r="T25" s="33"/>
      <c r="U25" s="34" t="str">
        <f t="shared" si="6"/>
        <v/>
      </c>
      <c r="V25" s="35">
        <f t="shared" si="7"/>
        <v>-21.96551724137931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230509</v>
      </c>
      <c r="M26" s="32" t="s">
        <v>324</v>
      </c>
      <c r="N26" s="3">
        <f t="shared" si="0"/>
        <v>63</v>
      </c>
      <c r="O26" s="3">
        <f t="shared" si="1"/>
        <v>6.3199999999999994</v>
      </c>
      <c r="P26" s="3">
        <f t="shared" si="2"/>
        <v>4.59</v>
      </c>
      <c r="Q26" s="3">
        <f t="shared" si="3"/>
        <v>16</v>
      </c>
      <c r="R26" s="3">
        <f t="shared" si="4"/>
        <v>6.37</v>
      </c>
      <c r="S26" s="3">
        <f t="shared" si="5"/>
        <v>2.5199999999999996</v>
      </c>
      <c r="T26" s="33"/>
      <c r="U26" s="34" t="str">
        <f t="shared" si="6"/>
        <v/>
      </c>
      <c r="V26" s="35">
        <f t="shared" si="7"/>
        <v>-21.96551724137931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230509</v>
      </c>
      <c r="M27" s="32" t="s">
        <v>324</v>
      </c>
      <c r="N27" s="3">
        <f t="shared" si="0"/>
        <v>63</v>
      </c>
      <c r="O27" s="3">
        <f t="shared" si="1"/>
        <v>6.3199999999999994</v>
      </c>
      <c r="P27" s="3">
        <f t="shared" si="2"/>
        <v>4.59</v>
      </c>
      <c r="Q27" s="3">
        <f t="shared" si="3"/>
        <v>16</v>
      </c>
      <c r="R27" s="3">
        <f t="shared" si="4"/>
        <v>6.37</v>
      </c>
      <c r="S27" s="3">
        <f t="shared" si="5"/>
        <v>2.5199999999999996</v>
      </c>
      <c r="T27" s="33">
        <v>6.47</v>
      </c>
      <c r="U27" s="34">
        <f t="shared" si="6"/>
        <v>6.47</v>
      </c>
      <c r="V27" s="35">
        <f t="shared" si="7"/>
        <v>0.3448275862068953</v>
      </c>
      <c r="W27" s="35">
        <f t="shared" si="8"/>
        <v>1.5698587127158499</v>
      </c>
      <c r="X27" s="36">
        <f t="shared" si="9"/>
        <v>0.35000000000000003</v>
      </c>
      <c r="Y27" s="36">
        <f t="shared" si="10"/>
        <v>1.57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230509</v>
      </c>
      <c r="M28" s="32" t="s">
        <v>324</v>
      </c>
      <c r="N28" s="3">
        <f t="shared" si="0"/>
        <v>63</v>
      </c>
      <c r="O28" s="3">
        <f t="shared" si="1"/>
        <v>6.3199999999999994</v>
      </c>
      <c r="P28" s="3">
        <f t="shared" si="2"/>
        <v>4.59</v>
      </c>
      <c r="Q28" s="3">
        <f t="shared" si="3"/>
        <v>16</v>
      </c>
      <c r="R28" s="3">
        <f t="shared" si="4"/>
        <v>6.37</v>
      </c>
      <c r="S28" s="3">
        <f t="shared" si="5"/>
        <v>2.5199999999999996</v>
      </c>
      <c r="T28" s="33">
        <v>6</v>
      </c>
      <c r="U28" s="34">
        <f t="shared" si="6"/>
        <v>6</v>
      </c>
      <c r="V28" s="35">
        <f t="shared" si="7"/>
        <v>-1.2758620689655173</v>
      </c>
      <c r="W28" s="35">
        <f t="shared" si="8"/>
        <v>-5.8084772370486668</v>
      </c>
      <c r="X28" s="36">
        <f t="shared" si="9"/>
        <v>-1.28</v>
      </c>
      <c r="Y28" s="36">
        <f t="shared" si="10"/>
        <v>-5.81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230509</v>
      </c>
      <c r="M29" s="32" t="s">
        <v>324</v>
      </c>
      <c r="N29" s="3">
        <f t="shared" si="0"/>
        <v>63</v>
      </c>
      <c r="O29" s="3">
        <f t="shared" si="1"/>
        <v>6.3199999999999994</v>
      </c>
      <c r="P29" s="3">
        <f t="shared" si="2"/>
        <v>4.59</v>
      </c>
      <c r="Q29" s="3">
        <f t="shared" si="3"/>
        <v>16</v>
      </c>
      <c r="R29" s="3">
        <f t="shared" si="4"/>
        <v>6.37</v>
      </c>
      <c r="S29" s="3">
        <f t="shared" si="5"/>
        <v>2.5199999999999996</v>
      </c>
      <c r="T29" s="33">
        <v>6.2</v>
      </c>
      <c r="U29" s="34">
        <f t="shared" si="6"/>
        <v>6.2</v>
      </c>
      <c r="V29" s="35">
        <f t="shared" si="7"/>
        <v>-0.58620689655172387</v>
      </c>
      <c r="W29" s="35">
        <f t="shared" si="8"/>
        <v>-2.6687598116169533</v>
      </c>
      <c r="X29" s="36">
        <f t="shared" si="9"/>
        <v>-0.59</v>
      </c>
      <c r="Y29" s="36">
        <f t="shared" si="10"/>
        <v>-2.67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230509</v>
      </c>
      <c r="M30" s="32" t="s">
        <v>324</v>
      </c>
      <c r="N30" s="3">
        <f t="shared" si="0"/>
        <v>63</v>
      </c>
      <c r="O30" s="3">
        <f t="shared" si="1"/>
        <v>6.3199999999999994</v>
      </c>
      <c r="P30" s="3">
        <f t="shared" si="2"/>
        <v>4.59</v>
      </c>
      <c r="Q30" s="3">
        <f t="shared" si="3"/>
        <v>16</v>
      </c>
      <c r="R30" s="3">
        <f t="shared" si="4"/>
        <v>6.37</v>
      </c>
      <c r="S30" s="3">
        <f t="shared" si="5"/>
        <v>2.5199999999999996</v>
      </c>
      <c r="T30" s="33">
        <v>6.4</v>
      </c>
      <c r="U30" s="34">
        <f t="shared" si="6"/>
        <v>6.4</v>
      </c>
      <c r="V30" s="35">
        <f t="shared" si="7"/>
        <v>0.10344827586206981</v>
      </c>
      <c r="W30" s="35">
        <f t="shared" si="8"/>
        <v>0.47095761381476053</v>
      </c>
      <c r="X30" s="36">
        <f t="shared" si="9"/>
        <v>0.11</v>
      </c>
      <c r="Y30" s="36">
        <f t="shared" si="10"/>
        <v>0.48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230509</v>
      </c>
      <c r="M31" s="32" t="s">
        <v>324</v>
      </c>
      <c r="N31" s="3">
        <f t="shared" si="0"/>
        <v>63</v>
      </c>
      <c r="O31" s="3">
        <f t="shared" si="1"/>
        <v>6.3199999999999994</v>
      </c>
      <c r="P31" s="3">
        <f t="shared" si="2"/>
        <v>4.59</v>
      </c>
      <c r="Q31" s="3">
        <f t="shared" si="3"/>
        <v>16</v>
      </c>
      <c r="R31" s="3">
        <f t="shared" si="4"/>
        <v>6.37</v>
      </c>
      <c r="S31" s="3">
        <f t="shared" si="5"/>
        <v>2.5199999999999996</v>
      </c>
      <c r="T31" s="33">
        <v>6</v>
      </c>
      <c r="U31" s="34">
        <f t="shared" si="6"/>
        <v>6</v>
      </c>
      <c r="V31" s="35">
        <f t="shared" si="7"/>
        <v>-1.2758620689655173</v>
      </c>
      <c r="W31" s="35">
        <f t="shared" si="8"/>
        <v>-5.8084772370486668</v>
      </c>
      <c r="X31" s="36">
        <f t="shared" si="9"/>
        <v>-1.28</v>
      </c>
      <c r="Y31" s="36">
        <f t="shared" si="10"/>
        <v>-5.81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230509</v>
      </c>
      <c r="M32" s="32" t="s">
        <v>324</v>
      </c>
      <c r="N32" s="3">
        <f t="shared" si="0"/>
        <v>63</v>
      </c>
      <c r="O32" s="3">
        <f t="shared" si="1"/>
        <v>6.3199999999999994</v>
      </c>
      <c r="P32" s="3">
        <f t="shared" si="2"/>
        <v>4.59</v>
      </c>
      <c r="Q32" s="3">
        <f t="shared" si="3"/>
        <v>16</v>
      </c>
      <c r="R32" s="3">
        <f t="shared" si="4"/>
        <v>6.37</v>
      </c>
      <c r="S32" s="3">
        <f t="shared" si="5"/>
        <v>2.5199999999999996</v>
      </c>
      <c r="T32" s="33">
        <v>5.9</v>
      </c>
      <c r="U32" s="34">
        <f t="shared" si="6"/>
        <v>5.9</v>
      </c>
      <c r="V32" s="35">
        <f t="shared" si="7"/>
        <v>-1.6206896551724128</v>
      </c>
      <c r="W32" s="35">
        <f t="shared" si="8"/>
        <v>-7.3783359497645167</v>
      </c>
      <c r="X32" s="36">
        <f t="shared" si="9"/>
        <v>-1.6300000000000001</v>
      </c>
      <c r="Y32" s="36">
        <f t="shared" si="10"/>
        <v>-7.38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230509</v>
      </c>
      <c r="M33" s="32" t="s">
        <v>324</v>
      </c>
      <c r="N33" s="3">
        <f t="shared" si="0"/>
        <v>63</v>
      </c>
      <c r="O33" s="3">
        <f t="shared" si="1"/>
        <v>6.3199999999999994</v>
      </c>
      <c r="P33" s="3">
        <f t="shared" si="2"/>
        <v>4.59</v>
      </c>
      <c r="Q33" s="3">
        <f t="shared" si="3"/>
        <v>16</v>
      </c>
      <c r="R33" s="3">
        <f t="shared" si="4"/>
        <v>6.37</v>
      </c>
      <c r="S33" s="3">
        <f t="shared" si="5"/>
        <v>2.5199999999999996</v>
      </c>
      <c r="T33" s="33"/>
      <c r="U33" s="34" t="str">
        <f t="shared" si="6"/>
        <v/>
      </c>
      <c r="V33" s="35">
        <f t="shared" si="7"/>
        <v>-21.96551724137931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230509</v>
      </c>
      <c r="M34" s="32" t="s">
        <v>324</v>
      </c>
      <c r="N34" s="3">
        <f t="shared" si="0"/>
        <v>63</v>
      </c>
      <c r="O34" s="3">
        <f t="shared" si="1"/>
        <v>6.3199999999999994</v>
      </c>
      <c r="P34" s="3">
        <f t="shared" si="2"/>
        <v>4.59</v>
      </c>
      <c r="Q34" s="3">
        <f t="shared" si="3"/>
        <v>16</v>
      </c>
      <c r="R34" s="3">
        <f t="shared" si="4"/>
        <v>6.37</v>
      </c>
      <c r="S34" s="3">
        <f t="shared" si="5"/>
        <v>2.5199999999999996</v>
      </c>
      <c r="T34" s="33">
        <v>5.7</v>
      </c>
      <c r="U34" s="34">
        <f t="shared" si="6"/>
        <v>5.7</v>
      </c>
      <c r="V34" s="35">
        <f t="shared" si="7"/>
        <v>-2.3103448275862064</v>
      </c>
      <c r="W34" s="35">
        <f t="shared" si="8"/>
        <v>-10.51805337519623</v>
      </c>
      <c r="X34" s="36">
        <f t="shared" si="9"/>
        <v>-2.3199999999999998</v>
      </c>
      <c r="Y34" s="36">
        <f t="shared" si="10"/>
        <v>-10.52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230509</v>
      </c>
      <c r="M35" s="32" t="s">
        <v>324</v>
      </c>
      <c r="N35" s="3">
        <f t="shared" si="0"/>
        <v>63</v>
      </c>
      <c r="O35" s="3">
        <f t="shared" si="1"/>
        <v>6.3199999999999994</v>
      </c>
      <c r="P35" s="3">
        <f t="shared" si="2"/>
        <v>4.59</v>
      </c>
      <c r="Q35" s="3">
        <f t="shared" si="3"/>
        <v>16</v>
      </c>
      <c r="R35" s="3">
        <f t="shared" si="4"/>
        <v>6.37</v>
      </c>
      <c r="S35" s="3">
        <f t="shared" si="5"/>
        <v>2.5199999999999996</v>
      </c>
      <c r="T35" s="33">
        <v>7.3</v>
      </c>
      <c r="U35" s="34" t="str">
        <f t="shared" si="6"/>
        <v/>
      </c>
      <c r="V35" s="35">
        <f t="shared" si="7"/>
        <v>3.2068965517241366</v>
      </c>
      <c r="W35" s="35">
        <f t="shared" si="8"/>
        <v>14.599686028257452</v>
      </c>
      <c r="X35" s="36">
        <f t="shared" si="9"/>
        <v>3.21</v>
      </c>
      <c r="Y35" s="36">
        <f t="shared" si="10"/>
        <v>14.6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230509</v>
      </c>
      <c r="M36" s="32" t="s">
        <v>324</v>
      </c>
      <c r="N36" s="3">
        <f t="shared" si="0"/>
        <v>63</v>
      </c>
      <c r="O36" s="3">
        <f t="shared" si="1"/>
        <v>6.3199999999999994</v>
      </c>
      <c r="P36" s="3">
        <f t="shared" si="2"/>
        <v>4.59</v>
      </c>
      <c r="Q36" s="3">
        <f t="shared" si="3"/>
        <v>16</v>
      </c>
      <c r="R36" s="3">
        <f t="shared" si="4"/>
        <v>6.37</v>
      </c>
      <c r="S36" s="3">
        <f t="shared" si="5"/>
        <v>2.5199999999999996</v>
      </c>
      <c r="T36" s="33">
        <v>6.59</v>
      </c>
      <c r="U36" s="34">
        <f t="shared" si="6"/>
        <v>6.59</v>
      </c>
      <c r="V36" s="35">
        <f t="shared" si="7"/>
        <v>0.75862068965517149</v>
      </c>
      <c r="W36" s="35">
        <f t="shared" si="8"/>
        <v>3.4536891679748787</v>
      </c>
      <c r="X36" s="36">
        <f t="shared" si="9"/>
        <v>0.76</v>
      </c>
      <c r="Y36" s="36">
        <f t="shared" si="10"/>
        <v>3.46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230509</v>
      </c>
      <c r="M37" s="32" t="s">
        <v>324</v>
      </c>
      <c r="N37" s="3">
        <f t="shared" si="0"/>
        <v>63</v>
      </c>
      <c r="O37" s="3">
        <f t="shared" si="1"/>
        <v>6.3199999999999994</v>
      </c>
      <c r="P37" s="3">
        <f t="shared" si="2"/>
        <v>4.59</v>
      </c>
      <c r="Q37" s="3">
        <f t="shared" si="3"/>
        <v>16</v>
      </c>
      <c r="R37" s="3">
        <f t="shared" si="4"/>
        <v>6.37</v>
      </c>
      <c r="S37" s="3">
        <f t="shared" si="5"/>
        <v>2.5199999999999996</v>
      </c>
      <c r="T37" s="33">
        <v>6.25</v>
      </c>
      <c r="U37" s="34">
        <f t="shared" si="6"/>
        <v>6.25</v>
      </c>
      <c r="V37" s="35">
        <f t="shared" si="7"/>
        <v>-0.41379310344827619</v>
      </c>
      <c r="W37" s="35">
        <f t="shared" si="8"/>
        <v>-1.8838304552590284</v>
      </c>
      <c r="X37" s="36">
        <f t="shared" si="9"/>
        <v>-0.42</v>
      </c>
      <c r="Y37" s="36">
        <f t="shared" si="10"/>
        <v>-1.89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230509</v>
      </c>
      <c r="M38" s="32" t="s">
        <v>324</v>
      </c>
      <c r="N38" s="3">
        <f t="shared" si="0"/>
        <v>63</v>
      </c>
      <c r="O38" s="3">
        <f t="shared" si="1"/>
        <v>6.3199999999999994</v>
      </c>
      <c r="P38" s="3">
        <f t="shared" si="2"/>
        <v>4.59</v>
      </c>
      <c r="Q38" s="3">
        <f t="shared" si="3"/>
        <v>16</v>
      </c>
      <c r="R38" s="3">
        <f t="shared" si="4"/>
        <v>6.37</v>
      </c>
      <c r="S38" s="3">
        <f t="shared" si="5"/>
        <v>2.5199999999999996</v>
      </c>
      <c r="T38" s="33">
        <v>7.9</v>
      </c>
      <c r="U38" s="34" t="str">
        <f t="shared" si="6"/>
        <v/>
      </c>
      <c r="V38" s="35">
        <f t="shared" si="7"/>
        <v>5.2758620689655178</v>
      </c>
      <c r="W38" s="35">
        <f t="shared" si="8"/>
        <v>24.018838304552595</v>
      </c>
      <c r="X38" s="36">
        <f t="shared" si="9"/>
        <v>5.2799999999999994</v>
      </c>
      <c r="Y38" s="36">
        <f t="shared" si="10"/>
        <v>24.020000000000003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230509</v>
      </c>
      <c r="M39" s="32" t="s">
        <v>324</v>
      </c>
      <c r="N39" s="3">
        <f t="shared" si="0"/>
        <v>63</v>
      </c>
      <c r="O39" s="3">
        <f t="shared" si="1"/>
        <v>6.3199999999999994</v>
      </c>
      <c r="P39" s="3">
        <f t="shared" si="2"/>
        <v>4.59</v>
      </c>
      <c r="Q39" s="3">
        <f t="shared" si="3"/>
        <v>16</v>
      </c>
      <c r="R39" s="3">
        <f t="shared" si="4"/>
        <v>6.37</v>
      </c>
      <c r="S39" s="3">
        <f t="shared" si="5"/>
        <v>2.5199999999999996</v>
      </c>
      <c r="T39" s="33">
        <v>5.5</v>
      </c>
      <c r="U39" s="34">
        <f t="shared" si="6"/>
        <v>5.5</v>
      </c>
      <c r="V39" s="35">
        <f t="shared" si="7"/>
        <v>-3</v>
      </c>
      <c r="W39" s="35">
        <f t="shared" si="8"/>
        <v>-13.657770800627944</v>
      </c>
      <c r="X39" s="36">
        <f t="shared" si="9"/>
        <v>-3</v>
      </c>
      <c r="Y39" s="36">
        <f t="shared" si="10"/>
        <v>-13.66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230509</v>
      </c>
      <c r="M40" s="32" t="s">
        <v>324</v>
      </c>
      <c r="N40" s="3">
        <f t="shared" si="0"/>
        <v>63</v>
      </c>
      <c r="O40" s="3">
        <f t="shared" si="1"/>
        <v>6.3199999999999994</v>
      </c>
      <c r="P40" s="3">
        <f t="shared" si="2"/>
        <v>4.59</v>
      </c>
      <c r="Q40" s="3">
        <f t="shared" si="3"/>
        <v>16</v>
      </c>
      <c r="R40" s="3">
        <f t="shared" si="4"/>
        <v>6.37</v>
      </c>
      <c r="S40" s="3">
        <f t="shared" si="5"/>
        <v>2.5199999999999996</v>
      </c>
      <c r="T40" s="33">
        <v>5.0999999999999996</v>
      </c>
      <c r="U40" s="34" t="str">
        <f t="shared" si="6"/>
        <v/>
      </c>
      <c r="V40" s="35">
        <f t="shared" si="7"/>
        <v>-4.3793103448275872</v>
      </c>
      <c r="W40" s="35">
        <f t="shared" si="8"/>
        <v>-19.937205651491372</v>
      </c>
      <c r="X40" s="36">
        <f t="shared" si="9"/>
        <v>-4.38</v>
      </c>
      <c r="Y40" s="36">
        <f t="shared" si="10"/>
        <v>-19.940000000000001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230509</v>
      </c>
      <c r="M41" s="32" t="s">
        <v>324</v>
      </c>
      <c r="N41" s="3">
        <f t="shared" si="0"/>
        <v>63</v>
      </c>
      <c r="O41" s="3">
        <f t="shared" si="1"/>
        <v>6.3199999999999994</v>
      </c>
      <c r="P41" s="3">
        <f t="shared" si="2"/>
        <v>4.59</v>
      </c>
      <c r="Q41" s="3">
        <f t="shared" si="3"/>
        <v>16</v>
      </c>
      <c r="R41" s="3">
        <f t="shared" si="4"/>
        <v>6.37</v>
      </c>
      <c r="S41" s="3">
        <f t="shared" si="5"/>
        <v>2.5199999999999996</v>
      </c>
      <c r="T41" s="33">
        <v>8.6</v>
      </c>
      <c r="U41" s="34" t="str">
        <f t="shared" si="6"/>
        <v/>
      </c>
      <c r="V41" s="35">
        <f t="shared" si="7"/>
        <v>7.6896551724137909</v>
      </c>
      <c r="W41" s="35">
        <f t="shared" si="8"/>
        <v>35.007849293563567</v>
      </c>
      <c r="X41" s="36">
        <f t="shared" si="9"/>
        <v>7.6899999999999995</v>
      </c>
      <c r="Y41" s="36">
        <f t="shared" si="10"/>
        <v>35.01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230509</v>
      </c>
      <c r="M42" s="32" t="s">
        <v>324</v>
      </c>
      <c r="N42" s="3">
        <f t="shared" si="0"/>
        <v>63</v>
      </c>
      <c r="O42" s="3">
        <f t="shared" si="1"/>
        <v>6.3199999999999994</v>
      </c>
      <c r="P42" s="3">
        <f t="shared" si="2"/>
        <v>4.59</v>
      </c>
      <c r="Q42" s="3">
        <f t="shared" si="3"/>
        <v>16</v>
      </c>
      <c r="R42" s="3">
        <f t="shared" si="4"/>
        <v>6.37</v>
      </c>
      <c r="S42" s="3">
        <f t="shared" si="5"/>
        <v>2.5199999999999996</v>
      </c>
      <c r="T42" s="33">
        <v>5.4</v>
      </c>
      <c r="U42" s="34" t="str">
        <f t="shared" si="6"/>
        <v/>
      </c>
      <c r="V42" s="35">
        <f t="shared" si="7"/>
        <v>-3.3448275862068955</v>
      </c>
      <c r="W42" s="35">
        <f t="shared" si="8"/>
        <v>-15.227629513343796</v>
      </c>
      <c r="X42" s="36">
        <f t="shared" si="9"/>
        <v>-3.3499999999999996</v>
      </c>
      <c r="Y42" s="36">
        <f t="shared" si="10"/>
        <v>-15.23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230509</v>
      </c>
      <c r="M43" s="32" t="s">
        <v>324</v>
      </c>
      <c r="N43" s="3">
        <f t="shared" si="0"/>
        <v>63</v>
      </c>
      <c r="O43" s="3">
        <f t="shared" si="1"/>
        <v>6.3199999999999994</v>
      </c>
      <c r="P43" s="3">
        <f t="shared" si="2"/>
        <v>4.59</v>
      </c>
      <c r="Q43" s="3">
        <f t="shared" si="3"/>
        <v>16</v>
      </c>
      <c r="R43" s="3">
        <f t="shared" si="4"/>
        <v>6.37</v>
      </c>
      <c r="S43" s="3">
        <f t="shared" si="5"/>
        <v>2.5199999999999996</v>
      </c>
      <c r="T43" s="33"/>
      <c r="U43" s="34" t="str">
        <f t="shared" si="6"/>
        <v/>
      </c>
      <c r="V43" s="35">
        <f t="shared" si="7"/>
        <v>-21.96551724137931</v>
      </c>
      <c r="W43" s="35">
        <f t="shared" si="8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230509</v>
      </c>
      <c r="M44" s="32" t="s">
        <v>324</v>
      </c>
      <c r="N44" s="3">
        <f t="shared" si="0"/>
        <v>63</v>
      </c>
      <c r="O44" s="3">
        <f t="shared" si="1"/>
        <v>6.3199999999999994</v>
      </c>
      <c r="P44" s="3">
        <f t="shared" si="2"/>
        <v>4.59</v>
      </c>
      <c r="Q44" s="3">
        <f t="shared" si="3"/>
        <v>16</v>
      </c>
      <c r="R44" s="3">
        <f t="shared" si="4"/>
        <v>6.37</v>
      </c>
      <c r="S44" s="3">
        <f t="shared" si="5"/>
        <v>2.5199999999999996</v>
      </c>
      <c r="T44" s="33"/>
      <c r="U44" s="34" t="str">
        <f t="shared" si="6"/>
        <v/>
      </c>
      <c r="V44" s="35">
        <f t="shared" si="7"/>
        <v>-21.96551724137931</v>
      </c>
      <c r="W44" s="35">
        <f t="shared" si="8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230509</v>
      </c>
      <c r="M45" s="32" t="s">
        <v>324</v>
      </c>
      <c r="N45" s="3">
        <f t="shared" si="0"/>
        <v>63</v>
      </c>
      <c r="O45" s="3">
        <f t="shared" si="1"/>
        <v>6.3199999999999994</v>
      </c>
      <c r="P45" s="3">
        <f t="shared" si="2"/>
        <v>4.59</v>
      </c>
      <c r="Q45" s="3">
        <f t="shared" si="3"/>
        <v>16</v>
      </c>
      <c r="R45" s="3">
        <f t="shared" si="4"/>
        <v>6.37</v>
      </c>
      <c r="S45" s="3">
        <f t="shared" si="5"/>
        <v>2.5199999999999996</v>
      </c>
      <c r="T45" s="33">
        <v>5.3</v>
      </c>
      <c r="U45" s="34" t="str">
        <f t="shared" si="6"/>
        <v/>
      </c>
      <c r="V45" s="35">
        <f t="shared" si="7"/>
        <v>-3.6896551724137936</v>
      </c>
      <c r="W45" s="35">
        <f t="shared" si="8"/>
        <v>-16.797488226059659</v>
      </c>
      <c r="X45" s="36">
        <f t="shared" si="9"/>
        <v>-3.69</v>
      </c>
      <c r="Y45" s="36">
        <f t="shared" si="10"/>
        <v>-16.8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230509</v>
      </c>
      <c r="M46" s="32" t="s">
        <v>324</v>
      </c>
      <c r="N46" s="3">
        <f t="shared" si="0"/>
        <v>63</v>
      </c>
      <c r="O46" s="3">
        <f t="shared" si="1"/>
        <v>6.3199999999999994</v>
      </c>
      <c r="P46" s="3">
        <f t="shared" si="2"/>
        <v>4.59</v>
      </c>
      <c r="Q46" s="3">
        <f t="shared" si="3"/>
        <v>16</v>
      </c>
      <c r="R46" s="3">
        <f t="shared" si="4"/>
        <v>6.37</v>
      </c>
      <c r="S46" s="3">
        <f t="shared" si="5"/>
        <v>2.5199999999999996</v>
      </c>
      <c r="T46" s="33">
        <v>5.6</v>
      </c>
      <c r="U46" s="34">
        <f t="shared" si="6"/>
        <v>5.6</v>
      </c>
      <c r="V46" s="35">
        <f t="shared" si="7"/>
        <v>-2.6551724137931045</v>
      </c>
      <c r="W46" s="35">
        <f t="shared" si="8"/>
        <v>-12.087912087912095</v>
      </c>
      <c r="X46" s="36">
        <f t="shared" si="9"/>
        <v>-2.6599999999999997</v>
      </c>
      <c r="Y46" s="36">
        <f t="shared" si="10"/>
        <v>-12.09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230509</v>
      </c>
      <c r="M47" s="32" t="s">
        <v>324</v>
      </c>
      <c r="N47" s="3">
        <f t="shared" si="0"/>
        <v>63</v>
      </c>
      <c r="O47" s="3">
        <f t="shared" si="1"/>
        <v>6.3199999999999994</v>
      </c>
      <c r="P47" s="3">
        <f t="shared" si="2"/>
        <v>4.59</v>
      </c>
      <c r="Q47" s="3">
        <f t="shared" si="3"/>
        <v>16</v>
      </c>
      <c r="R47" s="3">
        <f t="shared" si="4"/>
        <v>6.37</v>
      </c>
      <c r="S47" s="3">
        <f t="shared" si="5"/>
        <v>2.5199999999999996</v>
      </c>
      <c r="T47" s="33"/>
      <c r="U47" s="34" t="str">
        <f t="shared" si="6"/>
        <v/>
      </c>
      <c r="V47" s="35">
        <f t="shared" si="7"/>
        <v>-21.96551724137931</v>
      </c>
      <c r="W47" s="35">
        <f t="shared" si="8"/>
        <v>-100</v>
      </c>
      <c r="X47" s="36" t="e">
        <f t="shared" si="9"/>
        <v>#N/A</v>
      </c>
      <c r="Y47" s="36" t="e">
        <f t="shared" si="10"/>
        <v>#N/A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230509</v>
      </c>
      <c r="M48" s="32" t="s">
        <v>324</v>
      </c>
      <c r="N48" s="3">
        <f t="shared" si="0"/>
        <v>63</v>
      </c>
      <c r="O48" s="3">
        <f t="shared" si="1"/>
        <v>6.3199999999999994</v>
      </c>
      <c r="P48" s="3">
        <f t="shared" si="2"/>
        <v>4.59</v>
      </c>
      <c r="Q48" s="3">
        <f t="shared" si="3"/>
        <v>16</v>
      </c>
      <c r="R48" s="3">
        <f t="shared" si="4"/>
        <v>6.37</v>
      </c>
      <c r="S48" s="3">
        <f t="shared" si="5"/>
        <v>2.5199999999999996</v>
      </c>
      <c r="T48" s="33"/>
      <c r="U48" s="34" t="str">
        <f t="shared" si="6"/>
        <v/>
      </c>
      <c r="V48" s="35">
        <f t="shared" si="7"/>
        <v>-21.96551724137931</v>
      </c>
      <c r="W48" s="35">
        <f t="shared" si="8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230509</v>
      </c>
      <c r="M49" s="32" t="s">
        <v>324</v>
      </c>
      <c r="N49" s="3">
        <f t="shared" si="0"/>
        <v>63</v>
      </c>
      <c r="O49" s="3">
        <f t="shared" si="1"/>
        <v>6.3199999999999994</v>
      </c>
      <c r="P49" s="3">
        <f t="shared" si="2"/>
        <v>4.59</v>
      </c>
      <c r="Q49" s="3">
        <f t="shared" si="3"/>
        <v>16</v>
      </c>
      <c r="R49" s="3">
        <f t="shared" si="4"/>
        <v>6.37</v>
      </c>
      <c r="S49" s="3">
        <f t="shared" si="5"/>
        <v>2.5199999999999996</v>
      </c>
      <c r="T49" s="33">
        <v>5.0999999999999996</v>
      </c>
      <c r="U49" s="34" t="str">
        <f t="shared" si="6"/>
        <v/>
      </c>
      <c r="V49" s="35">
        <f t="shared" si="7"/>
        <v>-4.3793103448275872</v>
      </c>
      <c r="W49" s="35">
        <f t="shared" si="8"/>
        <v>-19.937205651491372</v>
      </c>
      <c r="X49" s="36">
        <f t="shared" si="9"/>
        <v>-4.38</v>
      </c>
      <c r="Y49" s="36">
        <f t="shared" si="10"/>
        <v>-19.940000000000001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230509</v>
      </c>
      <c r="M50" s="32" t="s">
        <v>324</v>
      </c>
      <c r="N50" s="3">
        <f t="shared" si="0"/>
        <v>63</v>
      </c>
      <c r="O50" s="3">
        <f t="shared" si="1"/>
        <v>6.3199999999999994</v>
      </c>
      <c r="P50" s="3">
        <f t="shared" si="2"/>
        <v>4.59</v>
      </c>
      <c r="Q50" s="3">
        <f t="shared" si="3"/>
        <v>16</v>
      </c>
      <c r="R50" s="3">
        <f t="shared" si="4"/>
        <v>6.37</v>
      </c>
      <c r="S50" s="3">
        <f t="shared" si="5"/>
        <v>2.5199999999999996</v>
      </c>
      <c r="T50" s="33">
        <v>6.1</v>
      </c>
      <c r="U50" s="34">
        <f t="shared" si="6"/>
        <v>6.1</v>
      </c>
      <c r="V50" s="35">
        <f t="shared" si="7"/>
        <v>-0.93103448275862222</v>
      </c>
      <c r="W50" s="35">
        <f t="shared" si="8"/>
        <v>-4.2386185243328169</v>
      </c>
      <c r="X50" s="36">
        <f t="shared" si="9"/>
        <v>-0.94000000000000006</v>
      </c>
      <c r="Y50" s="36">
        <f t="shared" si="10"/>
        <v>-4.24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230509</v>
      </c>
      <c r="M51" s="32" t="s">
        <v>324</v>
      </c>
      <c r="N51" s="3">
        <f t="shared" si="0"/>
        <v>63</v>
      </c>
      <c r="O51" s="3">
        <f t="shared" si="1"/>
        <v>6.3199999999999994</v>
      </c>
      <c r="P51" s="3">
        <f t="shared" si="2"/>
        <v>4.59</v>
      </c>
      <c r="Q51" s="3">
        <f t="shared" si="3"/>
        <v>16</v>
      </c>
      <c r="R51" s="3">
        <f t="shared" si="4"/>
        <v>6.37</v>
      </c>
      <c r="S51" s="3">
        <f t="shared" si="5"/>
        <v>2.5199999999999996</v>
      </c>
      <c r="T51" s="33">
        <v>6.3</v>
      </c>
      <c r="U51" s="34">
        <f t="shared" si="6"/>
        <v>6.3</v>
      </c>
      <c r="V51" s="35">
        <f t="shared" si="7"/>
        <v>-0.24137931034482854</v>
      </c>
      <c r="W51" s="35">
        <f t="shared" si="8"/>
        <v>-1.0989010989011034</v>
      </c>
      <c r="X51" s="36">
        <f t="shared" si="9"/>
        <v>-0.25</v>
      </c>
      <c r="Y51" s="36">
        <f t="shared" si="10"/>
        <v>-1.1000000000000001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230509</v>
      </c>
      <c r="M52" s="32" t="s">
        <v>324</v>
      </c>
      <c r="N52" s="3">
        <f t="shared" si="0"/>
        <v>63</v>
      </c>
      <c r="O52" s="3">
        <f t="shared" si="1"/>
        <v>6.3199999999999994</v>
      </c>
      <c r="P52" s="3">
        <f t="shared" si="2"/>
        <v>4.59</v>
      </c>
      <c r="Q52" s="3">
        <f t="shared" si="3"/>
        <v>16</v>
      </c>
      <c r="R52" s="3">
        <f t="shared" si="4"/>
        <v>6.37</v>
      </c>
      <c r="S52" s="3">
        <f t="shared" si="5"/>
        <v>2.5199999999999996</v>
      </c>
      <c r="T52" s="33">
        <v>5.9</v>
      </c>
      <c r="U52" s="34">
        <f t="shared" si="6"/>
        <v>5.9</v>
      </c>
      <c r="V52" s="35">
        <f t="shared" si="7"/>
        <v>-1.6206896551724128</v>
      </c>
      <c r="W52" s="35">
        <f t="shared" si="8"/>
        <v>-7.3783359497645167</v>
      </c>
      <c r="X52" s="36">
        <f t="shared" si="9"/>
        <v>-1.6300000000000001</v>
      </c>
      <c r="Y52" s="36">
        <f t="shared" si="10"/>
        <v>-7.38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230509</v>
      </c>
      <c r="M53" s="32" t="s">
        <v>324</v>
      </c>
      <c r="N53" s="3">
        <f t="shared" si="0"/>
        <v>63</v>
      </c>
      <c r="O53" s="3">
        <f t="shared" si="1"/>
        <v>6.3199999999999994</v>
      </c>
      <c r="P53" s="3">
        <f t="shared" si="2"/>
        <v>4.59</v>
      </c>
      <c r="Q53" s="3">
        <f t="shared" si="3"/>
        <v>16</v>
      </c>
      <c r="R53" s="3">
        <f t="shared" si="4"/>
        <v>6.37</v>
      </c>
      <c r="S53" s="3">
        <f t="shared" si="5"/>
        <v>2.5199999999999996</v>
      </c>
      <c r="T53" s="33">
        <v>6.87</v>
      </c>
      <c r="U53" s="34" t="str">
        <f t="shared" si="6"/>
        <v/>
      </c>
      <c r="V53" s="35">
        <f t="shared" si="7"/>
        <v>1.7241379310344827</v>
      </c>
      <c r="W53" s="35">
        <f t="shared" si="8"/>
        <v>7.8492935635792778</v>
      </c>
      <c r="X53" s="36">
        <f t="shared" si="9"/>
        <v>1.73</v>
      </c>
      <c r="Y53" s="36">
        <f t="shared" si="10"/>
        <v>7.85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230509</v>
      </c>
      <c r="M54" s="32" t="s">
        <v>324</v>
      </c>
      <c r="N54" s="3">
        <f t="shared" si="0"/>
        <v>63</v>
      </c>
      <c r="O54" s="3">
        <f t="shared" si="1"/>
        <v>6.3199999999999994</v>
      </c>
      <c r="P54" s="3">
        <f t="shared" si="2"/>
        <v>4.59</v>
      </c>
      <c r="Q54" s="3">
        <f t="shared" si="3"/>
        <v>16</v>
      </c>
      <c r="R54" s="3">
        <f t="shared" si="4"/>
        <v>6.37</v>
      </c>
      <c r="S54" s="3">
        <f t="shared" si="5"/>
        <v>2.5199999999999996</v>
      </c>
      <c r="T54" s="33">
        <v>6.8</v>
      </c>
      <c r="U54" s="34">
        <f t="shared" si="6"/>
        <v>6.8</v>
      </c>
      <c r="V54" s="35">
        <f t="shared" si="7"/>
        <v>1.4827586206896539</v>
      </c>
      <c r="W54" s="35">
        <f t="shared" si="8"/>
        <v>6.7503924646781748</v>
      </c>
      <c r="X54" s="36">
        <f t="shared" si="9"/>
        <v>1.49</v>
      </c>
      <c r="Y54" s="36">
        <f t="shared" si="10"/>
        <v>6.76</v>
      </c>
      <c r="Z54" s="37"/>
    </row>
    <row r="55" spans="1:26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230509</v>
      </c>
      <c r="M55" s="32" t="s">
        <v>324</v>
      </c>
      <c r="N55" s="3">
        <f t="shared" si="0"/>
        <v>63</v>
      </c>
      <c r="O55" s="3">
        <f t="shared" si="1"/>
        <v>6.3199999999999994</v>
      </c>
      <c r="P55" s="3">
        <f t="shared" si="2"/>
        <v>4.59</v>
      </c>
      <c r="Q55" s="3">
        <f t="shared" si="3"/>
        <v>16</v>
      </c>
      <c r="R55" s="3">
        <f t="shared" si="4"/>
        <v>6.37</v>
      </c>
      <c r="S55" s="3">
        <f t="shared" si="5"/>
        <v>2.5199999999999996</v>
      </c>
      <c r="T55" s="33">
        <v>7.5</v>
      </c>
      <c r="U55" s="34" t="str">
        <f t="shared" si="6"/>
        <v/>
      </c>
      <c r="V55" s="35">
        <f t="shared" si="7"/>
        <v>3.8965517241379302</v>
      </c>
      <c r="W55" s="35">
        <f t="shared" si="8"/>
        <v>17.739403453689164</v>
      </c>
      <c r="X55" s="36">
        <f t="shared" si="9"/>
        <v>3.9</v>
      </c>
      <c r="Y55" s="36">
        <f t="shared" si="10"/>
        <v>17.740000000000002</v>
      </c>
      <c r="Z55" s="37"/>
    </row>
    <row r="56" spans="1:26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230509</v>
      </c>
      <c r="M56" s="32" t="s">
        <v>324</v>
      </c>
      <c r="N56" s="3">
        <f t="shared" si="0"/>
        <v>63</v>
      </c>
      <c r="O56" s="3">
        <f t="shared" si="1"/>
        <v>6.3199999999999994</v>
      </c>
      <c r="P56" s="3">
        <f t="shared" si="2"/>
        <v>4.59</v>
      </c>
      <c r="Q56" s="3">
        <f t="shared" si="3"/>
        <v>16</v>
      </c>
      <c r="R56" s="3">
        <f t="shared" si="4"/>
        <v>6.37</v>
      </c>
      <c r="S56" s="3">
        <f t="shared" si="5"/>
        <v>2.5199999999999996</v>
      </c>
      <c r="T56" s="33">
        <v>6.2</v>
      </c>
      <c r="U56" s="34">
        <f t="shared" si="6"/>
        <v>6.2</v>
      </c>
      <c r="V56" s="35">
        <f t="shared" si="7"/>
        <v>-0.58620689655172387</v>
      </c>
      <c r="W56" s="35">
        <f t="shared" si="8"/>
        <v>-2.6687598116169533</v>
      </c>
      <c r="X56" s="36">
        <f t="shared" si="9"/>
        <v>-0.59</v>
      </c>
      <c r="Y56" s="36">
        <f t="shared" si="10"/>
        <v>-2.67</v>
      </c>
    </row>
    <row r="57" spans="1:26" ht="24.95" customHeight="1">
      <c r="A57" s="3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230509</v>
      </c>
      <c r="M57" s="32" t="s">
        <v>324</v>
      </c>
      <c r="N57" s="3">
        <f t="shared" si="0"/>
        <v>63</v>
      </c>
      <c r="O57" s="3">
        <f t="shared" si="1"/>
        <v>6.3199999999999994</v>
      </c>
      <c r="P57" s="3">
        <f t="shared" si="2"/>
        <v>4.59</v>
      </c>
      <c r="Q57" s="3">
        <f t="shared" si="3"/>
        <v>16</v>
      </c>
      <c r="R57" s="3">
        <f t="shared" si="4"/>
        <v>6.37</v>
      </c>
      <c r="S57" s="3">
        <f t="shared" si="5"/>
        <v>2.5199999999999996</v>
      </c>
      <c r="T57" s="33">
        <v>6.4</v>
      </c>
      <c r="U57" s="34">
        <f t="shared" si="6"/>
        <v>6.4</v>
      </c>
      <c r="V57" s="35">
        <f t="shared" si="7"/>
        <v>0.10344827586206981</v>
      </c>
      <c r="W57" s="35">
        <f t="shared" si="8"/>
        <v>0.47095761381476053</v>
      </c>
      <c r="X57" s="36">
        <f t="shared" si="9"/>
        <v>0.11</v>
      </c>
      <c r="Y57" s="36">
        <f t="shared" si="10"/>
        <v>0.48</v>
      </c>
      <c r="Z57" s="37"/>
    </row>
    <row r="58" spans="1:26" s="37" customFormat="1" ht="24.95" customHeight="1">
      <c r="A58" s="3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230509</v>
      </c>
      <c r="M58" s="32" t="s">
        <v>324</v>
      </c>
      <c r="N58" s="3">
        <f t="shared" si="0"/>
        <v>63</v>
      </c>
      <c r="O58" s="3">
        <f t="shared" si="1"/>
        <v>6.3199999999999994</v>
      </c>
      <c r="P58" s="3">
        <f t="shared" si="2"/>
        <v>4.59</v>
      </c>
      <c r="Q58" s="3">
        <f t="shared" si="3"/>
        <v>16</v>
      </c>
      <c r="R58" s="3">
        <f t="shared" si="4"/>
        <v>6.37</v>
      </c>
      <c r="S58" s="3">
        <f t="shared" si="5"/>
        <v>2.5199999999999996</v>
      </c>
      <c r="T58" s="33">
        <v>6.2</v>
      </c>
      <c r="U58" s="34">
        <f t="shared" si="6"/>
        <v>6.2</v>
      </c>
      <c r="V58" s="35">
        <f t="shared" si="7"/>
        <v>-0.58620689655172387</v>
      </c>
      <c r="W58" s="35">
        <f t="shared" si="8"/>
        <v>-2.6687598116169533</v>
      </c>
      <c r="X58" s="36">
        <f t="shared" si="9"/>
        <v>-0.59</v>
      </c>
      <c r="Y58" s="36">
        <f t="shared" si="10"/>
        <v>-2.67</v>
      </c>
    </row>
    <row r="59" spans="1:26" ht="24.95" customHeight="1">
      <c r="A59" s="3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230509</v>
      </c>
      <c r="M59" s="32" t="s">
        <v>324</v>
      </c>
      <c r="N59" s="3">
        <f t="shared" si="0"/>
        <v>63</v>
      </c>
      <c r="O59" s="3">
        <f t="shared" si="1"/>
        <v>6.3199999999999994</v>
      </c>
      <c r="P59" s="3">
        <f t="shared" si="2"/>
        <v>4.59</v>
      </c>
      <c r="Q59" s="3">
        <f t="shared" si="3"/>
        <v>16</v>
      </c>
      <c r="R59" s="3">
        <f t="shared" si="4"/>
        <v>6.37</v>
      </c>
      <c r="S59" s="3">
        <f t="shared" si="5"/>
        <v>2.5199999999999996</v>
      </c>
      <c r="T59" s="33">
        <v>7.4</v>
      </c>
      <c r="U59" s="34" t="str">
        <f t="shared" si="6"/>
        <v/>
      </c>
      <c r="V59" s="35">
        <f t="shared" si="7"/>
        <v>3.5517241379310347</v>
      </c>
      <c r="W59" s="35">
        <f t="shared" si="8"/>
        <v>16.169544740973315</v>
      </c>
      <c r="X59" s="36">
        <f t="shared" si="9"/>
        <v>3.5599999999999996</v>
      </c>
      <c r="Y59" s="36">
        <f t="shared" si="10"/>
        <v>16.170000000000002</v>
      </c>
      <c r="Z59" s="37"/>
    </row>
    <row r="60" spans="1:26" ht="24.95" customHeight="1">
      <c r="A60" s="3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230509</v>
      </c>
      <c r="M60" s="32" t="s">
        <v>324</v>
      </c>
      <c r="N60" s="3">
        <f t="shared" si="0"/>
        <v>63</v>
      </c>
      <c r="O60" s="3">
        <f t="shared" si="1"/>
        <v>6.3199999999999994</v>
      </c>
      <c r="P60" s="3">
        <f t="shared" si="2"/>
        <v>4.59</v>
      </c>
      <c r="Q60" s="3">
        <f t="shared" si="3"/>
        <v>16</v>
      </c>
      <c r="R60" s="3">
        <f t="shared" si="4"/>
        <v>6.37</v>
      </c>
      <c r="S60" s="3">
        <f t="shared" si="5"/>
        <v>2.5199999999999996</v>
      </c>
      <c r="T60" s="33">
        <v>6.4</v>
      </c>
      <c r="U60" s="34">
        <f t="shared" si="6"/>
        <v>6.4</v>
      </c>
      <c r="V60" s="35">
        <f t="shared" si="7"/>
        <v>0.10344827586206981</v>
      </c>
      <c r="W60" s="35">
        <f t="shared" si="8"/>
        <v>0.47095761381476053</v>
      </c>
      <c r="X60" s="36">
        <f t="shared" si="9"/>
        <v>0.11</v>
      </c>
      <c r="Y60" s="36">
        <f t="shared" si="10"/>
        <v>0.48</v>
      </c>
    </row>
    <row r="61" spans="1:26" ht="24.95" customHeight="1">
      <c r="A61" s="3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230509</v>
      </c>
      <c r="M61" s="32" t="s">
        <v>324</v>
      </c>
      <c r="N61" s="3">
        <f t="shared" si="0"/>
        <v>63</v>
      </c>
      <c r="O61" s="3">
        <f t="shared" si="1"/>
        <v>6.3199999999999994</v>
      </c>
      <c r="P61" s="3">
        <f t="shared" si="2"/>
        <v>4.59</v>
      </c>
      <c r="Q61" s="3">
        <f t="shared" si="3"/>
        <v>16</v>
      </c>
      <c r="R61" s="3">
        <f t="shared" si="4"/>
        <v>6.37</v>
      </c>
      <c r="S61" s="3">
        <f t="shared" si="5"/>
        <v>2.5199999999999996</v>
      </c>
      <c r="T61" s="33">
        <v>6.6</v>
      </c>
      <c r="U61" s="34">
        <f t="shared" si="6"/>
        <v>6.6</v>
      </c>
      <c r="V61" s="35">
        <f t="shared" si="7"/>
        <v>0.79310344827586043</v>
      </c>
      <c r="W61" s="35">
        <f t="shared" si="8"/>
        <v>3.6106750392464604</v>
      </c>
      <c r="X61" s="36">
        <f t="shared" si="9"/>
        <v>0.8</v>
      </c>
      <c r="Y61" s="36">
        <f t="shared" si="10"/>
        <v>3.6199999999999997</v>
      </c>
      <c r="Z61" s="37"/>
    </row>
    <row r="62" spans="1:26" ht="24.95" customHeight="1">
      <c r="A62" s="3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230509</v>
      </c>
      <c r="M62" s="32" t="s">
        <v>324</v>
      </c>
      <c r="N62" s="3">
        <f t="shared" si="0"/>
        <v>63</v>
      </c>
      <c r="O62" s="3">
        <f t="shared" si="1"/>
        <v>6.3199999999999994</v>
      </c>
      <c r="P62" s="3">
        <f t="shared" si="2"/>
        <v>4.59</v>
      </c>
      <c r="Q62" s="3">
        <f t="shared" si="3"/>
        <v>16</v>
      </c>
      <c r="R62" s="3">
        <f t="shared" si="4"/>
        <v>6.37</v>
      </c>
      <c r="S62" s="3">
        <f t="shared" si="5"/>
        <v>2.5199999999999996</v>
      </c>
      <c r="T62" s="33"/>
      <c r="U62" s="34" t="str">
        <f t="shared" si="6"/>
        <v/>
      </c>
      <c r="V62" s="35">
        <f t="shared" si="7"/>
        <v>-21.96551724137931</v>
      </c>
      <c r="W62" s="35">
        <f t="shared" si="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230509</v>
      </c>
      <c r="M63" s="32" t="s">
        <v>324</v>
      </c>
      <c r="N63" s="3">
        <f t="shared" si="0"/>
        <v>63</v>
      </c>
      <c r="O63" s="3">
        <f t="shared" si="1"/>
        <v>6.3199999999999994</v>
      </c>
      <c r="P63" s="3">
        <f t="shared" si="2"/>
        <v>4.59</v>
      </c>
      <c r="Q63" s="3">
        <f t="shared" si="3"/>
        <v>16</v>
      </c>
      <c r="R63" s="3">
        <f t="shared" si="4"/>
        <v>6.37</v>
      </c>
      <c r="S63" s="3">
        <f t="shared" si="5"/>
        <v>2.5199999999999996</v>
      </c>
      <c r="T63" s="33">
        <v>6.4</v>
      </c>
      <c r="U63" s="34">
        <f t="shared" si="6"/>
        <v>6.4</v>
      </c>
      <c r="V63" s="35">
        <f t="shared" si="7"/>
        <v>0.10344827586206981</v>
      </c>
      <c r="W63" s="35">
        <f t="shared" si="8"/>
        <v>0.47095761381476053</v>
      </c>
      <c r="X63" s="36">
        <f t="shared" si="9"/>
        <v>0.11</v>
      </c>
      <c r="Y63" s="36">
        <f t="shared" si="10"/>
        <v>0.48</v>
      </c>
    </row>
    <row r="64" spans="1:26" s="43" customFormat="1" ht="24.95" customHeight="1">
      <c r="A64" s="3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230509</v>
      </c>
      <c r="M64" s="32" t="s">
        <v>324</v>
      </c>
      <c r="N64" s="3">
        <f t="shared" si="0"/>
        <v>63</v>
      </c>
      <c r="O64" s="3">
        <f t="shared" si="1"/>
        <v>6.3199999999999994</v>
      </c>
      <c r="P64" s="3">
        <f t="shared" si="2"/>
        <v>4.59</v>
      </c>
      <c r="Q64" s="3">
        <f t="shared" si="3"/>
        <v>16</v>
      </c>
      <c r="R64" s="3">
        <f t="shared" si="4"/>
        <v>6.37</v>
      </c>
      <c r="S64" s="3">
        <f t="shared" si="5"/>
        <v>2.5199999999999996</v>
      </c>
      <c r="T64" s="33">
        <v>6.4</v>
      </c>
      <c r="U64" s="34">
        <f t="shared" si="6"/>
        <v>6.4</v>
      </c>
      <c r="V64" s="35">
        <f t="shared" si="7"/>
        <v>0.10344827586206981</v>
      </c>
      <c r="W64" s="35">
        <f t="shared" si="8"/>
        <v>0.47095761381476053</v>
      </c>
      <c r="X64" s="36">
        <f t="shared" si="9"/>
        <v>0.11</v>
      </c>
      <c r="Y64" s="36">
        <f t="shared" si="10"/>
        <v>0.48</v>
      </c>
    </row>
    <row r="65" spans="1:25" s="43" customFormat="1" ht="24.95" customHeight="1">
      <c r="A65" s="3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230509</v>
      </c>
      <c r="M65" s="32" t="s">
        <v>324</v>
      </c>
      <c r="N65" s="3">
        <f t="shared" si="0"/>
        <v>63</v>
      </c>
      <c r="O65" s="3">
        <f t="shared" si="1"/>
        <v>6.3199999999999994</v>
      </c>
      <c r="P65" s="3">
        <f t="shared" si="2"/>
        <v>4.59</v>
      </c>
      <c r="Q65" s="3">
        <f t="shared" si="3"/>
        <v>16</v>
      </c>
      <c r="R65" s="3">
        <f t="shared" si="4"/>
        <v>6.37</v>
      </c>
      <c r="S65" s="3">
        <f t="shared" si="5"/>
        <v>2.5199999999999996</v>
      </c>
      <c r="T65" s="33">
        <v>6.4</v>
      </c>
      <c r="U65" s="34">
        <f t="shared" si="6"/>
        <v>6.4</v>
      </c>
      <c r="V65" s="35">
        <f t="shared" si="7"/>
        <v>0.10344827586206981</v>
      </c>
      <c r="W65" s="35">
        <f t="shared" si="8"/>
        <v>0.47095761381476053</v>
      </c>
      <c r="X65" s="36">
        <f t="shared" si="9"/>
        <v>0.11</v>
      </c>
      <c r="Y65" s="36">
        <f t="shared" si="10"/>
        <v>0.48</v>
      </c>
    </row>
    <row r="66" spans="1:25" s="43" customFormat="1" ht="24.95" customHeight="1">
      <c r="A66" s="3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230509</v>
      </c>
      <c r="M66" s="32" t="s">
        <v>324</v>
      </c>
      <c r="N66" s="3">
        <f t="shared" ref="N66:N82" si="11">COUNTA($T$2:$T$82)</f>
        <v>63</v>
      </c>
      <c r="O66" s="3">
        <f t="shared" ref="O66:O82" si="12">$K$88</f>
        <v>6.3199999999999994</v>
      </c>
      <c r="P66" s="3">
        <f t="shared" ref="P66:P82" si="13">$K$90</f>
        <v>4.59</v>
      </c>
      <c r="Q66" s="3">
        <f t="shared" ref="Q66:Q82" si="14">COUNTA($T$63:$T$82)</f>
        <v>16</v>
      </c>
      <c r="R66" s="3">
        <f t="shared" ref="R66:R82" si="15">$K$91</f>
        <v>6.37</v>
      </c>
      <c r="S66" s="3">
        <f t="shared" ref="S66:S82" si="16">$K$93</f>
        <v>2.5199999999999996</v>
      </c>
      <c r="T66" s="33">
        <v>6.6</v>
      </c>
      <c r="U66" s="34">
        <f t="shared" ref="U66:U82" si="17">IF(OR(T66&lt;$J$86,T66&gt;$J$87),"",T66)</f>
        <v>6.6</v>
      </c>
      <c r="V66" s="35">
        <f t="shared" ref="V66:V82" si="18">(T66-$K$91)/$K$89</f>
        <v>0.79310344827586043</v>
      </c>
      <c r="W66" s="35">
        <f t="shared" ref="W66:W82" si="19">(T66-$K$91)/$K$91*100</f>
        <v>3.6106750392464604</v>
      </c>
      <c r="X66" s="36">
        <f t="shared" si="9"/>
        <v>0.8</v>
      </c>
      <c r="Y66" s="36">
        <f t="shared" si="10"/>
        <v>3.6199999999999997</v>
      </c>
    </row>
    <row r="67" spans="1:25" s="43" customFormat="1" ht="24.95" customHeight="1">
      <c r="A67" s="3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230509</v>
      </c>
      <c r="M67" s="32" t="s">
        <v>324</v>
      </c>
      <c r="N67" s="3">
        <f t="shared" si="11"/>
        <v>63</v>
      </c>
      <c r="O67" s="3">
        <f t="shared" si="12"/>
        <v>6.3199999999999994</v>
      </c>
      <c r="P67" s="3">
        <f t="shared" si="13"/>
        <v>4.59</v>
      </c>
      <c r="Q67" s="3">
        <f t="shared" si="14"/>
        <v>16</v>
      </c>
      <c r="R67" s="3">
        <f t="shared" si="15"/>
        <v>6.37</v>
      </c>
      <c r="S67" s="3">
        <f t="shared" si="16"/>
        <v>2.5199999999999996</v>
      </c>
      <c r="T67" s="33">
        <v>6.49</v>
      </c>
      <c r="U67" s="34">
        <f t="shared" si="17"/>
        <v>6.49</v>
      </c>
      <c r="V67" s="35">
        <f t="shared" si="18"/>
        <v>0.41379310344827619</v>
      </c>
      <c r="W67" s="35">
        <f t="shared" si="19"/>
        <v>1.8838304552590284</v>
      </c>
      <c r="X67" s="36">
        <f t="shared" si="9"/>
        <v>0.42</v>
      </c>
      <c r="Y67" s="36">
        <f t="shared" si="10"/>
        <v>1.89</v>
      </c>
    </row>
    <row r="68" spans="1:25" s="43" customFormat="1" ht="24.95" customHeight="1">
      <c r="A68" s="3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230509</v>
      </c>
      <c r="M68" s="32" t="s">
        <v>324</v>
      </c>
      <c r="N68" s="3">
        <f t="shared" si="11"/>
        <v>63</v>
      </c>
      <c r="O68" s="3">
        <f t="shared" si="12"/>
        <v>6.3199999999999994</v>
      </c>
      <c r="P68" s="3">
        <f t="shared" si="13"/>
        <v>4.59</v>
      </c>
      <c r="Q68" s="3">
        <f t="shared" si="14"/>
        <v>16</v>
      </c>
      <c r="R68" s="3">
        <f t="shared" si="15"/>
        <v>6.37</v>
      </c>
      <c r="S68" s="3">
        <f t="shared" si="16"/>
        <v>2.5199999999999996</v>
      </c>
      <c r="T68" s="33">
        <v>6.17</v>
      </c>
      <c r="U68" s="34">
        <f t="shared" si="17"/>
        <v>6.17</v>
      </c>
      <c r="V68" s="35">
        <f t="shared" si="18"/>
        <v>-0.68965517241379359</v>
      </c>
      <c r="W68" s="35">
        <f t="shared" si="19"/>
        <v>-3.1397174254317135</v>
      </c>
      <c r="X68" s="36">
        <f t="shared" ref="X68:X82" si="20">IF(T68&lt;&gt;0,ROUNDUP(V68,2),#N/A)</f>
        <v>-0.69000000000000006</v>
      </c>
      <c r="Y68" s="36">
        <f t="shared" ref="Y68:Y81" si="21">IF(T68&lt;&gt;0,ROUNDUP(W68,2),#N/A)</f>
        <v>-3.1399999999999997</v>
      </c>
    </row>
    <row r="69" spans="1:25" s="43" customFormat="1" ht="24.95" customHeight="1">
      <c r="A69" s="3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230509</v>
      </c>
      <c r="M69" s="32" t="s">
        <v>324</v>
      </c>
      <c r="N69" s="3">
        <f t="shared" si="11"/>
        <v>63</v>
      </c>
      <c r="O69" s="3">
        <f t="shared" si="12"/>
        <v>6.3199999999999994</v>
      </c>
      <c r="P69" s="3">
        <f t="shared" si="13"/>
        <v>4.59</v>
      </c>
      <c r="Q69" s="3">
        <f t="shared" si="14"/>
        <v>16</v>
      </c>
      <c r="R69" s="3">
        <f t="shared" si="15"/>
        <v>6.37</v>
      </c>
      <c r="S69" s="3">
        <f t="shared" si="16"/>
        <v>2.5199999999999996</v>
      </c>
      <c r="T69" s="33">
        <v>6.27</v>
      </c>
      <c r="U69" s="34">
        <f t="shared" si="17"/>
        <v>6.27</v>
      </c>
      <c r="V69" s="35">
        <f t="shared" si="18"/>
        <v>-0.34482758620689835</v>
      </c>
      <c r="W69" s="35">
        <f t="shared" si="19"/>
        <v>-1.5698587127158639</v>
      </c>
      <c r="X69" s="36">
        <f t="shared" si="20"/>
        <v>-0.35000000000000003</v>
      </c>
      <c r="Y69" s="36">
        <f t="shared" si="21"/>
        <v>-1.57</v>
      </c>
    </row>
    <row r="70" spans="1:25" s="43" customFormat="1" ht="24.95" customHeight="1">
      <c r="A70" s="3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230509</v>
      </c>
      <c r="M70" s="32" t="s">
        <v>324</v>
      </c>
      <c r="N70" s="3">
        <f t="shared" si="11"/>
        <v>63</v>
      </c>
      <c r="O70" s="3">
        <f t="shared" si="12"/>
        <v>6.3199999999999994</v>
      </c>
      <c r="P70" s="3">
        <f t="shared" si="13"/>
        <v>4.59</v>
      </c>
      <c r="Q70" s="3">
        <f t="shared" si="14"/>
        <v>16</v>
      </c>
      <c r="R70" s="3">
        <f t="shared" si="15"/>
        <v>6.37</v>
      </c>
      <c r="S70" s="3">
        <f t="shared" si="16"/>
        <v>2.5199999999999996</v>
      </c>
      <c r="T70" s="33">
        <v>6.1275000000000004</v>
      </c>
      <c r="U70" s="34">
        <f t="shared" si="17"/>
        <v>6.1275000000000004</v>
      </c>
      <c r="V70" s="35">
        <f t="shared" si="18"/>
        <v>-0.83620689655172309</v>
      </c>
      <c r="W70" s="35">
        <f t="shared" si="19"/>
        <v>-3.8069073783359455</v>
      </c>
      <c r="X70" s="36">
        <f t="shared" si="20"/>
        <v>-0.84</v>
      </c>
      <c r="Y70" s="36">
        <f t="shared" si="21"/>
        <v>-3.8099999999999996</v>
      </c>
    </row>
    <row r="71" spans="1:25" s="43" customFormat="1" ht="24.95" customHeight="1">
      <c r="A71" s="3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230509</v>
      </c>
      <c r="M71" s="32" t="s">
        <v>324</v>
      </c>
      <c r="N71" s="3">
        <f t="shared" si="11"/>
        <v>63</v>
      </c>
      <c r="O71" s="3">
        <f t="shared" si="12"/>
        <v>6.3199999999999994</v>
      </c>
      <c r="P71" s="3">
        <f t="shared" si="13"/>
        <v>4.59</v>
      </c>
      <c r="Q71" s="3">
        <f t="shared" si="14"/>
        <v>16</v>
      </c>
      <c r="R71" s="3">
        <f t="shared" si="15"/>
        <v>6.37</v>
      </c>
      <c r="S71" s="3">
        <f t="shared" si="16"/>
        <v>2.5199999999999996</v>
      </c>
      <c r="T71" s="33">
        <v>6.3</v>
      </c>
      <c r="U71" s="34">
        <f t="shared" si="17"/>
        <v>6.3</v>
      </c>
      <c r="V71" s="35">
        <f t="shared" si="18"/>
        <v>-0.24137931034482854</v>
      </c>
      <c r="W71" s="35">
        <f t="shared" si="19"/>
        <v>-1.0989010989011034</v>
      </c>
      <c r="X71" s="36">
        <f t="shared" si="20"/>
        <v>-0.25</v>
      </c>
      <c r="Y71" s="36">
        <f t="shared" si="21"/>
        <v>-1.1000000000000001</v>
      </c>
    </row>
    <row r="72" spans="1:25" s="43" customFormat="1" ht="24.95" customHeight="1">
      <c r="A72" s="3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230509</v>
      </c>
      <c r="M72" s="32" t="s">
        <v>324</v>
      </c>
      <c r="N72" s="3">
        <f t="shared" si="11"/>
        <v>63</v>
      </c>
      <c r="O72" s="3">
        <f t="shared" si="12"/>
        <v>6.3199999999999994</v>
      </c>
      <c r="P72" s="3">
        <f t="shared" si="13"/>
        <v>4.59</v>
      </c>
      <c r="Q72" s="3">
        <f t="shared" si="14"/>
        <v>16</v>
      </c>
      <c r="R72" s="3">
        <f t="shared" si="15"/>
        <v>6.37</v>
      </c>
      <c r="S72" s="3">
        <f t="shared" si="16"/>
        <v>2.5199999999999996</v>
      </c>
      <c r="T72" s="33">
        <v>6.3</v>
      </c>
      <c r="U72" s="34">
        <f t="shared" si="17"/>
        <v>6.3</v>
      </c>
      <c r="V72" s="35">
        <f t="shared" si="18"/>
        <v>-0.24137931034482854</v>
      </c>
      <c r="W72" s="35">
        <f t="shared" si="19"/>
        <v>-1.0989010989011034</v>
      </c>
      <c r="X72" s="36">
        <f t="shared" si="20"/>
        <v>-0.25</v>
      </c>
      <c r="Y72" s="36">
        <f t="shared" si="21"/>
        <v>-1.1000000000000001</v>
      </c>
    </row>
    <row r="73" spans="1:25" s="43" customFormat="1" ht="24.95" customHeight="1">
      <c r="A73" s="3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230509</v>
      </c>
      <c r="M73" s="32" t="s">
        <v>324</v>
      </c>
      <c r="N73" s="3">
        <f t="shared" si="11"/>
        <v>63</v>
      </c>
      <c r="O73" s="3">
        <f t="shared" si="12"/>
        <v>6.3199999999999994</v>
      </c>
      <c r="P73" s="3">
        <f t="shared" si="13"/>
        <v>4.59</v>
      </c>
      <c r="Q73" s="3">
        <f t="shared" si="14"/>
        <v>16</v>
      </c>
      <c r="R73" s="3">
        <f t="shared" si="15"/>
        <v>6.37</v>
      </c>
      <c r="S73" s="3">
        <f t="shared" si="16"/>
        <v>2.5199999999999996</v>
      </c>
      <c r="T73" s="33">
        <v>6.5</v>
      </c>
      <c r="U73" s="34">
        <f t="shared" si="17"/>
        <v>6.5</v>
      </c>
      <c r="V73" s="35">
        <f t="shared" si="18"/>
        <v>0.44827586206896508</v>
      </c>
      <c r="W73" s="35">
        <f t="shared" si="19"/>
        <v>2.0408163265306105</v>
      </c>
      <c r="X73" s="36">
        <f t="shared" si="20"/>
        <v>0.45</v>
      </c>
      <c r="Y73" s="36">
        <f t="shared" si="21"/>
        <v>2.0499999999999998</v>
      </c>
    </row>
    <row r="74" spans="1:25" s="43" customFormat="1" ht="24.95" customHeight="1">
      <c r="A74" s="3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230509</v>
      </c>
      <c r="M74" s="32" t="s">
        <v>324</v>
      </c>
      <c r="N74" s="3">
        <f t="shared" si="11"/>
        <v>63</v>
      </c>
      <c r="O74" s="3">
        <f t="shared" si="12"/>
        <v>6.3199999999999994</v>
      </c>
      <c r="P74" s="3">
        <f t="shared" si="13"/>
        <v>4.59</v>
      </c>
      <c r="Q74" s="3">
        <f t="shared" si="14"/>
        <v>16</v>
      </c>
      <c r="R74" s="3">
        <f t="shared" si="15"/>
        <v>6.37</v>
      </c>
      <c r="S74" s="3">
        <f t="shared" si="16"/>
        <v>2.5199999999999996</v>
      </c>
      <c r="T74" s="33">
        <v>6.6</v>
      </c>
      <c r="U74" s="34">
        <f t="shared" si="17"/>
        <v>6.6</v>
      </c>
      <c r="V74" s="35">
        <f t="shared" si="18"/>
        <v>0.79310344827586043</v>
      </c>
      <c r="W74" s="35">
        <f t="shared" si="19"/>
        <v>3.6106750392464604</v>
      </c>
      <c r="X74" s="36">
        <f t="shared" si="20"/>
        <v>0.8</v>
      </c>
      <c r="Y74" s="36">
        <f t="shared" si="21"/>
        <v>3.6199999999999997</v>
      </c>
    </row>
    <row r="75" spans="1:25" s="43" customFormat="1" ht="24.95" customHeight="1">
      <c r="A75" s="3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230509</v>
      </c>
      <c r="M75" s="32" t="s">
        <v>324</v>
      </c>
      <c r="N75" s="3">
        <f t="shared" si="11"/>
        <v>63</v>
      </c>
      <c r="O75" s="3">
        <f t="shared" si="12"/>
        <v>6.3199999999999994</v>
      </c>
      <c r="P75" s="3">
        <f t="shared" si="13"/>
        <v>4.59</v>
      </c>
      <c r="Q75" s="3">
        <f t="shared" si="14"/>
        <v>16</v>
      </c>
      <c r="R75" s="3">
        <f t="shared" si="15"/>
        <v>6.37</v>
      </c>
      <c r="S75" s="3">
        <f t="shared" si="16"/>
        <v>2.5199999999999996</v>
      </c>
      <c r="T75" s="33">
        <v>6.38</v>
      </c>
      <c r="U75" s="34">
        <f t="shared" si="17"/>
        <v>6.38</v>
      </c>
      <c r="V75" s="35">
        <f t="shared" si="18"/>
        <v>3.4482758620688919E-2</v>
      </c>
      <c r="W75" s="35">
        <f t="shared" si="19"/>
        <v>0.1569858712715822</v>
      </c>
      <c r="X75" s="36">
        <f t="shared" si="20"/>
        <v>0.04</v>
      </c>
      <c r="Y75" s="36">
        <f t="shared" si="21"/>
        <v>0.16</v>
      </c>
    </row>
    <row r="76" spans="1:25" s="43" customFormat="1" ht="24.95" customHeight="1">
      <c r="A76" s="3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230509</v>
      </c>
      <c r="M76" s="32" t="s">
        <v>324</v>
      </c>
      <c r="N76" s="3">
        <f t="shared" si="11"/>
        <v>63</v>
      </c>
      <c r="O76" s="3">
        <f t="shared" si="12"/>
        <v>6.3199999999999994</v>
      </c>
      <c r="P76" s="3">
        <f t="shared" si="13"/>
        <v>4.59</v>
      </c>
      <c r="Q76" s="3">
        <f t="shared" si="14"/>
        <v>16</v>
      </c>
      <c r="R76" s="3">
        <f t="shared" si="15"/>
        <v>6.37</v>
      </c>
      <c r="S76" s="3">
        <f t="shared" si="16"/>
        <v>2.5199999999999996</v>
      </c>
      <c r="T76" s="33">
        <v>6.1</v>
      </c>
      <c r="U76" s="34">
        <f t="shared" si="17"/>
        <v>6.1</v>
      </c>
      <c r="V76" s="35">
        <f t="shared" si="18"/>
        <v>-0.93103448275862222</v>
      </c>
      <c r="W76" s="35">
        <f t="shared" si="19"/>
        <v>-4.2386185243328169</v>
      </c>
      <c r="X76" s="36">
        <f t="shared" si="20"/>
        <v>-0.94000000000000006</v>
      </c>
      <c r="Y76" s="36">
        <f t="shared" si="21"/>
        <v>-4.24</v>
      </c>
    </row>
    <row r="77" spans="1:25" s="43" customFormat="1" ht="24.95" customHeight="1">
      <c r="A77" s="3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230509</v>
      </c>
      <c r="M77" s="32" t="s">
        <v>324</v>
      </c>
      <c r="N77" s="3">
        <f t="shared" si="11"/>
        <v>63</v>
      </c>
      <c r="O77" s="3">
        <f t="shared" si="12"/>
        <v>6.3199999999999994</v>
      </c>
      <c r="P77" s="3">
        <f t="shared" si="13"/>
        <v>4.59</v>
      </c>
      <c r="Q77" s="3">
        <f t="shared" si="14"/>
        <v>16</v>
      </c>
      <c r="R77" s="3">
        <f t="shared" si="15"/>
        <v>6.37</v>
      </c>
      <c r="S77" s="3">
        <f t="shared" si="16"/>
        <v>2.5199999999999996</v>
      </c>
      <c r="T77" s="33">
        <v>6.4</v>
      </c>
      <c r="U77" s="34">
        <f t="shared" si="17"/>
        <v>6.4</v>
      </c>
      <c r="V77" s="35">
        <f t="shared" si="18"/>
        <v>0.10344827586206981</v>
      </c>
      <c r="W77" s="35">
        <f t="shared" si="19"/>
        <v>0.47095761381476053</v>
      </c>
      <c r="X77" s="36">
        <f t="shared" si="20"/>
        <v>0.11</v>
      </c>
      <c r="Y77" s="36">
        <f t="shared" si="21"/>
        <v>0.48</v>
      </c>
    </row>
    <row r="78" spans="1:25" s="43" customFormat="1" ht="24.95" customHeight="1">
      <c r="A78" s="3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230509</v>
      </c>
      <c r="M78" s="32" t="s">
        <v>324</v>
      </c>
      <c r="N78" s="3">
        <f t="shared" si="11"/>
        <v>63</v>
      </c>
      <c r="O78" s="3">
        <f t="shared" si="12"/>
        <v>6.3199999999999994</v>
      </c>
      <c r="P78" s="3">
        <f t="shared" si="13"/>
        <v>4.59</v>
      </c>
      <c r="Q78" s="3">
        <f t="shared" si="14"/>
        <v>16</v>
      </c>
      <c r="R78" s="3">
        <f t="shared" si="15"/>
        <v>6.37</v>
      </c>
      <c r="S78" s="3">
        <f t="shared" si="16"/>
        <v>2.5199999999999996</v>
      </c>
      <c r="T78" s="33">
        <v>6.47</v>
      </c>
      <c r="U78" s="34">
        <f t="shared" si="17"/>
        <v>6.47</v>
      </c>
      <c r="V78" s="35">
        <f t="shared" si="18"/>
        <v>0.3448275862068953</v>
      </c>
      <c r="W78" s="35">
        <f t="shared" si="19"/>
        <v>1.5698587127158499</v>
      </c>
      <c r="X78" s="36">
        <f t="shared" si="20"/>
        <v>0.35000000000000003</v>
      </c>
      <c r="Y78" s="36">
        <f t="shared" si="21"/>
        <v>1.57</v>
      </c>
    </row>
    <row r="79" spans="1:25" s="43" customFormat="1" ht="24.95" customHeight="1">
      <c r="A79" s="3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230509</v>
      </c>
      <c r="M79" s="32" t="s">
        <v>324</v>
      </c>
      <c r="N79" s="3">
        <f t="shared" si="11"/>
        <v>63</v>
      </c>
      <c r="O79" s="3">
        <f t="shared" si="12"/>
        <v>6.3199999999999994</v>
      </c>
      <c r="P79" s="3">
        <f t="shared" si="13"/>
        <v>4.59</v>
      </c>
      <c r="Q79" s="3">
        <f t="shared" si="14"/>
        <v>16</v>
      </c>
      <c r="R79" s="3">
        <f t="shared" si="15"/>
        <v>6.37</v>
      </c>
      <c r="S79" s="3">
        <f t="shared" si="16"/>
        <v>2.5199999999999996</v>
      </c>
      <c r="T79" s="33"/>
      <c r="U79" s="34" t="str">
        <f t="shared" si="17"/>
        <v/>
      </c>
      <c r="V79" s="35">
        <f t="shared" si="18"/>
        <v>-21.96551724137931</v>
      </c>
      <c r="W79" s="35">
        <f t="shared" si="19"/>
        <v>-100</v>
      </c>
      <c r="X79" s="36" t="e">
        <f t="shared" si="20"/>
        <v>#N/A</v>
      </c>
      <c r="Y79" s="36" t="e">
        <f t="shared" si="21"/>
        <v>#N/A</v>
      </c>
    </row>
    <row r="80" spans="1:25" s="43" customFormat="1" ht="24.95" customHeight="1">
      <c r="A80" s="3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230509</v>
      </c>
      <c r="M80" s="32" t="s">
        <v>324</v>
      </c>
      <c r="N80" s="3">
        <f t="shared" si="11"/>
        <v>63</v>
      </c>
      <c r="O80" s="3">
        <f t="shared" si="12"/>
        <v>6.3199999999999994</v>
      </c>
      <c r="P80" s="3">
        <f t="shared" si="13"/>
        <v>4.59</v>
      </c>
      <c r="Q80" s="3">
        <f t="shared" si="14"/>
        <v>16</v>
      </c>
      <c r="R80" s="3">
        <f t="shared" si="15"/>
        <v>6.37</v>
      </c>
      <c r="S80" s="3">
        <f t="shared" si="16"/>
        <v>2.5199999999999996</v>
      </c>
      <c r="T80" s="33"/>
      <c r="U80" s="34" t="str">
        <f t="shared" si="17"/>
        <v/>
      </c>
      <c r="V80" s="35">
        <f t="shared" si="18"/>
        <v>-21.96551724137931</v>
      </c>
      <c r="W80" s="35">
        <f t="shared" si="19"/>
        <v>-100</v>
      </c>
      <c r="X80" s="36" t="e">
        <f t="shared" si="20"/>
        <v>#N/A</v>
      </c>
      <c r="Y80" s="36" t="e">
        <f t="shared" si="21"/>
        <v>#N/A</v>
      </c>
    </row>
    <row r="81" spans="1:25" s="43" customFormat="1" ht="24.95" customHeight="1">
      <c r="A81" s="3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230509</v>
      </c>
      <c r="M81" s="32" t="s">
        <v>324</v>
      </c>
      <c r="N81" s="3">
        <f t="shared" si="11"/>
        <v>63</v>
      </c>
      <c r="O81" s="3">
        <f t="shared" si="12"/>
        <v>6.3199999999999994</v>
      </c>
      <c r="P81" s="3">
        <f t="shared" si="13"/>
        <v>4.59</v>
      </c>
      <c r="Q81" s="3">
        <f t="shared" si="14"/>
        <v>16</v>
      </c>
      <c r="R81" s="3">
        <f t="shared" si="15"/>
        <v>6.37</v>
      </c>
      <c r="S81" s="3">
        <f t="shared" si="16"/>
        <v>2.5199999999999996</v>
      </c>
      <c r="T81" s="33"/>
      <c r="U81" s="34" t="str">
        <f t="shared" si="17"/>
        <v/>
      </c>
      <c r="V81" s="35">
        <f t="shared" si="18"/>
        <v>-21.96551724137931</v>
      </c>
      <c r="W81" s="35">
        <f t="shared" si="19"/>
        <v>-100</v>
      </c>
      <c r="X81" s="36" t="e">
        <f t="shared" si="20"/>
        <v>#N/A</v>
      </c>
      <c r="Y81" s="36" t="e">
        <f t="shared" si="21"/>
        <v>#N/A</v>
      </c>
    </row>
    <row r="82" spans="1:25" s="43" customFormat="1" ht="24.95" customHeight="1">
      <c r="A82" s="3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230509</v>
      </c>
      <c r="M82" s="32" t="s">
        <v>324</v>
      </c>
      <c r="N82" s="3">
        <f t="shared" si="11"/>
        <v>63</v>
      </c>
      <c r="O82" s="3">
        <f t="shared" si="12"/>
        <v>6.3199999999999994</v>
      </c>
      <c r="P82" s="3">
        <f t="shared" si="13"/>
        <v>4.59</v>
      </c>
      <c r="Q82" s="3">
        <f t="shared" si="14"/>
        <v>16</v>
      </c>
      <c r="R82" s="3">
        <f t="shared" si="15"/>
        <v>6.37</v>
      </c>
      <c r="S82" s="3">
        <f t="shared" si="16"/>
        <v>2.5199999999999996</v>
      </c>
      <c r="T82" s="33"/>
      <c r="U82" s="34" t="str">
        <f t="shared" si="17"/>
        <v/>
      </c>
      <c r="V82" s="35">
        <f t="shared" si="18"/>
        <v>-21.96551724137931</v>
      </c>
      <c r="W82" s="35">
        <f t="shared" si="19"/>
        <v>-100</v>
      </c>
      <c r="X82" s="36" t="e">
        <f t="shared" si="20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5.4187500000000011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291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6.8362499999999997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6.3740873015873012</v>
      </c>
      <c r="K88" s="62">
        <f>ROUNDUP(AVERAGE(U2:U82),2)</f>
        <v>6.3199999999999994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0.63233762125584803</v>
      </c>
      <c r="K89" s="62">
        <f>ROUNDUP(STDEV(U2:U82),2)</f>
        <v>0.29000000000000004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9.920441803462289</v>
      </c>
      <c r="K90" s="62">
        <f>ROUNDUP(K89/K88*100,2)</f>
        <v>4.59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6.37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0.16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2.5199999999999996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5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5.4187500000000011</v>
      </c>
      <c r="I95" s="51">
        <f>ROUNDUP(H95,2)</f>
        <v>5.42</v>
      </c>
      <c r="J95" s="51">
        <f t="shared" ref="J95:J101" si="22">COUNTIFS($T$2:$T$82,"&gt;="&amp;I95,$T$2:$T$82,"&lt;"&amp;I96)</f>
        <v>2</v>
      </c>
      <c r="K95" s="51">
        <f>(J87-J86)/7</f>
        <v>0.20249999999999982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5.6212500000000007</v>
      </c>
      <c r="I96" s="51">
        <f t="shared" ref="I96:I102" si="23">ROUNDUP(H96,2)</f>
        <v>5.63</v>
      </c>
      <c r="J96" s="51">
        <f t="shared" si="22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5.8237500000000004</v>
      </c>
      <c r="I97" s="51">
        <f t="shared" si="23"/>
        <v>5.83</v>
      </c>
      <c r="J97" s="51">
        <f t="shared" si="22"/>
        <v>5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24"/>
        <v>6.0262500000000001</v>
      </c>
      <c r="I98" s="51">
        <f t="shared" si="23"/>
        <v>6.0299999999999994</v>
      </c>
      <c r="J98" s="51">
        <f t="shared" si="22"/>
        <v>7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24"/>
        <v>6.2287499999999998</v>
      </c>
      <c r="I99" s="51">
        <f t="shared" si="23"/>
        <v>6.2299999999999995</v>
      </c>
      <c r="J99" s="51">
        <f t="shared" si="22"/>
        <v>17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6.4312499999999995</v>
      </c>
      <c r="I100" s="51">
        <f t="shared" si="23"/>
        <v>6.4399999999999995</v>
      </c>
      <c r="J100" s="51">
        <f t="shared" si="22"/>
        <v>12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6.6337499999999991</v>
      </c>
      <c r="I101" s="51">
        <f t="shared" si="23"/>
        <v>6.64</v>
      </c>
      <c r="J101" s="51">
        <f t="shared" si="22"/>
        <v>5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6.8362499999999988</v>
      </c>
      <c r="I102" s="51">
        <f t="shared" si="23"/>
        <v>6.84</v>
      </c>
      <c r="J102" s="51">
        <f>COUNTIF($T$2:$T$82,"&gt;="&amp;I102)</f>
        <v>9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1:D1048576">
    <cfRule type="duplicateValues" dxfId="27" priority="1"/>
  </conditionalFormatting>
  <conditionalFormatting sqref="D2:D28 D43:D45 D49:D51 D63:D82 B63:B82">
    <cfRule type="cellIs" dxfId="26" priority="6" operator="equal">
      <formula>$C$87</formula>
    </cfRule>
    <cfRule type="cellIs" dxfId="25" priority="7" operator="equal">
      <formula>#REF!</formula>
    </cfRule>
  </conditionalFormatting>
  <conditionalFormatting sqref="D56:D57">
    <cfRule type="cellIs" dxfId="24" priority="4" operator="equal">
      <formula>$C$87</formula>
    </cfRule>
    <cfRule type="cellIs" dxfId="23" priority="5" operator="equal">
      <formula>#REF!</formula>
    </cfRule>
  </conditionalFormatting>
  <conditionalFormatting sqref="D60">
    <cfRule type="cellIs" dxfId="22" priority="2" operator="equal">
      <formula>$C$87</formula>
    </cfRule>
    <cfRule type="cellIs" dxfId="21" priority="3" operator="equal">
      <formula>#REF!</formula>
    </cfRule>
  </conditionalFormatting>
  <dataValidations count="1">
    <dataValidation type="list" allowBlank="1" showInputMessage="1" showErrorMessage="1" sqref="C87" xr:uid="{DD765994-2CD3-4117-82DA-4094DF2ADC1F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8F5A-7D91-4D21-960D-8259CA89CD6C}">
  <dimension ref="A1:Z274"/>
  <sheetViews>
    <sheetView zoomScaleNormal="100" workbookViewId="0">
      <pane xSplit="4" ySplit="1" topLeftCell="E74" activePane="bottomRight" state="frozen"/>
      <selection pane="topRight" activeCell="E1" sqref="E1"/>
      <selection pane="bottomLeft" activeCell="A2" sqref="A2"/>
      <selection pane="bottomRight" activeCell="S69" sqref="S69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38.25">
      <c r="A1" s="4" t="s">
        <v>325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75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230510</v>
      </c>
      <c r="M2" s="32" t="s">
        <v>324</v>
      </c>
      <c r="N2" s="3">
        <f t="shared" ref="N2:N65" si="0">COUNTA($T$2:$T$82)</f>
        <v>62</v>
      </c>
      <c r="O2" s="3">
        <f t="shared" ref="O2:O65" si="1">$K$88</f>
        <v>9.27</v>
      </c>
      <c r="P2" s="3">
        <f t="shared" ref="P2:P65" si="2">$K$90</f>
        <v>14.24</v>
      </c>
      <c r="Q2" s="3">
        <f t="shared" ref="Q2:Q65" si="3">COUNTA($T$63:$T$82)</f>
        <v>16</v>
      </c>
      <c r="R2" s="3">
        <f t="shared" ref="R2:R65" si="4">$K$91</f>
        <v>9.6199999999999992</v>
      </c>
      <c r="S2" s="3">
        <f t="shared" ref="S2:S65" si="5">$K$93</f>
        <v>17.78</v>
      </c>
      <c r="T2" s="33">
        <v>9.1300000000000008</v>
      </c>
      <c r="U2" s="34">
        <f t="shared" ref="U2:U65" si="6">IF(OR(T2&lt;$J$86,T2&gt;$J$87),"",T2)</f>
        <v>9.1300000000000008</v>
      </c>
      <c r="V2" s="35">
        <f t="shared" ref="V2:V65" si="7">(T2-$K$91)/$K$89</f>
        <v>-0.37121212121211999</v>
      </c>
      <c r="W2" s="35">
        <f t="shared" ref="W2:W65" si="8">(T2-$K$91)/$K$91*100</f>
        <v>-5.0935550935550777</v>
      </c>
      <c r="X2" s="36">
        <f t="shared" ref="X2:X67" si="9">IF(T2&lt;&gt;0,ROUNDUP(V2,2),#N/A)</f>
        <v>-0.38</v>
      </c>
      <c r="Y2" s="36">
        <f t="shared" ref="Y2:Y67" si="10">IF(T2&lt;&gt;0,ROUNDUP(W2,2),#N/A)</f>
        <v>-5.0999999999999996</v>
      </c>
    </row>
    <row r="3" spans="1:25" s="37" customFormat="1" ht="24.95" customHeight="1">
      <c r="A3" s="75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230510</v>
      </c>
      <c r="M3" s="32" t="s">
        <v>324</v>
      </c>
      <c r="N3" s="3">
        <f t="shared" si="0"/>
        <v>62</v>
      </c>
      <c r="O3" s="3">
        <f t="shared" si="1"/>
        <v>9.27</v>
      </c>
      <c r="P3" s="3">
        <f t="shared" si="2"/>
        <v>14.24</v>
      </c>
      <c r="Q3" s="3">
        <f t="shared" si="3"/>
        <v>16</v>
      </c>
      <c r="R3" s="3">
        <f t="shared" si="4"/>
        <v>9.6199999999999992</v>
      </c>
      <c r="S3" s="3">
        <f t="shared" si="5"/>
        <v>17.78</v>
      </c>
      <c r="T3" s="33"/>
      <c r="U3" s="34" t="str">
        <f t="shared" si="6"/>
        <v/>
      </c>
      <c r="V3" s="35">
        <f t="shared" si="7"/>
        <v>-7.2878787878787872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75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230510</v>
      </c>
      <c r="M4" s="32" t="s">
        <v>324</v>
      </c>
      <c r="N4" s="3">
        <f t="shared" si="0"/>
        <v>62</v>
      </c>
      <c r="O4" s="3">
        <f t="shared" si="1"/>
        <v>9.27</v>
      </c>
      <c r="P4" s="3">
        <f t="shared" si="2"/>
        <v>14.24</v>
      </c>
      <c r="Q4" s="3">
        <f t="shared" si="3"/>
        <v>16</v>
      </c>
      <c r="R4" s="3">
        <f t="shared" si="4"/>
        <v>9.6199999999999992</v>
      </c>
      <c r="S4" s="3">
        <f t="shared" si="5"/>
        <v>17.78</v>
      </c>
      <c r="T4" s="33"/>
      <c r="U4" s="34" t="str">
        <f t="shared" si="6"/>
        <v/>
      </c>
      <c r="V4" s="35">
        <f t="shared" si="7"/>
        <v>-7.2878787878787872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75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230510</v>
      </c>
      <c r="M5" s="32" t="s">
        <v>324</v>
      </c>
      <c r="N5" s="3">
        <f t="shared" si="0"/>
        <v>62</v>
      </c>
      <c r="O5" s="3">
        <f t="shared" si="1"/>
        <v>9.27</v>
      </c>
      <c r="P5" s="3">
        <f t="shared" si="2"/>
        <v>14.24</v>
      </c>
      <c r="Q5" s="3">
        <f t="shared" si="3"/>
        <v>16</v>
      </c>
      <c r="R5" s="3">
        <f t="shared" si="4"/>
        <v>9.6199999999999992</v>
      </c>
      <c r="S5" s="3">
        <f t="shared" si="5"/>
        <v>17.78</v>
      </c>
      <c r="T5" s="33">
        <v>11.8</v>
      </c>
      <c r="U5" s="34">
        <f t="shared" si="6"/>
        <v>11.8</v>
      </c>
      <c r="V5" s="35">
        <f t="shared" si="7"/>
        <v>1.6515151515151525</v>
      </c>
      <c r="W5" s="35">
        <f t="shared" si="8"/>
        <v>22.661122661122679</v>
      </c>
      <c r="X5" s="36">
        <f t="shared" si="9"/>
        <v>1.66</v>
      </c>
      <c r="Y5" s="36">
        <f t="shared" si="10"/>
        <v>22.67</v>
      </c>
    </row>
    <row r="6" spans="1:25" ht="24.95" customHeight="1">
      <c r="A6" s="75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230510</v>
      </c>
      <c r="M6" s="32" t="s">
        <v>324</v>
      </c>
      <c r="N6" s="3">
        <f t="shared" si="0"/>
        <v>62</v>
      </c>
      <c r="O6" s="3">
        <f t="shared" si="1"/>
        <v>9.27</v>
      </c>
      <c r="P6" s="3">
        <f t="shared" si="2"/>
        <v>14.24</v>
      </c>
      <c r="Q6" s="3">
        <f t="shared" si="3"/>
        <v>16</v>
      </c>
      <c r="R6" s="3">
        <f t="shared" si="4"/>
        <v>9.6199999999999992</v>
      </c>
      <c r="S6" s="3">
        <f t="shared" si="5"/>
        <v>17.78</v>
      </c>
      <c r="T6" s="33">
        <v>8.4600000000000009</v>
      </c>
      <c r="U6" s="34">
        <f t="shared" si="6"/>
        <v>8.4600000000000009</v>
      </c>
      <c r="V6" s="35">
        <f t="shared" si="7"/>
        <v>-0.87878787878787756</v>
      </c>
      <c r="W6" s="35">
        <f t="shared" si="8"/>
        <v>-12.058212058212042</v>
      </c>
      <c r="X6" s="36">
        <f t="shared" si="9"/>
        <v>-0.88</v>
      </c>
      <c r="Y6" s="36">
        <f t="shared" si="10"/>
        <v>-12.06</v>
      </c>
    </row>
    <row r="7" spans="1:25" ht="24.95" customHeight="1">
      <c r="A7" s="75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230510</v>
      </c>
      <c r="M7" s="32" t="s">
        <v>324</v>
      </c>
      <c r="N7" s="3">
        <f t="shared" si="0"/>
        <v>62</v>
      </c>
      <c r="O7" s="3">
        <f t="shared" si="1"/>
        <v>9.27</v>
      </c>
      <c r="P7" s="3">
        <f t="shared" si="2"/>
        <v>14.24</v>
      </c>
      <c r="Q7" s="3">
        <f t="shared" si="3"/>
        <v>16</v>
      </c>
      <c r="R7" s="3">
        <f t="shared" si="4"/>
        <v>9.6199999999999992</v>
      </c>
      <c r="S7" s="3">
        <f t="shared" si="5"/>
        <v>17.78</v>
      </c>
      <c r="T7" s="33">
        <v>8.7200000000000006</v>
      </c>
      <c r="U7" s="34">
        <f t="shared" si="6"/>
        <v>8.7200000000000006</v>
      </c>
      <c r="V7" s="35">
        <f t="shared" si="7"/>
        <v>-0.68181818181818066</v>
      </c>
      <c r="W7" s="35">
        <f t="shared" si="8"/>
        <v>-9.3555093555093425</v>
      </c>
      <c r="X7" s="36">
        <f t="shared" si="9"/>
        <v>-0.69000000000000006</v>
      </c>
      <c r="Y7" s="36">
        <f t="shared" si="10"/>
        <v>-9.36</v>
      </c>
    </row>
    <row r="8" spans="1:25" s="37" customFormat="1" ht="24.95" customHeight="1">
      <c r="A8" s="75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230510</v>
      </c>
      <c r="M8" s="32" t="s">
        <v>324</v>
      </c>
      <c r="N8" s="3">
        <f t="shared" si="0"/>
        <v>62</v>
      </c>
      <c r="O8" s="3">
        <f t="shared" si="1"/>
        <v>9.27</v>
      </c>
      <c r="P8" s="3">
        <f t="shared" si="2"/>
        <v>14.24</v>
      </c>
      <c r="Q8" s="3">
        <f t="shared" si="3"/>
        <v>16</v>
      </c>
      <c r="R8" s="3">
        <f t="shared" si="4"/>
        <v>9.6199999999999992</v>
      </c>
      <c r="S8" s="3">
        <f t="shared" si="5"/>
        <v>17.78</v>
      </c>
      <c r="T8" s="33">
        <v>9.4499999999999993</v>
      </c>
      <c r="U8" s="34">
        <f t="shared" si="6"/>
        <v>9.4499999999999993</v>
      </c>
      <c r="V8" s="35">
        <f t="shared" si="7"/>
        <v>-0.12878787878787873</v>
      </c>
      <c r="W8" s="35">
        <f t="shared" si="8"/>
        <v>-1.7671517671517665</v>
      </c>
      <c r="X8" s="36">
        <f t="shared" si="9"/>
        <v>-0.13</v>
      </c>
      <c r="Y8" s="36">
        <f t="shared" si="10"/>
        <v>-1.77</v>
      </c>
    </row>
    <row r="9" spans="1:25" ht="24.95" customHeight="1">
      <c r="A9" s="75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230510</v>
      </c>
      <c r="M9" s="32" t="s">
        <v>324</v>
      </c>
      <c r="N9" s="3">
        <f t="shared" si="0"/>
        <v>62</v>
      </c>
      <c r="O9" s="3">
        <f t="shared" si="1"/>
        <v>9.27</v>
      </c>
      <c r="P9" s="3">
        <f t="shared" si="2"/>
        <v>14.24</v>
      </c>
      <c r="Q9" s="3">
        <f t="shared" si="3"/>
        <v>16</v>
      </c>
      <c r="R9" s="3">
        <f t="shared" si="4"/>
        <v>9.6199999999999992</v>
      </c>
      <c r="S9" s="3">
        <f t="shared" si="5"/>
        <v>17.78</v>
      </c>
      <c r="T9" s="33">
        <v>8.6</v>
      </c>
      <c r="U9" s="34">
        <f t="shared" si="6"/>
        <v>8.6</v>
      </c>
      <c r="V9" s="35">
        <f t="shared" si="7"/>
        <v>-0.77272727272727237</v>
      </c>
      <c r="W9" s="35">
        <f t="shared" si="8"/>
        <v>-10.602910602910599</v>
      </c>
      <c r="X9" s="36">
        <f t="shared" si="9"/>
        <v>-0.78</v>
      </c>
      <c r="Y9" s="36">
        <f t="shared" si="10"/>
        <v>-10.61</v>
      </c>
    </row>
    <row r="10" spans="1:25" s="37" customFormat="1" ht="24.95" customHeight="1">
      <c r="A10" s="75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230510</v>
      </c>
      <c r="M10" s="32" t="s">
        <v>324</v>
      </c>
      <c r="N10" s="3">
        <f t="shared" si="0"/>
        <v>62</v>
      </c>
      <c r="O10" s="3">
        <f t="shared" si="1"/>
        <v>9.27</v>
      </c>
      <c r="P10" s="3">
        <f t="shared" si="2"/>
        <v>14.24</v>
      </c>
      <c r="Q10" s="3">
        <f t="shared" si="3"/>
        <v>16</v>
      </c>
      <c r="R10" s="3">
        <f t="shared" si="4"/>
        <v>9.6199999999999992</v>
      </c>
      <c r="S10" s="3">
        <f t="shared" si="5"/>
        <v>17.78</v>
      </c>
      <c r="T10" s="33">
        <v>9</v>
      </c>
      <c r="U10" s="34">
        <f t="shared" si="6"/>
        <v>9</v>
      </c>
      <c r="V10" s="35">
        <f t="shared" si="7"/>
        <v>-0.46969696969696906</v>
      </c>
      <c r="W10" s="35">
        <f t="shared" si="8"/>
        <v>-6.4449064449064366</v>
      </c>
      <c r="X10" s="36">
        <f t="shared" si="9"/>
        <v>-0.47000000000000003</v>
      </c>
      <c r="Y10" s="36">
        <f t="shared" si="10"/>
        <v>-6.45</v>
      </c>
    </row>
    <row r="11" spans="1:25" s="37" customFormat="1" ht="24.95" customHeight="1">
      <c r="A11" s="75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230510</v>
      </c>
      <c r="M11" s="32" t="s">
        <v>324</v>
      </c>
      <c r="N11" s="3">
        <f t="shared" si="0"/>
        <v>62</v>
      </c>
      <c r="O11" s="3">
        <f t="shared" si="1"/>
        <v>9.27</v>
      </c>
      <c r="P11" s="3">
        <f t="shared" si="2"/>
        <v>14.24</v>
      </c>
      <c r="Q11" s="3">
        <f t="shared" si="3"/>
        <v>16</v>
      </c>
      <c r="R11" s="3">
        <f t="shared" si="4"/>
        <v>9.6199999999999992</v>
      </c>
      <c r="S11" s="3">
        <f t="shared" si="5"/>
        <v>17.78</v>
      </c>
      <c r="T11" s="33">
        <v>12.1</v>
      </c>
      <c r="U11" s="34" t="str">
        <f t="shared" si="6"/>
        <v/>
      </c>
      <c r="V11" s="35">
        <f t="shared" si="7"/>
        <v>1.8787878787878791</v>
      </c>
      <c r="W11" s="35">
        <f t="shared" si="8"/>
        <v>25.779625779625785</v>
      </c>
      <c r="X11" s="36">
        <f t="shared" si="9"/>
        <v>1.8800000000000001</v>
      </c>
      <c r="Y11" s="36">
        <f t="shared" si="10"/>
        <v>25.78</v>
      </c>
    </row>
    <row r="12" spans="1:25" ht="24.95" customHeight="1">
      <c r="A12" s="75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230510</v>
      </c>
      <c r="M12" s="32" t="s">
        <v>324</v>
      </c>
      <c r="N12" s="3">
        <f t="shared" si="0"/>
        <v>62</v>
      </c>
      <c r="O12" s="3">
        <f t="shared" si="1"/>
        <v>9.27</v>
      </c>
      <c r="P12" s="3">
        <f t="shared" si="2"/>
        <v>14.24</v>
      </c>
      <c r="Q12" s="3">
        <f t="shared" si="3"/>
        <v>16</v>
      </c>
      <c r="R12" s="3">
        <f t="shared" si="4"/>
        <v>9.6199999999999992</v>
      </c>
      <c r="S12" s="3">
        <f t="shared" si="5"/>
        <v>17.78</v>
      </c>
      <c r="T12" s="33">
        <v>9.5500000000000007</v>
      </c>
      <c r="U12" s="34">
        <f t="shared" si="6"/>
        <v>9.5500000000000007</v>
      </c>
      <c r="V12" s="35">
        <f t="shared" si="7"/>
        <v>-5.3030303030301901E-2</v>
      </c>
      <c r="W12" s="35">
        <f t="shared" si="8"/>
        <v>-0.72765072765071215</v>
      </c>
      <c r="X12" s="36">
        <f t="shared" si="9"/>
        <v>-6.0000000000000005E-2</v>
      </c>
      <c r="Y12" s="36">
        <f t="shared" si="10"/>
        <v>-0.73</v>
      </c>
    </row>
    <row r="13" spans="1:25" ht="24.95" customHeight="1">
      <c r="A13" s="75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230510</v>
      </c>
      <c r="M13" s="32" t="s">
        <v>324</v>
      </c>
      <c r="N13" s="3">
        <f t="shared" si="0"/>
        <v>62</v>
      </c>
      <c r="O13" s="3">
        <f t="shared" si="1"/>
        <v>9.27</v>
      </c>
      <c r="P13" s="3">
        <f t="shared" si="2"/>
        <v>14.24</v>
      </c>
      <c r="Q13" s="3">
        <f t="shared" si="3"/>
        <v>16</v>
      </c>
      <c r="R13" s="3">
        <f t="shared" si="4"/>
        <v>9.6199999999999992</v>
      </c>
      <c r="S13" s="3">
        <f t="shared" si="5"/>
        <v>17.78</v>
      </c>
      <c r="T13" s="33">
        <v>9.5</v>
      </c>
      <c r="U13" s="34">
        <f t="shared" si="6"/>
        <v>9.5</v>
      </c>
      <c r="V13" s="35">
        <f t="shared" si="7"/>
        <v>-9.0909090909090315E-2</v>
      </c>
      <c r="W13" s="35">
        <f t="shared" si="8"/>
        <v>-1.2474012474012393</v>
      </c>
      <c r="X13" s="36">
        <f t="shared" si="9"/>
        <v>-9.9999999999999992E-2</v>
      </c>
      <c r="Y13" s="36">
        <f t="shared" si="10"/>
        <v>-1.25</v>
      </c>
    </row>
    <row r="14" spans="1:25" ht="24.95" customHeight="1">
      <c r="A14" s="75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230510</v>
      </c>
      <c r="M14" s="32" t="s">
        <v>324</v>
      </c>
      <c r="N14" s="3">
        <f t="shared" si="0"/>
        <v>62</v>
      </c>
      <c r="O14" s="3">
        <f t="shared" si="1"/>
        <v>9.27</v>
      </c>
      <c r="P14" s="3">
        <f t="shared" si="2"/>
        <v>14.24</v>
      </c>
      <c r="Q14" s="3">
        <f t="shared" si="3"/>
        <v>16</v>
      </c>
      <c r="R14" s="3">
        <f t="shared" si="4"/>
        <v>9.6199999999999992</v>
      </c>
      <c r="S14" s="3">
        <f t="shared" si="5"/>
        <v>17.78</v>
      </c>
      <c r="T14" s="33">
        <v>10</v>
      </c>
      <c r="U14" s="34">
        <f t="shared" si="6"/>
        <v>10</v>
      </c>
      <c r="V14" s="35">
        <f t="shared" si="7"/>
        <v>0.28787878787878846</v>
      </c>
      <c r="W14" s="35">
        <f t="shared" si="8"/>
        <v>3.9501039501039585</v>
      </c>
      <c r="X14" s="36">
        <f t="shared" si="9"/>
        <v>0.29000000000000004</v>
      </c>
      <c r="Y14" s="36">
        <f t="shared" si="10"/>
        <v>3.96</v>
      </c>
    </row>
    <row r="15" spans="1:25" ht="24.95" customHeight="1">
      <c r="A15" s="75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230510</v>
      </c>
      <c r="M15" s="32" t="s">
        <v>324</v>
      </c>
      <c r="N15" s="3">
        <f t="shared" si="0"/>
        <v>62</v>
      </c>
      <c r="O15" s="3">
        <f t="shared" si="1"/>
        <v>9.27</v>
      </c>
      <c r="P15" s="3">
        <f t="shared" si="2"/>
        <v>14.24</v>
      </c>
      <c r="Q15" s="3">
        <f t="shared" si="3"/>
        <v>16</v>
      </c>
      <c r="R15" s="3">
        <f t="shared" si="4"/>
        <v>9.6199999999999992</v>
      </c>
      <c r="S15" s="3">
        <f t="shared" si="5"/>
        <v>17.78</v>
      </c>
      <c r="T15" s="33">
        <v>14.2</v>
      </c>
      <c r="U15" s="34" t="str">
        <f t="shared" si="6"/>
        <v/>
      </c>
      <c r="V15" s="35">
        <f t="shared" si="7"/>
        <v>3.4696969696969697</v>
      </c>
      <c r="W15" s="35">
        <f t="shared" si="8"/>
        <v>47.609147609147612</v>
      </c>
      <c r="X15" s="36">
        <f t="shared" si="9"/>
        <v>3.4699999999999998</v>
      </c>
      <c r="Y15" s="36">
        <f t="shared" si="10"/>
        <v>47.61</v>
      </c>
    </row>
    <row r="16" spans="1:25" s="37" customFormat="1" ht="24.95" customHeight="1">
      <c r="A16" s="75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230510</v>
      </c>
      <c r="M16" s="32" t="s">
        <v>324</v>
      </c>
      <c r="N16" s="3">
        <f t="shared" si="0"/>
        <v>62</v>
      </c>
      <c r="O16" s="3">
        <f t="shared" si="1"/>
        <v>9.27</v>
      </c>
      <c r="P16" s="3">
        <f t="shared" si="2"/>
        <v>14.24</v>
      </c>
      <c r="Q16" s="3">
        <f t="shared" si="3"/>
        <v>16</v>
      </c>
      <c r="R16" s="3">
        <f t="shared" si="4"/>
        <v>9.6199999999999992</v>
      </c>
      <c r="S16" s="3">
        <f t="shared" si="5"/>
        <v>17.78</v>
      </c>
      <c r="T16" s="33"/>
      <c r="U16" s="34" t="str">
        <f t="shared" si="6"/>
        <v/>
      </c>
      <c r="V16" s="35">
        <f t="shared" si="7"/>
        <v>-7.2878787878787872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customHeight="1">
      <c r="A17" s="75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230510</v>
      </c>
      <c r="M17" s="32" t="s">
        <v>324</v>
      </c>
      <c r="N17" s="3">
        <f t="shared" si="0"/>
        <v>62</v>
      </c>
      <c r="O17" s="3">
        <f t="shared" si="1"/>
        <v>9.27</v>
      </c>
      <c r="P17" s="3">
        <f t="shared" si="2"/>
        <v>14.24</v>
      </c>
      <c r="Q17" s="3">
        <f t="shared" si="3"/>
        <v>16</v>
      </c>
      <c r="R17" s="3">
        <f t="shared" si="4"/>
        <v>9.6199999999999992</v>
      </c>
      <c r="S17" s="3">
        <f t="shared" si="5"/>
        <v>17.78</v>
      </c>
      <c r="T17" s="33"/>
      <c r="U17" s="34" t="str">
        <f t="shared" si="6"/>
        <v/>
      </c>
      <c r="V17" s="35">
        <f t="shared" si="7"/>
        <v>-7.2878787878787872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customHeight="1">
      <c r="A18" s="75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230510</v>
      </c>
      <c r="M18" s="32" t="s">
        <v>324</v>
      </c>
      <c r="N18" s="3">
        <f t="shared" si="0"/>
        <v>62</v>
      </c>
      <c r="O18" s="3">
        <f t="shared" si="1"/>
        <v>9.27</v>
      </c>
      <c r="P18" s="3">
        <f t="shared" si="2"/>
        <v>14.24</v>
      </c>
      <c r="Q18" s="3">
        <f t="shared" si="3"/>
        <v>16</v>
      </c>
      <c r="R18" s="3">
        <f t="shared" si="4"/>
        <v>9.6199999999999992</v>
      </c>
      <c r="S18" s="3">
        <f t="shared" si="5"/>
        <v>17.78</v>
      </c>
      <c r="T18" s="33"/>
      <c r="U18" s="34" t="str">
        <f t="shared" si="6"/>
        <v/>
      </c>
      <c r="V18" s="35">
        <f t="shared" si="7"/>
        <v>-7.2878787878787872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75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230510</v>
      </c>
      <c r="M19" s="32" t="s">
        <v>324</v>
      </c>
      <c r="N19" s="3">
        <f t="shared" si="0"/>
        <v>62</v>
      </c>
      <c r="O19" s="3">
        <f t="shared" si="1"/>
        <v>9.27</v>
      </c>
      <c r="P19" s="3">
        <f t="shared" si="2"/>
        <v>14.24</v>
      </c>
      <c r="Q19" s="3">
        <f t="shared" si="3"/>
        <v>16</v>
      </c>
      <c r="R19" s="3">
        <f t="shared" si="4"/>
        <v>9.6199999999999992</v>
      </c>
      <c r="S19" s="3">
        <f t="shared" si="5"/>
        <v>17.78</v>
      </c>
      <c r="T19" s="33">
        <v>10.199999999999999</v>
      </c>
      <c r="U19" s="34">
        <f t="shared" si="6"/>
        <v>10.199999999999999</v>
      </c>
      <c r="V19" s="35">
        <f t="shared" si="7"/>
        <v>0.43939393939393945</v>
      </c>
      <c r="W19" s="35">
        <f t="shared" si="8"/>
        <v>6.0291060291060301</v>
      </c>
      <c r="X19" s="36">
        <f t="shared" si="9"/>
        <v>0.44</v>
      </c>
      <c r="Y19" s="36">
        <f t="shared" si="10"/>
        <v>6.0299999999999994</v>
      </c>
    </row>
    <row r="20" spans="1:25" s="37" customFormat="1" ht="24.95" customHeight="1">
      <c r="A20" s="75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230510</v>
      </c>
      <c r="M20" s="32" t="s">
        <v>324</v>
      </c>
      <c r="N20" s="3">
        <f t="shared" si="0"/>
        <v>62</v>
      </c>
      <c r="O20" s="3">
        <f t="shared" si="1"/>
        <v>9.27</v>
      </c>
      <c r="P20" s="3">
        <f t="shared" si="2"/>
        <v>14.24</v>
      </c>
      <c r="Q20" s="3">
        <f t="shared" si="3"/>
        <v>16</v>
      </c>
      <c r="R20" s="3">
        <f t="shared" si="4"/>
        <v>9.6199999999999992</v>
      </c>
      <c r="S20" s="3">
        <f t="shared" si="5"/>
        <v>17.78</v>
      </c>
      <c r="T20" s="33">
        <v>10.199999999999999</v>
      </c>
      <c r="U20" s="34">
        <f t="shared" si="6"/>
        <v>10.199999999999999</v>
      </c>
      <c r="V20" s="35">
        <f t="shared" si="7"/>
        <v>0.43939393939393945</v>
      </c>
      <c r="W20" s="35">
        <f t="shared" si="8"/>
        <v>6.0291060291060301</v>
      </c>
      <c r="X20" s="36">
        <f t="shared" si="9"/>
        <v>0.44</v>
      </c>
      <c r="Y20" s="36">
        <f t="shared" si="10"/>
        <v>6.0299999999999994</v>
      </c>
    </row>
    <row r="21" spans="1:25" s="37" customFormat="1" ht="24.95" customHeight="1">
      <c r="A21" s="75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230510</v>
      </c>
      <c r="M21" s="32" t="s">
        <v>324</v>
      </c>
      <c r="N21" s="3">
        <f t="shared" si="0"/>
        <v>62</v>
      </c>
      <c r="O21" s="3">
        <f t="shared" si="1"/>
        <v>9.27</v>
      </c>
      <c r="P21" s="3">
        <f t="shared" si="2"/>
        <v>14.24</v>
      </c>
      <c r="Q21" s="3">
        <f t="shared" si="3"/>
        <v>16</v>
      </c>
      <c r="R21" s="3">
        <f t="shared" si="4"/>
        <v>9.6199999999999992</v>
      </c>
      <c r="S21" s="3">
        <f t="shared" si="5"/>
        <v>17.78</v>
      </c>
      <c r="T21" s="33">
        <v>8.8000000000000007</v>
      </c>
      <c r="U21" s="34">
        <f t="shared" si="6"/>
        <v>8.8000000000000007</v>
      </c>
      <c r="V21" s="35">
        <f t="shared" si="7"/>
        <v>-0.62121212121212011</v>
      </c>
      <c r="W21" s="35">
        <f t="shared" si="8"/>
        <v>-8.5239085239085099</v>
      </c>
      <c r="X21" s="36">
        <f t="shared" si="9"/>
        <v>-0.63</v>
      </c>
      <c r="Y21" s="36">
        <f t="shared" si="10"/>
        <v>-8.5299999999999994</v>
      </c>
    </row>
    <row r="22" spans="1:25" s="37" customFormat="1" ht="24.95" customHeight="1">
      <c r="A22" s="75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230510</v>
      </c>
      <c r="M22" s="32" t="s">
        <v>324</v>
      </c>
      <c r="N22" s="3">
        <f t="shared" si="0"/>
        <v>62</v>
      </c>
      <c r="O22" s="3">
        <f t="shared" si="1"/>
        <v>9.27</v>
      </c>
      <c r="P22" s="3">
        <f t="shared" si="2"/>
        <v>14.24</v>
      </c>
      <c r="Q22" s="3">
        <f t="shared" si="3"/>
        <v>16</v>
      </c>
      <c r="R22" s="3">
        <f t="shared" si="4"/>
        <v>9.6199999999999992</v>
      </c>
      <c r="S22" s="3">
        <f t="shared" si="5"/>
        <v>17.78</v>
      </c>
      <c r="T22" s="33">
        <v>8.6999999999999993</v>
      </c>
      <c r="U22" s="34">
        <f t="shared" si="6"/>
        <v>8.6999999999999993</v>
      </c>
      <c r="V22" s="35">
        <f t="shared" si="7"/>
        <v>-0.69696969696969691</v>
      </c>
      <c r="W22" s="35">
        <f t="shared" si="8"/>
        <v>-9.5634095634095644</v>
      </c>
      <c r="X22" s="36">
        <f t="shared" si="9"/>
        <v>-0.7</v>
      </c>
      <c r="Y22" s="36">
        <f t="shared" si="10"/>
        <v>-9.57</v>
      </c>
    </row>
    <row r="23" spans="1:25" ht="24.95" customHeight="1">
      <c r="A23" s="75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230510</v>
      </c>
      <c r="M23" s="32" t="s">
        <v>324</v>
      </c>
      <c r="N23" s="3">
        <f t="shared" si="0"/>
        <v>62</v>
      </c>
      <c r="O23" s="3">
        <f t="shared" si="1"/>
        <v>9.27</v>
      </c>
      <c r="P23" s="3">
        <f t="shared" si="2"/>
        <v>14.24</v>
      </c>
      <c r="Q23" s="3">
        <f t="shared" si="3"/>
        <v>16</v>
      </c>
      <c r="R23" s="3">
        <f t="shared" si="4"/>
        <v>9.6199999999999992</v>
      </c>
      <c r="S23" s="3">
        <f t="shared" si="5"/>
        <v>17.78</v>
      </c>
      <c r="T23" s="33"/>
      <c r="U23" s="34" t="str">
        <f t="shared" si="6"/>
        <v/>
      </c>
      <c r="V23" s="35">
        <f t="shared" si="7"/>
        <v>-7.2878787878787872</v>
      </c>
      <c r="W23" s="35">
        <f t="shared" si="8"/>
        <v>-100</v>
      </c>
      <c r="X23" s="36" t="e">
        <f t="shared" si="9"/>
        <v>#N/A</v>
      </c>
      <c r="Y23" s="36" t="e">
        <f t="shared" si="10"/>
        <v>#N/A</v>
      </c>
    </row>
    <row r="24" spans="1:25" s="37" customFormat="1" ht="24.95" customHeight="1">
      <c r="A24" s="75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230510</v>
      </c>
      <c r="M24" s="32" t="s">
        <v>324</v>
      </c>
      <c r="N24" s="3">
        <f t="shared" si="0"/>
        <v>62</v>
      </c>
      <c r="O24" s="3">
        <f t="shared" si="1"/>
        <v>9.27</v>
      </c>
      <c r="P24" s="3">
        <f t="shared" si="2"/>
        <v>14.24</v>
      </c>
      <c r="Q24" s="3">
        <f t="shared" si="3"/>
        <v>16</v>
      </c>
      <c r="R24" s="3">
        <f t="shared" si="4"/>
        <v>9.6199999999999992</v>
      </c>
      <c r="S24" s="3">
        <f t="shared" si="5"/>
        <v>17.78</v>
      </c>
      <c r="T24" s="33"/>
      <c r="U24" s="34" t="str">
        <f t="shared" si="6"/>
        <v/>
      </c>
      <c r="V24" s="35">
        <f t="shared" si="7"/>
        <v>-7.2878787878787872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customHeight="1">
      <c r="A25" s="75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230510</v>
      </c>
      <c r="M25" s="32" t="s">
        <v>324</v>
      </c>
      <c r="N25" s="3">
        <f t="shared" si="0"/>
        <v>62</v>
      </c>
      <c r="O25" s="3">
        <f t="shared" si="1"/>
        <v>9.27</v>
      </c>
      <c r="P25" s="3">
        <f t="shared" si="2"/>
        <v>14.24</v>
      </c>
      <c r="Q25" s="3">
        <f t="shared" si="3"/>
        <v>16</v>
      </c>
      <c r="R25" s="3">
        <f t="shared" si="4"/>
        <v>9.6199999999999992</v>
      </c>
      <c r="S25" s="3">
        <f t="shared" si="5"/>
        <v>17.78</v>
      </c>
      <c r="T25" s="33"/>
      <c r="U25" s="34" t="str">
        <f t="shared" si="6"/>
        <v/>
      </c>
      <c r="V25" s="35">
        <f t="shared" si="7"/>
        <v>-7.2878787878787872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75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230510</v>
      </c>
      <c r="M26" s="32" t="s">
        <v>324</v>
      </c>
      <c r="N26" s="3">
        <f t="shared" si="0"/>
        <v>62</v>
      </c>
      <c r="O26" s="3">
        <f t="shared" si="1"/>
        <v>9.27</v>
      </c>
      <c r="P26" s="3">
        <f t="shared" si="2"/>
        <v>14.24</v>
      </c>
      <c r="Q26" s="3">
        <f t="shared" si="3"/>
        <v>16</v>
      </c>
      <c r="R26" s="3">
        <f t="shared" si="4"/>
        <v>9.6199999999999992</v>
      </c>
      <c r="S26" s="3">
        <f t="shared" si="5"/>
        <v>17.78</v>
      </c>
      <c r="T26" s="33"/>
      <c r="U26" s="34" t="str">
        <f t="shared" si="6"/>
        <v/>
      </c>
      <c r="V26" s="35">
        <f t="shared" si="7"/>
        <v>-7.2878787878787872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75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230510</v>
      </c>
      <c r="M27" s="32" t="s">
        <v>324</v>
      </c>
      <c r="N27" s="3">
        <f t="shared" si="0"/>
        <v>62</v>
      </c>
      <c r="O27" s="3">
        <f t="shared" si="1"/>
        <v>9.27</v>
      </c>
      <c r="P27" s="3">
        <f t="shared" si="2"/>
        <v>14.24</v>
      </c>
      <c r="Q27" s="3">
        <f t="shared" si="3"/>
        <v>16</v>
      </c>
      <c r="R27" s="3">
        <f t="shared" si="4"/>
        <v>9.6199999999999992</v>
      </c>
      <c r="S27" s="3">
        <f t="shared" si="5"/>
        <v>17.78</v>
      </c>
      <c r="T27" s="33">
        <v>8.34</v>
      </c>
      <c r="U27" s="34">
        <f t="shared" si="6"/>
        <v>8.34</v>
      </c>
      <c r="V27" s="35">
        <f t="shared" si="7"/>
        <v>-0.96969696969696917</v>
      </c>
      <c r="W27" s="35">
        <f t="shared" si="8"/>
        <v>-13.305613305613301</v>
      </c>
      <c r="X27" s="36">
        <f t="shared" si="9"/>
        <v>-0.97</v>
      </c>
      <c r="Y27" s="36">
        <f t="shared" si="10"/>
        <v>-13.31</v>
      </c>
    </row>
    <row r="28" spans="1:25" ht="24.95" customHeight="1">
      <c r="A28" s="75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230510</v>
      </c>
      <c r="M28" s="32" t="s">
        <v>324</v>
      </c>
      <c r="N28" s="3">
        <f t="shared" si="0"/>
        <v>62</v>
      </c>
      <c r="O28" s="3">
        <f t="shared" si="1"/>
        <v>9.27</v>
      </c>
      <c r="P28" s="3">
        <f t="shared" si="2"/>
        <v>14.24</v>
      </c>
      <c r="Q28" s="3">
        <f t="shared" si="3"/>
        <v>16</v>
      </c>
      <c r="R28" s="3">
        <f t="shared" si="4"/>
        <v>9.6199999999999992</v>
      </c>
      <c r="S28" s="3">
        <f t="shared" si="5"/>
        <v>17.78</v>
      </c>
      <c r="T28" s="33">
        <v>10.9</v>
      </c>
      <c r="U28" s="34">
        <f t="shared" si="6"/>
        <v>10.9</v>
      </c>
      <c r="V28" s="35">
        <f t="shared" si="7"/>
        <v>0.9696969696969705</v>
      </c>
      <c r="W28" s="35">
        <f t="shared" si="8"/>
        <v>13.305613305613317</v>
      </c>
      <c r="X28" s="36">
        <f t="shared" si="9"/>
        <v>0.97</v>
      </c>
      <c r="Y28" s="36">
        <f t="shared" si="10"/>
        <v>13.31</v>
      </c>
    </row>
    <row r="29" spans="1:25" s="37" customFormat="1" ht="24.95" customHeight="1">
      <c r="A29" s="75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230510</v>
      </c>
      <c r="M29" s="32" t="s">
        <v>324</v>
      </c>
      <c r="N29" s="3">
        <f t="shared" si="0"/>
        <v>62</v>
      </c>
      <c r="O29" s="3">
        <f t="shared" si="1"/>
        <v>9.27</v>
      </c>
      <c r="P29" s="3">
        <f t="shared" si="2"/>
        <v>14.24</v>
      </c>
      <c r="Q29" s="3">
        <f t="shared" si="3"/>
        <v>16</v>
      </c>
      <c r="R29" s="3">
        <f t="shared" si="4"/>
        <v>9.6199999999999992</v>
      </c>
      <c r="S29" s="3">
        <f t="shared" si="5"/>
        <v>17.78</v>
      </c>
      <c r="T29" s="33">
        <v>9.1</v>
      </c>
      <c r="U29" s="34">
        <f t="shared" si="6"/>
        <v>9.1</v>
      </c>
      <c r="V29" s="35">
        <f t="shared" si="7"/>
        <v>-0.39393939393939359</v>
      </c>
      <c r="W29" s="35">
        <f t="shared" si="8"/>
        <v>-5.4054054054054017</v>
      </c>
      <c r="X29" s="36">
        <f t="shared" si="9"/>
        <v>-0.4</v>
      </c>
      <c r="Y29" s="36">
        <f t="shared" si="10"/>
        <v>-5.41</v>
      </c>
    </row>
    <row r="30" spans="1:25" s="37" customFormat="1" ht="24.95" customHeight="1">
      <c r="A30" s="75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230510</v>
      </c>
      <c r="M30" s="32" t="s">
        <v>324</v>
      </c>
      <c r="N30" s="3">
        <f t="shared" si="0"/>
        <v>62</v>
      </c>
      <c r="O30" s="3">
        <f t="shared" si="1"/>
        <v>9.27</v>
      </c>
      <c r="P30" s="3">
        <f t="shared" si="2"/>
        <v>14.24</v>
      </c>
      <c r="Q30" s="3">
        <f t="shared" si="3"/>
        <v>16</v>
      </c>
      <c r="R30" s="3">
        <f t="shared" si="4"/>
        <v>9.6199999999999992</v>
      </c>
      <c r="S30" s="3">
        <f t="shared" si="5"/>
        <v>17.78</v>
      </c>
      <c r="T30" s="33">
        <v>9.1</v>
      </c>
      <c r="U30" s="34">
        <f t="shared" si="6"/>
        <v>9.1</v>
      </c>
      <c r="V30" s="35">
        <f t="shared" si="7"/>
        <v>-0.39393939393939359</v>
      </c>
      <c r="W30" s="35">
        <f t="shared" si="8"/>
        <v>-5.4054054054054017</v>
      </c>
      <c r="X30" s="36">
        <f t="shared" si="9"/>
        <v>-0.4</v>
      </c>
      <c r="Y30" s="36">
        <f t="shared" si="10"/>
        <v>-5.41</v>
      </c>
    </row>
    <row r="31" spans="1:25" s="37" customFormat="1" ht="24.95" customHeight="1">
      <c r="A31" s="75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230510</v>
      </c>
      <c r="M31" s="32" t="s">
        <v>324</v>
      </c>
      <c r="N31" s="3">
        <f t="shared" si="0"/>
        <v>62</v>
      </c>
      <c r="O31" s="3">
        <f t="shared" si="1"/>
        <v>9.27</v>
      </c>
      <c r="P31" s="3">
        <f t="shared" si="2"/>
        <v>14.24</v>
      </c>
      <c r="Q31" s="3">
        <f t="shared" si="3"/>
        <v>16</v>
      </c>
      <c r="R31" s="3">
        <f t="shared" si="4"/>
        <v>9.6199999999999992</v>
      </c>
      <c r="S31" s="3">
        <f t="shared" si="5"/>
        <v>17.78</v>
      </c>
      <c r="T31" s="33">
        <v>8.1</v>
      </c>
      <c r="U31" s="34">
        <f t="shared" si="6"/>
        <v>8.1</v>
      </c>
      <c r="V31" s="35">
        <f t="shared" si="7"/>
        <v>-1.1515151515151512</v>
      </c>
      <c r="W31" s="35">
        <f t="shared" si="8"/>
        <v>-15.800415800415799</v>
      </c>
      <c r="X31" s="36">
        <f t="shared" si="9"/>
        <v>-1.1599999999999999</v>
      </c>
      <c r="Y31" s="36">
        <f t="shared" si="10"/>
        <v>-15.81</v>
      </c>
    </row>
    <row r="32" spans="1:25" s="37" customFormat="1" ht="24.95" customHeight="1">
      <c r="A32" s="75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230510</v>
      </c>
      <c r="M32" s="32" t="s">
        <v>324</v>
      </c>
      <c r="N32" s="3">
        <f t="shared" si="0"/>
        <v>62</v>
      </c>
      <c r="O32" s="3">
        <f t="shared" si="1"/>
        <v>9.27</v>
      </c>
      <c r="P32" s="3">
        <f t="shared" si="2"/>
        <v>14.24</v>
      </c>
      <c r="Q32" s="3">
        <f t="shared" si="3"/>
        <v>16</v>
      </c>
      <c r="R32" s="3">
        <f t="shared" si="4"/>
        <v>9.6199999999999992</v>
      </c>
      <c r="S32" s="3">
        <f t="shared" si="5"/>
        <v>17.78</v>
      </c>
      <c r="T32" s="33">
        <v>7.8</v>
      </c>
      <c r="U32" s="34">
        <f t="shared" si="6"/>
        <v>7.8</v>
      </c>
      <c r="V32" s="35">
        <f t="shared" si="7"/>
        <v>-1.3787878787878782</v>
      </c>
      <c r="W32" s="35">
        <f t="shared" si="8"/>
        <v>-18.918918918918916</v>
      </c>
      <c r="X32" s="36">
        <f t="shared" si="9"/>
        <v>-1.3800000000000001</v>
      </c>
      <c r="Y32" s="36">
        <f t="shared" si="10"/>
        <v>-18.920000000000002</v>
      </c>
    </row>
    <row r="33" spans="1:26" s="37" customFormat="1" ht="24.95" customHeight="1">
      <c r="A33" s="75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230510</v>
      </c>
      <c r="M33" s="32" t="s">
        <v>324</v>
      </c>
      <c r="N33" s="3">
        <f t="shared" si="0"/>
        <v>62</v>
      </c>
      <c r="O33" s="3">
        <f t="shared" si="1"/>
        <v>9.27</v>
      </c>
      <c r="P33" s="3">
        <f t="shared" si="2"/>
        <v>14.24</v>
      </c>
      <c r="Q33" s="3">
        <f t="shared" si="3"/>
        <v>16</v>
      </c>
      <c r="R33" s="3">
        <f t="shared" si="4"/>
        <v>9.6199999999999992</v>
      </c>
      <c r="S33" s="3">
        <f t="shared" si="5"/>
        <v>17.78</v>
      </c>
      <c r="T33" s="33"/>
      <c r="U33" s="34" t="str">
        <f t="shared" si="6"/>
        <v/>
      </c>
      <c r="V33" s="35">
        <f t="shared" si="7"/>
        <v>-7.2878787878787872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75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230510</v>
      </c>
      <c r="M34" s="32" t="s">
        <v>324</v>
      </c>
      <c r="N34" s="3">
        <f t="shared" si="0"/>
        <v>62</v>
      </c>
      <c r="O34" s="3">
        <f t="shared" si="1"/>
        <v>9.27</v>
      </c>
      <c r="P34" s="3">
        <f t="shared" si="2"/>
        <v>14.24</v>
      </c>
      <c r="Q34" s="3">
        <f t="shared" si="3"/>
        <v>16</v>
      </c>
      <c r="R34" s="3">
        <f t="shared" si="4"/>
        <v>9.6199999999999992</v>
      </c>
      <c r="S34" s="3">
        <f t="shared" si="5"/>
        <v>17.78</v>
      </c>
      <c r="T34" s="33">
        <v>7.6</v>
      </c>
      <c r="U34" s="34">
        <f t="shared" si="6"/>
        <v>7.6</v>
      </c>
      <c r="V34" s="35">
        <f t="shared" si="7"/>
        <v>-1.5303030303030298</v>
      </c>
      <c r="W34" s="35">
        <f t="shared" si="8"/>
        <v>-20.997920997920996</v>
      </c>
      <c r="X34" s="36">
        <f t="shared" si="9"/>
        <v>-1.54</v>
      </c>
      <c r="Y34" s="36">
        <f t="shared" si="10"/>
        <v>-21</v>
      </c>
    </row>
    <row r="35" spans="1:26" s="37" customFormat="1" ht="24.95" customHeight="1">
      <c r="A35" s="75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230510</v>
      </c>
      <c r="M35" s="32" t="s">
        <v>324</v>
      </c>
      <c r="N35" s="3">
        <f t="shared" si="0"/>
        <v>62</v>
      </c>
      <c r="O35" s="3">
        <f t="shared" si="1"/>
        <v>9.27</v>
      </c>
      <c r="P35" s="3">
        <f t="shared" si="2"/>
        <v>14.24</v>
      </c>
      <c r="Q35" s="3">
        <f t="shared" si="3"/>
        <v>16</v>
      </c>
      <c r="R35" s="3">
        <f t="shared" si="4"/>
        <v>9.6199999999999992</v>
      </c>
      <c r="S35" s="3">
        <f t="shared" si="5"/>
        <v>17.78</v>
      </c>
      <c r="T35" s="33">
        <v>9.5</v>
      </c>
      <c r="U35" s="34">
        <f t="shared" si="6"/>
        <v>9.5</v>
      </c>
      <c r="V35" s="35">
        <f t="shared" si="7"/>
        <v>-9.0909090909090315E-2</v>
      </c>
      <c r="W35" s="35">
        <f t="shared" si="8"/>
        <v>-1.2474012474012393</v>
      </c>
      <c r="X35" s="36">
        <f t="shared" si="9"/>
        <v>-9.9999999999999992E-2</v>
      </c>
      <c r="Y35" s="36">
        <f t="shared" si="10"/>
        <v>-1.25</v>
      </c>
    </row>
    <row r="36" spans="1:26" ht="24.95" customHeight="1">
      <c r="A36" s="75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230510</v>
      </c>
      <c r="M36" s="32" t="s">
        <v>324</v>
      </c>
      <c r="N36" s="3">
        <f t="shared" si="0"/>
        <v>62</v>
      </c>
      <c r="O36" s="3">
        <f t="shared" si="1"/>
        <v>9.27</v>
      </c>
      <c r="P36" s="3">
        <f t="shared" si="2"/>
        <v>14.24</v>
      </c>
      <c r="Q36" s="3">
        <f t="shared" si="3"/>
        <v>16</v>
      </c>
      <c r="R36" s="3">
        <f t="shared" si="4"/>
        <v>9.6199999999999992</v>
      </c>
      <c r="S36" s="3">
        <f t="shared" si="5"/>
        <v>17.78</v>
      </c>
      <c r="T36" s="33">
        <v>8.57</v>
      </c>
      <c r="U36" s="34">
        <f t="shared" si="6"/>
        <v>8.57</v>
      </c>
      <c r="V36" s="35">
        <f t="shared" si="7"/>
        <v>-0.79545454545454464</v>
      </c>
      <c r="W36" s="35">
        <f t="shared" si="8"/>
        <v>-10.914760914760905</v>
      </c>
      <c r="X36" s="36">
        <f t="shared" si="9"/>
        <v>-0.8</v>
      </c>
      <c r="Y36" s="36">
        <f t="shared" si="10"/>
        <v>-10.92</v>
      </c>
      <c r="Z36" s="37"/>
    </row>
    <row r="37" spans="1:26" ht="24.95" customHeight="1">
      <c r="A37" s="75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230510</v>
      </c>
      <c r="M37" s="32" t="s">
        <v>324</v>
      </c>
      <c r="N37" s="3">
        <f t="shared" si="0"/>
        <v>62</v>
      </c>
      <c r="O37" s="3">
        <f t="shared" si="1"/>
        <v>9.27</v>
      </c>
      <c r="P37" s="3">
        <f t="shared" si="2"/>
        <v>14.24</v>
      </c>
      <c r="Q37" s="3">
        <f t="shared" si="3"/>
        <v>16</v>
      </c>
      <c r="R37" s="3">
        <f t="shared" si="4"/>
        <v>9.6199999999999992</v>
      </c>
      <c r="S37" s="3">
        <f t="shared" si="5"/>
        <v>17.78</v>
      </c>
      <c r="T37" s="33">
        <v>8.35</v>
      </c>
      <c r="U37" s="34">
        <f t="shared" si="6"/>
        <v>8.35</v>
      </c>
      <c r="V37" s="35">
        <f t="shared" si="7"/>
        <v>-0.96212121212121171</v>
      </c>
      <c r="W37" s="35">
        <f t="shared" si="8"/>
        <v>-13.2016632016632</v>
      </c>
      <c r="X37" s="36">
        <f t="shared" si="9"/>
        <v>-0.97</v>
      </c>
      <c r="Y37" s="36">
        <f t="shared" si="10"/>
        <v>-13.209999999999999</v>
      </c>
      <c r="Z37" s="37"/>
    </row>
    <row r="38" spans="1:26" ht="24.95" customHeight="1">
      <c r="A38" s="75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230510</v>
      </c>
      <c r="M38" s="32" t="s">
        <v>324</v>
      </c>
      <c r="N38" s="3">
        <f t="shared" si="0"/>
        <v>62</v>
      </c>
      <c r="O38" s="3">
        <f t="shared" si="1"/>
        <v>9.27</v>
      </c>
      <c r="P38" s="3">
        <f t="shared" si="2"/>
        <v>14.24</v>
      </c>
      <c r="Q38" s="3">
        <f t="shared" si="3"/>
        <v>16</v>
      </c>
      <c r="R38" s="3">
        <f t="shared" si="4"/>
        <v>9.6199999999999992</v>
      </c>
      <c r="S38" s="3">
        <f t="shared" si="5"/>
        <v>17.78</v>
      </c>
      <c r="T38" s="33">
        <v>13</v>
      </c>
      <c r="U38" s="34" t="str">
        <f t="shared" si="6"/>
        <v/>
      </c>
      <c r="V38" s="35">
        <f t="shared" si="7"/>
        <v>2.560606060606061</v>
      </c>
      <c r="W38" s="35">
        <f t="shared" si="8"/>
        <v>35.135135135135151</v>
      </c>
      <c r="X38" s="36">
        <f t="shared" si="9"/>
        <v>2.57</v>
      </c>
      <c r="Y38" s="36">
        <f t="shared" si="10"/>
        <v>35.14</v>
      </c>
      <c r="Z38" s="37"/>
    </row>
    <row r="39" spans="1:26" ht="24.95" customHeight="1">
      <c r="A39" s="75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230510</v>
      </c>
      <c r="M39" s="32" t="s">
        <v>324</v>
      </c>
      <c r="N39" s="3">
        <f t="shared" si="0"/>
        <v>62</v>
      </c>
      <c r="O39" s="3">
        <f t="shared" si="1"/>
        <v>9.27</v>
      </c>
      <c r="P39" s="3">
        <f t="shared" si="2"/>
        <v>14.24</v>
      </c>
      <c r="Q39" s="3">
        <f t="shared" si="3"/>
        <v>16</v>
      </c>
      <c r="R39" s="3">
        <f t="shared" si="4"/>
        <v>9.6199999999999992</v>
      </c>
      <c r="S39" s="3">
        <f t="shared" si="5"/>
        <v>17.78</v>
      </c>
      <c r="T39" s="33">
        <v>7.6</v>
      </c>
      <c r="U39" s="34">
        <f t="shared" si="6"/>
        <v>7.6</v>
      </c>
      <c r="V39" s="35">
        <f t="shared" si="7"/>
        <v>-1.5303030303030298</v>
      </c>
      <c r="W39" s="35">
        <f t="shared" si="8"/>
        <v>-20.997920997920996</v>
      </c>
      <c r="X39" s="36">
        <f t="shared" si="9"/>
        <v>-1.54</v>
      </c>
      <c r="Y39" s="36">
        <f t="shared" si="10"/>
        <v>-21</v>
      </c>
    </row>
    <row r="40" spans="1:26" s="37" customFormat="1" ht="24.95" customHeight="1">
      <c r="A40" s="75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230510</v>
      </c>
      <c r="M40" s="32" t="s">
        <v>324</v>
      </c>
      <c r="N40" s="3">
        <f t="shared" si="0"/>
        <v>62</v>
      </c>
      <c r="O40" s="3">
        <f t="shared" si="1"/>
        <v>9.27</v>
      </c>
      <c r="P40" s="3">
        <f t="shared" si="2"/>
        <v>14.24</v>
      </c>
      <c r="Q40" s="3">
        <f t="shared" si="3"/>
        <v>16</v>
      </c>
      <c r="R40" s="3">
        <f t="shared" si="4"/>
        <v>9.6199999999999992</v>
      </c>
      <c r="S40" s="3">
        <f t="shared" si="5"/>
        <v>17.78</v>
      </c>
      <c r="T40" s="33">
        <v>8.1999999999999993</v>
      </c>
      <c r="U40" s="34">
        <f t="shared" si="6"/>
        <v>8.1999999999999993</v>
      </c>
      <c r="V40" s="35">
        <f t="shared" si="7"/>
        <v>-1.0757575757575757</v>
      </c>
      <c r="W40" s="35">
        <f t="shared" si="8"/>
        <v>-14.760914760914762</v>
      </c>
      <c r="X40" s="36">
        <f t="shared" si="9"/>
        <v>-1.08</v>
      </c>
      <c r="Y40" s="36">
        <f t="shared" si="10"/>
        <v>-14.77</v>
      </c>
    </row>
    <row r="41" spans="1:26" ht="24.95" customHeight="1">
      <c r="A41" s="75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230510</v>
      </c>
      <c r="M41" s="32" t="s">
        <v>324</v>
      </c>
      <c r="N41" s="3">
        <f t="shared" si="0"/>
        <v>62</v>
      </c>
      <c r="O41" s="3">
        <f t="shared" si="1"/>
        <v>9.27</v>
      </c>
      <c r="P41" s="3">
        <f t="shared" si="2"/>
        <v>14.24</v>
      </c>
      <c r="Q41" s="3">
        <f t="shared" si="3"/>
        <v>16</v>
      </c>
      <c r="R41" s="3">
        <f t="shared" si="4"/>
        <v>9.6199999999999992</v>
      </c>
      <c r="S41" s="3">
        <f t="shared" si="5"/>
        <v>17.78</v>
      </c>
      <c r="T41" s="33">
        <v>12.6</v>
      </c>
      <c r="U41" s="34" t="str">
        <f t="shared" si="6"/>
        <v/>
      </c>
      <c r="V41" s="35">
        <f t="shared" si="7"/>
        <v>2.2575757575757578</v>
      </c>
      <c r="W41" s="35">
        <f t="shared" si="8"/>
        <v>30.977130977130983</v>
      </c>
      <c r="X41" s="36">
        <f t="shared" si="9"/>
        <v>2.2599999999999998</v>
      </c>
      <c r="Y41" s="36">
        <f t="shared" si="10"/>
        <v>30.98</v>
      </c>
      <c r="Z41" s="37"/>
    </row>
    <row r="42" spans="1:26" ht="24.95" customHeight="1">
      <c r="A42" s="75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230510</v>
      </c>
      <c r="M42" s="32" t="s">
        <v>324</v>
      </c>
      <c r="N42" s="3">
        <f t="shared" si="0"/>
        <v>62</v>
      </c>
      <c r="O42" s="3">
        <f t="shared" si="1"/>
        <v>9.27</v>
      </c>
      <c r="P42" s="3">
        <f t="shared" si="2"/>
        <v>14.24</v>
      </c>
      <c r="Q42" s="3">
        <f t="shared" si="3"/>
        <v>16</v>
      </c>
      <c r="R42" s="3">
        <f t="shared" si="4"/>
        <v>9.6199999999999992</v>
      </c>
      <c r="S42" s="3">
        <f t="shared" si="5"/>
        <v>17.78</v>
      </c>
      <c r="T42" s="33">
        <v>6.6</v>
      </c>
      <c r="U42" s="34">
        <f t="shared" si="6"/>
        <v>6.6</v>
      </c>
      <c r="V42" s="35">
        <f t="shared" si="7"/>
        <v>-2.2878787878787876</v>
      </c>
      <c r="W42" s="35">
        <f t="shared" si="8"/>
        <v>-31.392931392931388</v>
      </c>
      <c r="X42" s="36">
        <f t="shared" si="9"/>
        <v>-2.2899999999999996</v>
      </c>
      <c r="Y42" s="36">
        <f t="shared" si="10"/>
        <v>-31.400000000000002</v>
      </c>
      <c r="Z42" s="37"/>
    </row>
    <row r="43" spans="1:26" ht="24.95" customHeight="1">
      <c r="A43" s="75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230510</v>
      </c>
      <c r="M43" s="32" t="s">
        <v>324</v>
      </c>
      <c r="N43" s="3">
        <f t="shared" si="0"/>
        <v>62</v>
      </c>
      <c r="O43" s="3">
        <f t="shared" si="1"/>
        <v>9.27</v>
      </c>
      <c r="P43" s="3">
        <f t="shared" si="2"/>
        <v>14.24</v>
      </c>
      <c r="Q43" s="3">
        <f t="shared" si="3"/>
        <v>16</v>
      </c>
      <c r="R43" s="3">
        <f t="shared" si="4"/>
        <v>9.6199999999999992</v>
      </c>
      <c r="S43" s="3">
        <f t="shared" si="5"/>
        <v>17.78</v>
      </c>
      <c r="T43" s="33"/>
      <c r="U43" s="34" t="str">
        <f t="shared" si="6"/>
        <v/>
      </c>
      <c r="V43" s="35">
        <f t="shared" si="7"/>
        <v>-7.2878787878787872</v>
      </c>
      <c r="W43" s="35">
        <f t="shared" si="8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75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230510</v>
      </c>
      <c r="M44" s="32" t="s">
        <v>324</v>
      </c>
      <c r="N44" s="3">
        <f t="shared" si="0"/>
        <v>62</v>
      </c>
      <c r="O44" s="3">
        <f t="shared" si="1"/>
        <v>9.27</v>
      </c>
      <c r="P44" s="3">
        <f t="shared" si="2"/>
        <v>14.24</v>
      </c>
      <c r="Q44" s="3">
        <f t="shared" si="3"/>
        <v>16</v>
      </c>
      <c r="R44" s="3">
        <f t="shared" si="4"/>
        <v>9.6199999999999992</v>
      </c>
      <c r="S44" s="3">
        <f t="shared" si="5"/>
        <v>17.78</v>
      </c>
      <c r="T44" s="33"/>
      <c r="U44" s="34" t="str">
        <f t="shared" si="6"/>
        <v/>
      </c>
      <c r="V44" s="35">
        <f t="shared" si="7"/>
        <v>-7.2878787878787872</v>
      </c>
      <c r="W44" s="35">
        <f t="shared" si="8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75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230510</v>
      </c>
      <c r="M45" s="32" t="s">
        <v>324</v>
      </c>
      <c r="N45" s="3">
        <f t="shared" si="0"/>
        <v>62</v>
      </c>
      <c r="O45" s="3">
        <f t="shared" si="1"/>
        <v>9.27</v>
      </c>
      <c r="P45" s="3">
        <f t="shared" si="2"/>
        <v>14.24</v>
      </c>
      <c r="Q45" s="3">
        <f t="shared" si="3"/>
        <v>16</v>
      </c>
      <c r="R45" s="3">
        <f t="shared" si="4"/>
        <v>9.6199999999999992</v>
      </c>
      <c r="S45" s="3">
        <f t="shared" si="5"/>
        <v>17.78</v>
      </c>
      <c r="T45" s="33">
        <v>11</v>
      </c>
      <c r="U45" s="34">
        <f t="shared" si="6"/>
        <v>11</v>
      </c>
      <c r="V45" s="35">
        <f t="shared" si="7"/>
        <v>1.0454545454545461</v>
      </c>
      <c r="W45" s="35">
        <f t="shared" si="8"/>
        <v>14.345114345114354</v>
      </c>
      <c r="X45" s="36">
        <f t="shared" si="9"/>
        <v>1.05</v>
      </c>
      <c r="Y45" s="36">
        <f t="shared" si="10"/>
        <v>14.35</v>
      </c>
      <c r="Z45" s="37"/>
    </row>
    <row r="46" spans="1:26" ht="24.95" customHeight="1">
      <c r="A46" s="75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230510</v>
      </c>
      <c r="M46" s="32" t="s">
        <v>324</v>
      </c>
      <c r="N46" s="3">
        <f t="shared" si="0"/>
        <v>62</v>
      </c>
      <c r="O46" s="3">
        <f t="shared" si="1"/>
        <v>9.27</v>
      </c>
      <c r="P46" s="3">
        <f t="shared" si="2"/>
        <v>14.24</v>
      </c>
      <c r="Q46" s="3">
        <f t="shared" si="3"/>
        <v>16</v>
      </c>
      <c r="R46" s="3">
        <f t="shared" si="4"/>
        <v>9.6199999999999992</v>
      </c>
      <c r="S46" s="3">
        <f t="shared" si="5"/>
        <v>17.78</v>
      </c>
      <c r="T46" s="33">
        <v>7.1</v>
      </c>
      <c r="U46" s="34">
        <f t="shared" si="6"/>
        <v>7.1</v>
      </c>
      <c r="V46" s="35">
        <f t="shared" si="7"/>
        <v>-1.9090909090909087</v>
      </c>
      <c r="W46" s="35">
        <f t="shared" si="8"/>
        <v>-26.19542619542619</v>
      </c>
      <c r="X46" s="36">
        <f t="shared" si="9"/>
        <v>-1.91</v>
      </c>
      <c r="Y46" s="36">
        <f t="shared" si="10"/>
        <v>-26.200000000000003</v>
      </c>
      <c r="Z46" s="37"/>
    </row>
    <row r="47" spans="1:26" ht="24.95" customHeight="1">
      <c r="A47" s="75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230510</v>
      </c>
      <c r="M47" s="32" t="s">
        <v>324</v>
      </c>
      <c r="N47" s="3">
        <f t="shared" si="0"/>
        <v>62</v>
      </c>
      <c r="O47" s="3">
        <f t="shared" si="1"/>
        <v>9.27</v>
      </c>
      <c r="P47" s="3">
        <f t="shared" si="2"/>
        <v>14.24</v>
      </c>
      <c r="Q47" s="3">
        <f t="shared" si="3"/>
        <v>16</v>
      </c>
      <c r="R47" s="3">
        <f t="shared" si="4"/>
        <v>9.6199999999999992</v>
      </c>
      <c r="S47" s="3">
        <f t="shared" si="5"/>
        <v>17.78</v>
      </c>
      <c r="T47" s="33"/>
      <c r="U47" s="34" t="str">
        <f t="shared" si="6"/>
        <v/>
      </c>
      <c r="V47" s="35">
        <f t="shared" si="7"/>
        <v>-7.2878787878787872</v>
      </c>
      <c r="W47" s="35">
        <f t="shared" si="8"/>
        <v>-100</v>
      </c>
      <c r="X47" s="36" t="e">
        <f t="shared" si="9"/>
        <v>#N/A</v>
      </c>
      <c r="Y47" s="36" t="e">
        <f t="shared" si="10"/>
        <v>#N/A</v>
      </c>
      <c r="Z47" s="37"/>
    </row>
    <row r="48" spans="1:26" ht="24.95" customHeight="1">
      <c r="A48" s="75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230510</v>
      </c>
      <c r="M48" s="32" t="s">
        <v>324</v>
      </c>
      <c r="N48" s="3">
        <f t="shared" si="0"/>
        <v>62</v>
      </c>
      <c r="O48" s="3">
        <f t="shared" si="1"/>
        <v>9.27</v>
      </c>
      <c r="P48" s="3">
        <f t="shared" si="2"/>
        <v>14.24</v>
      </c>
      <c r="Q48" s="3">
        <f t="shared" si="3"/>
        <v>16</v>
      </c>
      <c r="R48" s="3">
        <f t="shared" si="4"/>
        <v>9.6199999999999992</v>
      </c>
      <c r="S48" s="3">
        <f t="shared" si="5"/>
        <v>17.78</v>
      </c>
      <c r="T48" s="33"/>
      <c r="U48" s="34" t="str">
        <f t="shared" si="6"/>
        <v/>
      </c>
      <c r="V48" s="35">
        <f t="shared" si="7"/>
        <v>-7.2878787878787872</v>
      </c>
      <c r="W48" s="35">
        <f t="shared" si="8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75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230510</v>
      </c>
      <c r="M49" s="32" t="s">
        <v>324</v>
      </c>
      <c r="N49" s="3">
        <f t="shared" si="0"/>
        <v>62</v>
      </c>
      <c r="O49" s="3">
        <f t="shared" si="1"/>
        <v>9.27</v>
      </c>
      <c r="P49" s="3">
        <f t="shared" si="2"/>
        <v>14.24</v>
      </c>
      <c r="Q49" s="3">
        <f t="shared" si="3"/>
        <v>16</v>
      </c>
      <c r="R49" s="3">
        <f t="shared" si="4"/>
        <v>9.6199999999999992</v>
      </c>
      <c r="S49" s="3">
        <f t="shared" si="5"/>
        <v>17.78</v>
      </c>
      <c r="T49" s="33">
        <v>11.2</v>
      </c>
      <c r="U49" s="34">
        <f t="shared" si="6"/>
        <v>11.2</v>
      </c>
      <c r="V49" s="35">
        <f t="shared" si="7"/>
        <v>1.196969696969697</v>
      </c>
      <c r="W49" s="35">
        <f t="shared" si="8"/>
        <v>16.424116424116423</v>
      </c>
      <c r="X49" s="36">
        <f t="shared" si="9"/>
        <v>1.2</v>
      </c>
      <c r="Y49" s="36">
        <f t="shared" si="10"/>
        <v>16.430000000000003</v>
      </c>
      <c r="Z49" s="37"/>
    </row>
    <row r="50" spans="1:26" ht="24.95" customHeight="1">
      <c r="A50" s="75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230510</v>
      </c>
      <c r="M50" s="32" t="s">
        <v>324</v>
      </c>
      <c r="N50" s="3">
        <f t="shared" si="0"/>
        <v>62</v>
      </c>
      <c r="O50" s="3">
        <f t="shared" si="1"/>
        <v>9.27</v>
      </c>
      <c r="P50" s="3">
        <f t="shared" si="2"/>
        <v>14.24</v>
      </c>
      <c r="Q50" s="3">
        <f t="shared" si="3"/>
        <v>16</v>
      </c>
      <c r="R50" s="3">
        <f t="shared" si="4"/>
        <v>9.6199999999999992</v>
      </c>
      <c r="S50" s="3">
        <f t="shared" si="5"/>
        <v>17.78</v>
      </c>
      <c r="T50" s="33">
        <v>7.9</v>
      </c>
      <c r="U50" s="34">
        <f t="shared" si="6"/>
        <v>7.9</v>
      </c>
      <c r="V50" s="35">
        <f t="shared" si="7"/>
        <v>-1.3030303030303021</v>
      </c>
      <c r="W50" s="35">
        <f t="shared" si="8"/>
        <v>-17.879417879417868</v>
      </c>
      <c r="X50" s="36">
        <f t="shared" si="9"/>
        <v>-1.31</v>
      </c>
      <c r="Y50" s="36">
        <f t="shared" si="10"/>
        <v>-17.880000000000003</v>
      </c>
      <c r="Z50" s="37"/>
    </row>
    <row r="51" spans="1:26" ht="24.95" customHeight="1">
      <c r="A51" s="75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230510</v>
      </c>
      <c r="M51" s="32" t="s">
        <v>324</v>
      </c>
      <c r="N51" s="3">
        <f t="shared" si="0"/>
        <v>62</v>
      </c>
      <c r="O51" s="3">
        <f t="shared" si="1"/>
        <v>9.27</v>
      </c>
      <c r="P51" s="3">
        <f t="shared" si="2"/>
        <v>14.24</v>
      </c>
      <c r="Q51" s="3">
        <f t="shared" si="3"/>
        <v>16</v>
      </c>
      <c r="R51" s="3">
        <f t="shared" si="4"/>
        <v>9.6199999999999992</v>
      </c>
      <c r="S51" s="3">
        <f t="shared" si="5"/>
        <v>17.78</v>
      </c>
      <c r="T51" s="33">
        <v>9</v>
      </c>
      <c r="U51" s="34">
        <f t="shared" si="6"/>
        <v>9</v>
      </c>
      <c r="V51" s="35">
        <f t="shared" si="7"/>
        <v>-0.46969696969696906</v>
      </c>
      <c r="W51" s="35">
        <f t="shared" si="8"/>
        <v>-6.4449064449064366</v>
      </c>
      <c r="X51" s="36">
        <f t="shared" si="9"/>
        <v>-0.47000000000000003</v>
      </c>
      <c r="Y51" s="36">
        <f t="shared" si="10"/>
        <v>-6.45</v>
      </c>
      <c r="Z51" s="37"/>
    </row>
    <row r="52" spans="1:26" ht="24.95" customHeight="1">
      <c r="A52" s="75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230510</v>
      </c>
      <c r="M52" s="32" t="s">
        <v>324</v>
      </c>
      <c r="N52" s="3">
        <f t="shared" si="0"/>
        <v>62</v>
      </c>
      <c r="O52" s="3">
        <f t="shared" si="1"/>
        <v>9.27</v>
      </c>
      <c r="P52" s="3">
        <f t="shared" si="2"/>
        <v>14.24</v>
      </c>
      <c r="Q52" s="3">
        <f t="shared" si="3"/>
        <v>16</v>
      </c>
      <c r="R52" s="3">
        <f t="shared" si="4"/>
        <v>9.6199999999999992</v>
      </c>
      <c r="S52" s="3">
        <f t="shared" si="5"/>
        <v>17.78</v>
      </c>
      <c r="T52" s="33">
        <v>11.2</v>
      </c>
      <c r="U52" s="34">
        <f t="shared" si="6"/>
        <v>11.2</v>
      </c>
      <c r="V52" s="35">
        <f t="shared" si="7"/>
        <v>1.196969696969697</v>
      </c>
      <c r="W52" s="35">
        <f t="shared" si="8"/>
        <v>16.424116424116423</v>
      </c>
      <c r="X52" s="36">
        <f t="shared" si="9"/>
        <v>1.2</v>
      </c>
      <c r="Y52" s="36">
        <f t="shared" si="10"/>
        <v>16.430000000000003</v>
      </c>
      <c r="Z52" s="37"/>
    </row>
    <row r="53" spans="1:26" ht="24.95" customHeight="1">
      <c r="A53" s="75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230510</v>
      </c>
      <c r="M53" s="32" t="s">
        <v>324</v>
      </c>
      <c r="N53" s="3">
        <f t="shared" si="0"/>
        <v>62</v>
      </c>
      <c r="O53" s="3">
        <f t="shared" si="1"/>
        <v>9.27</v>
      </c>
      <c r="P53" s="3">
        <f t="shared" si="2"/>
        <v>14.24</v>
      </c>
      <c r="Q53" s="3">
        <f t="shared" si="3"/>
        <v>16</v>
      </c>
      <c r="R53" s="3">
        <f t="shared" si="4"/>
        <v>9.6199999999999992</v>
      </c>
      <c r="S53" s="3">
        <f t="shared" si="5"/>
        <v>17.78</v>
      </c>
      <c r="T53" s="33">
        <v>8.7899999999999991</v>
      </c>
      <c r="U53" s="34">
        <f t="shared" si="6"/>
        <v>8.7899999999999991</v>
      </c>
      <c r="V53" s="35">
        <f t="shared" si="7"/>
        <v>-0.62878787878787878</v>
      </c>
      <c r="W53" s="35">
        <f t="shared" si="8"/>
        <v>-8.6278586278586289</v>
      </c>
      <c r="X53" s="36">
        <f t="shared" si="9"/>
        <v>-0.63</v>
      </c>
      <c r="Y53" s="36">
        <f t="shared" si="10"/>
        <v>-8.629999999999999</v>
      </c>
      <c r="Z53" s="37"/>
    </row>
    <row r="54" spans="1:26" ht="24.95" customHeight="1">
      <c r="A54" s="75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230510</v>
      </c>
      <c r="M54" s="32" t="s">
        <v>324</v>
      </c>
      <c r="N54" s="3">
        <f t="shared" si="0"/>
        <v>62</v>
      </c>
      <c r="O54" s="3">
        <f t="shared" si="1"/>
        <v>9.27</v>
      </c>
      <c r="P54" s="3">
        <f t="shared" si="2"/>
        <v>14.24</v>
      </c>
      <c r="Q54" s="3">
        <f t="shared" si="3"/>
        <v>16</v>
      </c>
      <c r="R54" s="3">
        <f t="shared" si="4"/>
        <v>9.6199999999999992</v>
      </c>
      <c r="S54" s="3">
        <f t="shared" si="5"/>
        <v>17.78</v>
      </c>
      <c r="T54" s="33">
        <v>10.7</v>
      </c>
      <c r="U54" s="34">
        <f t="shared" si="6"/>
        <v>10.7</v>
      </c>
      <c r="V54" s="35">
        <f t="shared" si="7"/>
        <v>0.81818181818181823</v>
      </c>
      <c r="W54" s="35">
        <f t="shared" si="8"/>
        <v>11.226611226611229</v>
      </c>
      <c r="X54" s="36">
        <f t="shared" si="9"/>
        <v>0.82000000000000006</v>
      </c>
      <c r="Y54" s="36">
        <f t="shared" si="10"/>
        <v>11.23</v>
      </c>
      <c r="Z54" s="37"/>
    </row>
    <row r="55" spans="1:26" ht="24.95" customHeight="1">
      <c r="A55" s="75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230510</v>
      </c>
      <c r="M55" s="32" t="s">
        <v>324</v>
      </c>
      <c r="N55" s="3">
        <f t="shared" si="0"/>
        <v>62</v>
      </c>
      <c r="O55" s="3">
        <f t="shared" si="1"/>
        <v>9.27</v>
      </c>
      <c r="P55" s="3">
        <f t="shared" si="2"/>
        <v>14.24</v>
      </c>
      <c r="Q55" s="3">
        <f t="shared" si="3"/>
        <v>16</v>
      </c>
      <c r="R55" s="3">
        <f t="shared" si="4"/>
        <v>9.6199999999999992</v>
      </c>
      <c r="S55" s="3">
        <f t="shared" si="5"/>
        <v>17.78</v>
      </c>
      <c r="T55" s="33">
        <v>10.3</v>
      </c>
      <c r="U55" s="34">
        <f t="shared" si="6"/>
        <v>10.3</v>
      </c>
      <c r="V55" s="35">
        <f t="shared" si="7"/>
        <v>0.51515151515151625</v>
      </c>
      <c r="W55" s="35">
        <f t="shared" si="8"/>
        <v>7.0686070686070845</v>
      </c>
      <c r="X55" s="36">
        <f t="shared" si="9"/>
        <v>0.52</v>
      </c>
      <c r="Y55" s="36">
        <f t="shared" si="10"/>
        <v>7.0699999999999994</v>
      </c>
      <c r="Z55" s="37"/>
    </row>
    <row r="56" spans="1:26" s="37" customFormat="1" ht="24.95" customHeight="1">
      <c r="A56" s="75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230510</v>
      </c>
      <c r="M56" s="32" t="s">
        <v>324</v>
      </c>
      <c r="N56" s="3">
        <f t="shared" si="0"/>
        <v>62</v>
      </c>
      <c r="O56" s="3">
        <f t="shared" si="1"/>
        <v>9.27</v>
      </c>
      <c r="P56" s="3">
        <f t="shared" si="2"/>
        <v>14.24</v>
      </c>
      <c r="Q56" s="3">
        <f t="shared" si="3"/>
        <v>16</v>
      </c>
      <c r="R56" s="3">
        <f t="shared" si="4"/>
        <v>9.6199999999999992</v>
      </c>
      <c r="S56" s="3">
        <f t="shared" si="5"/>
        <v>17.78</v>
      </c>
      <c r="T56" s="33">
        <v>8.6999999999999993</v>
      </c>
      <c r="U56" s="34">
        <f t="shared" si="6"/>
        <v>8.6999999999999993</v>
      </c>
      <c r="V56" s="35">
        <f t="shared" si="7"/>
        <v>-0.69696969696969691</v>
      </c>
      <c r="W56" s="35">
        <f t="shared" si="8"/>
        <v>-9.5634095634095644</v>
      </c>
      <c r="X56" s="36">
        <f t="shared" si="9"/>
        <v>-0.7</v>
      </c>
      <c r="Y56" s="36">
        <f t="shared" si="10"/>
        <v>-9.57</v>
      </c>
    </row>
    <row r="57" spans="1:26" ht="24.95" customHeight="1">
      <c r="A57" s="75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230510</v>
      </c>
      <c r="M57" s="32" t="s">
        <v>324</v>
      </c>
      <c r="N57" s="3">
        <f t="shared" si="0"/>
        <v>62</v>
      </c>
      <c r="O57" s="3">
        <f t="shared" si="1"/>
        <v>9.27</v>
      </c>
      <c r="P57" s="3">
        <f t="shared" si="2"/>
        <v>14.24</v>
      </c>
      <c r="Q57" s="3">
        <f t="shared" si="3"/>
        <v>16</v>
      </c>
      <c r="R57" s="3">
        <f t="shared" si="4"/>
        <v>9.6199999999999992</v>
      </c>
      <c r="S57" s="3">
        <f t="shared" si="5"/>
        <v>17.78</v>
      </c>
      <c r="T57" s="33">
        <v>9.1999999999999993</v>
      </c>
      <c r="U57" s="34">
        <f t="shared" si="6"/>
        <v>9.1999999999999993</v>
      </c>
      <c r="V57" s="35">
        <f t="shared" si="7"/>
        <v>-0.31818181818181812</v>
      </c>
      <c r="W57" s="35">
        <f t="shared" si="8"/>
        <v>-4.365904365904365</v>
      </c>
      <c r="X57" s="36">
        <f t="shared" si="9"/>
        <v>-0.32</v>
      </c>
      <c r="Y57" s="36">
        <f t="shared" si="10"/>
        <v>-4.37</v>
      </c>
      <c r="Z57" s="37"/>
    </row>
    <row r="58" spans="1:26" s="37" customFormat="1" ht="24.95" customHeight="1">
      <c r="A58" s="75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230510</v>
      </c>
      <c r="M58" s="32" t="s">
        <v>324</v>
      </c>
      <c r="N58" s="3">
        <f t="shared" si="0"/>
        <v>62</v>
      </c>
      <c r="O58" s="3">
        <f t="shared" si="1"/>
        <v>9.27</v>
      </c>
      <c r="P58" s="3">
        <f t="shared" si="2"/>
        <v>14.24</v>
      </c>
      <c r="Q58" s="3">
        <f t="shared" si="3"/>
        <v>16</v>
      </c>
      <c r="R58" s="3">
        <f t="shared" si="4"/>
        <v>9.6199999999999992</v>
      </c>
      <c r="S58" s="3">
        <f t="shared" si="5"/>
        <v>17.78</v>
      </c>
      <c r="T58" s="33">
        <v>9.1</v>
      </c>
      <c r="U58" s="34">
        <f t="shared" si="6"/>
        <v>9.1</v>
      </c>
      <c r="V58" s="35">
        <f t="shared" si="7"/>
        <v>-0.39393939393939359</v>
      </c>
      <c r="W58" s="35">
        <f t="shared" si="8"/>
        <v>-5.4054054054054017</v>
      </c>
      <c r="X58" s="36">
        <f t="shared" si="9"/>
        <v>-0.4</v>
      </c>
      <c r="Y58" s="36">
        <f t="shared" si="10"/>
        <v>-5.41</v>
      </c>
    </row>
    <row r="59" spans="1:26" ht="24.95" customHeight="1">
      <c r="A59" s="75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230510</v>
      </c>
      <c r="M59" s="32" t="s">
        <v>324</v>
      </c>
      <c r="N59" s="3">
        <f t="shared" si="0"/>
        <v>62</v>
      </c>
      <c r="O59" s="3">
        <f t="shared" si="1"/>
        <v>9.27</v>
      </c>
      <c r="P59" s="3">
        <f t="shared" si="2"/>
        <v>14.24</v>
      </c>
      <c r="Q59" s="3">
        <f t="shared" si="3"/>
        <v>16</v>
      </c>
      <c r="R59" s="3">
        <f t="shared" si="4"/>
        <v>9.6199999999999992</v>
      </c>
      <c r="S59" s="3">
        <f t="shared" si="5"/>
        <v>17.78</v>
      </c>
      <c r="T59" s="33">
        <v>9.9</v>
      </c>
      <c r="U59" s="34">
        <f t="shared" si="6"/>
        <v>9.9</v>
      </c>
      <c r="V59" s="35">
        <f t="shared" si="7"/>
        <v>0.21212121212121296</v>
      </c>
      <c r="W59" s="35">
        <f t="shared" si="8"/>
        <v>2.9106029106029228</v>
      </c>
      <c r="X59" s="36">
        <f t="shared" si="9"/>
        <v>0.22</v>
      </c>
      <c r="Y59" s="36">
        <f t="shared" si="10"/>
        <v>2.92</v>
      </c>
      <c r="Z59" s="37"/>
    </row>
    <row r="60" spans="1:26" ht="24.95" customHeight="1">
      <c r="A60" s="75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230510</v>
      </c>
      <c r="M60" s="32" t="s">
        <v>324</v>
      </c>
      <c r="N60" s="3">
        <f t="shared" si="0"/>
        <v>62</v>
      </c>
      <c r="O60" s="3">
        <f t="shared" si="1"/>
        <v>9.27</v>
      </c>
      <c r="P60" s="3">
        <f t="shared" si="2"/>
        <v>14.24</v>
      </c>
      <c r="Q60" s="3">
        <f t="shared" si="3"/>
        <v>16</v>
      </c>
      <c r="R60" s="3">
        <f t="shared" si="4"/>
        <v>9.6199999999999992</v>
      </c>
      <c r="S60" s="3">
        <f t="shared" si="5"/>
        <v>17.78</v>
      </c>
      <c r="T60" s="33">
        <v>8.5500000000000007</v>
      </c>
      <c r="U60" s="34">
        <f t="shared" si="6"/>
        <v>8.5500000000000007</v>
      </c>
      <c r="V60" s="35">
        <f t="shared" si="7"/>
        <v>-0.81060606060605944</v>
      </c>
      <c r="W60" s="35">
        <f t="shared" si="8"/>
        <v>-11.122661122661109</v>
      </c>
      <c r="X60" s="36">
        <f t="shared" si="9"/>
        <v>-0.82000000000000006</v>
      </c>
      <c r="Y60" s="36">
        <f t="shared" si="10"/>
        <v>-11.129999999999999</v>
      </c>
    </row>
    <row r="61" spans="1:26" ht="24.95" customHeight="1">
      <c r="A61" s="75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230510</v>
      </c>
      <c r="M61" s="32" t="s">
        <v>324</v>
      </c>
      <c r="N61" s="3">
        <f t="shared" si="0"/>
        <v>62</v>
      </c>
      <c r="O61" s="3">
        <f t="shared" si="1"/>
        <v>9.27</v>
      </c>
      <c r="P61" s="3">
        <f t="shared" si="2"/>
        <v>14.24</v>
      </c>
      <c r="Q61" s="3">
        <f t="shared" si="3"/>
        <v>16</v>
      </c>
      <c r="R61" s="3">
        <f t="shared" si="4"/>
        <v>9.6199999999999992</v>
      </c>
      <c r="S61" s="3">
        <f t="shared" si="5"/>
        <v>17.78</v>
      </c>
      <c r="T61" s="33">
        <v>9.1</v>
      </c>
      <c r="U61" s="34">
        <f t="shared" si="6"/>
        <v>9.1</v>
      </c>
      <c r="V61" s="35">
        <f t="shared" si="7"/>
        <v>-0.39393939393939359</v>
      </c>
      <c r="W61" s="35">
        <f t="shared" si="8"/>
        <v>-5.4054054054054017</v>
      </c>
      <c r="X61" s="36">
        <f t="shared" si="9"/>
        <v>-0.4</v>
      </c>
      <c r="Y61" s="36">
        <f t="shared" si="10"/>
        <v>-5.41</v>
      </c>
      <c r="Z61" s="37"/>
    </row>
    <row r="62" spans="1:26" ht="24.95" customHeight="1">
      <c r="A62" s="75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230510</v>
      </c>
      <c r="M62" s="32" t="s">
        <v>324</v>
      </c>
      <c r="N62" s="3">
        <f t="shared" si="0"/>
        <v>62</v>
      </c>
      <c r="O62" s="3">
        <f t="shared" si="1"/>
        <v>9.27</v>
      </c>
      <c r="P62" s="3">
        <f t="shared" si="2"/>
        <v>14.24</v>
      </c>
      <c r="Q62" s="3">
        <f t="shared" si="3"/>
        <v>16</v>
      </c>
      <c r="R62" s="3">
        <f t="shared" si="4"/>
        <v>9.6199999999999992</v>
      </c>
      <c r="S62" s="3">
        <f t="shared" si="5"/>
        <v>17.78</v>
      </c>
      <c r="T62" s="33"/>
      <c r="U62" s="34" t="str">
        <f t="shared" si="6"/>
        <v/>
      </c>
      <c r="V62" s="35">
        <f t="shared" si="7"/>
        <v>-7.2878787878787872</v>
      </c>
      <c r="W62" s="35">
        <f t="shared" si="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75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230510</v>
      </c>
      <c r="M63" s="32" t="s">
        <v>324</v>
      </c>
      <c r="N63" s="3">
        <f t="shared" si="0"/>
        <v>62</v>
      </c>
      <c r="O63" s="3">
        <f t="shared" si="1"/>
        <v>9.27</v>
      </c>
      <c r="P63" s="3">
        <f t="shared" si="2"/>
        <v>14.24</v>
      </c>
      <c r="Q63" s="3">
        <f t="shared" si="3"/>
        <v>16</v>
      </c>
      <c r="R63" s="3">
        <f t="shared" si="4"/>
        <v>9.6199999999999992</v>
      </c>
      <c r="S63" s="3">
        <f t="shared" si="5"/>
        <v>17.78</v>
      </c>
      <c r="T63" s="33">
        <v>11.8</v>
      </c>
      <c r="U63" s="34">
        <f t="shared" si="6"/>
        <v>11.8</v>
      </c>
      <c r="V63" s="35">
        <f t="shared" si="7"/>
        <v>1.6515151515151525</v>
      </c>
      <c r="W63" s="35">
        <f t="shared" si="8"/>
        <v>22.661122661122679</v>
      </c>
      <c r="X63" s="36">
        <f t="shared" si="9"/>
        <v>1.66</v>
      </c>
      <c r="Y63" s="36">
        <f t="shared" si="10"/>
        <v>22.67</v>
      </c>
    </row>
    <row r="64" spans="1:26" s="43" customFormat="1" ht="24.95" customHeight="1">
      <c r="A64" s="75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230510</v>
      </c>
      <c r="M64" s="32" t="s">
        <v>324</v>
      </c>
      <c r="N64" s="3">
        <f t="shared" si="0"/>
        <v>62</v>
      </c>
      <c r="O64" s="3">
        <f t="shared" si="1"/>
        <v>9.27</v>
      </c>
      <c r="P64" s="3">
        <f t="shared" si="2"/>
        <v>14.24</v>
      </c>
      <c r="Q64" s="3">
        <f t="shared" si="3"/>
        <v>16</v>
      </c>
      <c r="R64" s="3">
        <f t="shared" si="4"/>
        <v>9.6199999999999992</v>
      </c>
      <c r="S64" s="3">
        <f t="shared" si="5"/>
        <v>17.78</v>
      </c>
      <c r="T64" s="33">
        <v>12</v>
      </c>
      <c r="U64" s="34" t="str">
        <f t="shared" si="6"/>
        <v/>
      </c>
      <c r="V64" s="35">
        <f t="shared" si="7"/>
        <v>1.8030303030303034</v>
      </c>
      <c r="W64" s="35">
        <f t="shared" si="8"/>
        <v>24.740124740124749</v>
      </c>
      <c r="X64" s="36">
        <f t="shared" si="9"/>
        <v>1.81</v>
      </c>
      <c r="Y64" s="36">
        <f t="shared" si="10"/>
        <v>24.75</v>
      </c>
    </row>
    <row r="65" spans="1:25" s="43" customFormat="1" ht="24.95" customHeight="1">
      <c r="A65" s="75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230510</v>
      </c>
      <c r="M65" s="32" t="s">
        <v>324</v>
      </c>
      <c r="N65" s="3">
        <f t="shared" si="0"/>
        <v>62</v>
      </c>
      <c r="O65" s="3">
        <f t="shared" si="1"/>
        <v>9.27</v>
      </c>
      <c r="P65" s="3">
        <f t="shared" si="2"/>
        <v>14.24</v>
      </c>
      <c r="Q65" s="3">
        <f t="shared" si="3"/>
        <v>16</v>
      </c>
      <c r="R65" s="3">
        <f t="shared" si="4"/>
        <v>9.6199999999999992</v>
      </c>
      <c r="S65" s="3">
        <f t="shared" si="5"/>
        <v>17.78</v>
      </c>
      <c r="T65" s="33">
        <v>7.1</v>
      </c>
      <c r="U65" s="34">
        <f t="shared" si="6"/>
        <v>7.1</v>
      </c>
      <c r="V65" s="35">
        <f t="shared" si="7"/>
        <v>-1.9090909090909087</v>
      </c>
      <c r="W65" s="35">
        <f t="shared" si="8"/>
        <v>-26.19542619542619</v>
      </c>
      <c r="X65" s="36">
        <f t="shared" si="9"/>
        <v>-1.91</v>
      </c>
      <c r="Y65" s="36">
        <f t="shared" si="10"/>
        <v>-26.200000000000003</v>
      </c>
    </row>
    <row r="66" spans="1:25" s="43" customFormat="1" ht="24.95" customHeight="1">
      <c r="A66" s="75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230510</v>
      </c>
      <c r="M66" s="32" t="s">
        <v>324</v>
      </c>
      <c r="N66" s="3">
        <f t="shared" ref="N66:N82" si="11">COUNTA($T$2:$T$82)</f>
        <v>62</v>
      </c>
      <c r="O66" s="3">
        <f t="shared" ref="O66:O82" si="12">$K$88</f>
        <v>9.27</v>
      </c>
      <c r="P66" s="3">
        <f t="shared" ref="P66:P82" si="13">$K$90</f>
        <v>14.24</v>
      </c>
      <c r="Q66" s="3">
        <f t="shared" ref="Q66:Q82" si="14">COUNTA($T$63:$T$82)</f>
        <v>16</v>
      </c>
      <c r="R66" s="3">
        <f t="shared" ref="R66:R82" si="15">$K$91</f>
        <v>9.6199999999999992</v>
      </c>
      <c r="S66" s="3">
        <f t="shared" ref="S66:S82" si="16">$K$93</f>
        <v>17.78</v>
      </c>
      <c r="T66" s="33">
        <v>8.94</v>
      </c>
      <c r="U66" s="34">
        <f t="shared" ref="U66:U82" si="17">IF(OR(T66&lt;$J$86,T66&gt;$J$87),"",T66)</f>
        <v>8.94</v>
      </c>
      <c r="V66" s="35">
        <f t="shared" ref="V66:V82" si="18">(T66-$K$91)/$K$89</f>
        <v>-0.51515151515151492</v>
      </c>
      <c r="W66" s="35">
        <f t="shared" ref="W66:W82" si="19">(T66-$K$91)/$K$91*100</f>
        <v>-7.0686070686070659</v>
      </c>
      <c r="X66" s="36">
        <f t="shared" si="9"/>
        <v>-0.52</v>
      </c>
      <c r="Y66" s="36">
        <f t="shared" si="10"/>
        <v>-7.0699999999999994</v>
      </c>
    </row>
    <row r="67" spans="1:25" s="43" customFormat="1" ht="24.95" customHeight="1">
      <c r="A67" s="75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230510</v>
      </c>
      <c r="M67" s="32" t="s">
        <v>324</v>
      </c>
      <c r="N67" s="3">
        <f t="shared" si="11"/>
        <v>62</v>
      </c>
      <c r="O67" s="3">
        <f t="shared" si="12"/>
        <v>9.27</v>
      </c>
      <c r="P67" s="3">
        <f t="shared" si="13"/>
        <v>14.24</v>
      </c>
      <c r="Q67" s="3">
        <f t="shared" si="14"/>
        <v>16</v>
      </c>
      <c r="R67" s="3">
        <f t="shared" si="15"/>
        <v>9.6199999999999992</v>
      </c>
      <c r="S67" s="3">
        <f t="shared" si="16"/>
        <v>17.78</v>
      </c>
      <c r="T67" s="33">
        <v>8.58</v>
      </c>
      <c r="U67" s="34">
        <f t="shared" si="17"/>
        <v>8.58</v>
      </c>
      <c r="V67" s="35">
        <f t="shared" si="18"/>
        <v>-0.78787878787878718</v>
      </c>
      <c r="W67" s="35">
        <f t="shared" si="19"/>
        <v>-10.810810810810803</v>
      </c>
      <c r="X67" s="36">
        <f t="shared" si="9"/>
        <v>-0.79</v>
      </c>
      <c r="Y67" s="36">
        <f t="shared" si="10"/>
        <v>-10.82</v>
      </c>
    </row>
    <row r="68" spans="1:25" s="43" customFormat="1" ht="24.95" customHeight="1">
      <c r="A68" s="75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230510</v>
      </c>
      <c r="M68" s="32" t="s">
        <v>324</v>
      </c>
      <c r="N68" s="3">
        <f t="shared" si="11"/>
        <v>62</v>
      </c>
      <c r="O68" s="3">
        <f t="shared" si="12"/>
        <v>9.27</v>
      </c>
      <c r="P68" s="3">
        <f t="shared" si="13"/>
        <v>14.24</v>
      </c>
      <c r="Q68" s="3">
        <f t="shared" si="14"/>
        <v>16</v>
      </c>
      <c r="R68" s="3">
        <f t="shared" si="15"/>
        <v>9.6199999999999992</v>
      </c>
      <c r="S68" s="3">
        <f t="shared" si="16"/>
        <v>17.78</v>
      </c>
      <c r="T68" s="33">
        <v>11.8</v>
      </c>
      <c r="U68" s="34">
        <f t="shared" si="17"/>
        <v>11.8</v>
      </c>
      <c r="V68" s="35">
        <f t="shared" si="18"/>
        <v>1.6515151515151525</v>
      </c>
      <c r="W68" s="35">
        <f t="shared" si="19"/>
        <v>22.661122661122679</v>
      </c>
      <c r="X68" s="36">
        <f t="shared" ref="X68:X82" si="20">IF(T68&lt;&gt;0,ROUNDUP(V68,2),#N/A)</f>
        <v>1.66</v>
      </c>
      <c r="Y68" s="36">
        <f t="shared" ref="Y68:Y81" si="21">IF(T68&lt;&gt;0,ROUNDUP(W68,2),#N/A)</f>
        <v>22.67</v>
      </c>
    </row>
    <row r="69" spans="1:25" s="43" customFormat="1" ht="24.95" customHeight="1">
      <c r="A69" s="75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230510</v>
      </c>
      <c r="M69" s="32" t="s">
        <v>324</v>
      </c>
      <c r="N69" s="3">
        <f t="shared" si="11"/>
        <v>62</v>
      </c>
      <c r="O69" s="3">
        <f t="shared" si="12"/>
        <v>9.27</v>
      </c>
      <c r="P69" s="3">
        <f t="shared" si="13"/>
        <v>14.24</v>
      </c>
      <c r="Q69" s="3">
        <f t="shared" si="14"/>
        <v>16</v>
      </c>
      <c r="R69" s="3">
        <f t="shared" si="15"/>
        <v>9.6199999999999992</v>
      </c>
      <c r="S69" s="3">
        <f t="shared" si="16"/>
        <v>17.78</v>
      </c>
      <c r="T69" s="33">
        <v>10.59</v>
      </c>
      <c r="U69" s="34">
        <f t="shared" si="17"/>
        <v>10.59</v>
      </c>
      <c r="V69" s="35">
        <f t="shared" si="18"/>
        <v>0.73484848484848531</v>
      </c>
      <c r="W69" s="35">
        <f t="shared" si="19"/>
        <v>10.08316008316009</v>
      </c>
      <c r="X69" s="36">
        <f t="shared" si="20"/>
        <v>0.74</v>
      </c>
      <c r="Y69" s="36">
        <f t="shared" si="21"/>
        <v>10.09</v>
      </c>
    </row>
    <row r="70" spans="1:25" s="43" customFormat="1" ht="24.95" customHeight="1">
      <c r="A70" s="75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230510</v>
      </c>
      <c r="M70" s="32" t="s">
        <v>324</v>
      </c>
      <c r="N70" s="3">
        <f t="shared" si="11"/>
        <v>62</v>
      </c>
      <c r="O70" s="3">
        <f t="shared" si="12"/>
        <v>9.27</v>
      </c>
      <c r="P70" s="3">
        <f t="shared" si="13"/>
        <v>14.24</v>
      </c>
      <c r="Q70" s="3">
        <f t="shared" si="14"/>
        <v>16</v>
      </c>
      <c r="R70" s="3">
        <f t="shared" si="15"/>
        <v>9.6199999999999992</v>
      </c>
      <c r="S70" s="3">
        <f t="shared" si="16"/>
        <v>17.78</v>
      </c>
      <c r="T70" s="33">
        <v>8.2561</v>
      </c>
      <c r="U70" s="34">
        <f t="shared" si="17"/>
        <v>8.2561</v>
      </c>
      <c r="V70" s="35">
        <f t="shared" si="18"/>
        <v>-1.033257575757575</v>
      </c>
      <c r="W70" s="35">
        <f t="shared" si="19"/>
        <v>-14.17775467775467</v>
      </c>
      <c r="X70" s="36">
        <f t="shared" si="20"/>
        <v>-1.04</v>
      </c>
      <c r="Y70" s="36">
        <f t="shared" si="21"/>
        <v>-14.18</v>
      </c>
    </row>
    <row r="71" spans="1:25" s="43" customFormat="1" ht="24.95" customHeight="1">
      <c r="A71" s="75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230510</v>
      </c>
      <c r="M71" s="32" t="s">
        <v>324</v>
      </c>
      <c r="N71" s="3">
        <f t="shared" si="11"/>
        <v>62</v>
      </c>
      <c r="O71" s="3">
        <f t="shared" si="12"/>
        <v>9.27</v>
      </c>
      <c r="P71" s="3">
        <f t="shared" si="13"/>
        <v>14.24</v>
      </c>
      <c r="Q71" s="3">
        <f t="shared" si="14"/>
        <v>16</v>
      </c>
      <c r="R71" s="3">
        <f t="shared" si="15"/>
        <v>9.6199999999999992</v>
      </c>
      <c r="S71" s="3">
        <f t="shared" si="16"/>
        <v>17.78</v>
      </c>
      <c r="T71" s="33">
        <v>8.1</v>
      </c>
      <c r="U71" s="34">
        <f t="shared" si="17"/>
        <v>8.1</v>
      </c>
      <c r="V71" s="35">
        <f t="shared" si="18"/>
        <v>-1.1515151515151512</v>
      </c>
      <c r="W71" s="35">
        <f t="shared" si="19"/>
        <v>-15.800415800415799</v>
      </c>
      <c r="X71" s="36">
        <f t="shared" si="20"/>
        <v>-1.1599999999999999</v>
      </c>
      <c r="Y71" s="36">
        <f t="shared" si="21"/>
        <v>-15.81</v>
      </c>
    </row>
    <row r="72" spans="1:25" s="43" customFormat="1" ht="24.95" customHeight="1">
      <c r="A72" s="75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230510</v>
      </c>
      <c r="M72" s="32" t="s">
        <v>324</v>
      </c>
      <c r="N72" s="3">
        <f t="shared" si="11"/>
        <v>62</v>
      </c>
      <c r="O72" s="3">
        <f t="shared" si="12"/>
        <v>9.27</v>
      </c>
      <c r="P72" s="3">
        <f t="shared" si="13"/>
        <v>14.24</v>
      </c>
      <c r="Q72" s="3">
        <f t="shared" si="14"/>
        <v>16</v>
      </c>
      <c r="R72" s="3">
        <f t="shared" si="15"/>
        <v>9.6199999999999992</v>
      </c>
      <c r="S72" s="3">
        <f t="shared" si="16"/>
        <v>17.78</v>
      </c>
      <c r="T72" s="33">
        <v>8.3000000000000007</v>
      </c>
      <c r="U72" s="34">
        <f t="shared" si="17"/>
        <v>8.3000000000000007</v>
      </c>
      <c r="V72" s="35">
        <f t="shared" si="18"/>
        <v>-0.99999999999999878</v>
      </c>
      <c r="W72" s="35">
        <f t="shared" si="19"/>
        <v>-13.721413721413708</v>
      </c>
      <c r="X72" s="36">
        <f t="shared" si="20"/>
        <v>-1</v>
      </c>
      <c r="Y72" s="36">
        <f t="shared" si="21"/>
        <v>-13.73</v>
      </c>
    </row>
    <row r="73" spans="1:25" s="43" customFormat="1" ht="24.95" customHeight="1">
      <c r="A73" s="75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230510</v>
      </c>
      <c r="M73" s="32" t="s">
        <v>324</v>
      </c>
      <c r="N73" s="3">
        <f t="shared" si="11"/>
        <v>62</v>
      </c>
      <c r="O73" s="3">
        <f t="shared" si="12"/>
        <v>9.27</v>
      </c>
      <c r="P73" s="3">
        <f t="shared" si="13"/>
        <v>14.24</v>
      </c>
      <c r="Q73" s="3">
        <f t="shared" si="14"/>
        <v>16</v>
      </c>
      <c r="R73" s="3">
        <f t="shared" si="15"/>
        <v>9.6199999999999992</v>
      </c>
      <c r="S73" s="3">
        <f t="shared" si="16"/>
        <v>17.78</v>
      </c>
      <c r="T73" s="33">
        <v>11.9</v>
      </c>
      <c r="U73" s="34">
        <f t="shared" si="17"/>
        <v>11.9</v>
      </c>
      <c r="V73" s="35">
        <f t="shared" si="18"/>
        <v>1.727272727272728</v>
      </c>
      <c r="W73" s="35">
        <f t="shared" si="19"/>
        <v>23.700623700623712</v>
      </c>
      <c r="X73" s="36">
        <f t="shared" si="20"/>
        <v>1.73</v>
      </c>
      <c r="Y73" s="36">
        <f t="shared" si="21"/>
        <v>23.71</v>
      </c>
    </row>
    <row r="74" spans="1:25" s="43" customFormat="1" ht="24.95" customHeight="1">
      <c r="A74" s="75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230510</v>
      </c>
      <c r="M74" s="32" t="s">
        <v>324</v>
      </c>
      <c r="N74" s="3">
        <f t="shared" si="11"/>
        <v>62</v>
      </c>
      <c r="O74" s="3">
        <f t="shared" si="12"/>
        <v>9.27</v>
      </c>
      <c r="P74" s="3">
        <f t="shared" si="13"/>
        <v>14.24</v>
      </c>
      <c r="Q74" s="3">
        <f t="shared" si="14"/>
        <v>16</v>
      </c>
      <c r="R74" s="3">
        <f t="shared" si="15"/>
        <v>9.6199999999999992</v>
      </c>
      <c r="S74" s="3">
        <f t="shared" si="16"/>
        <v>17.78</v>
      </c>
      <c r="T74" s="33">
        <v>11.8</v>
      </c>
      <c r="U74" s="34">
        <f t="shared" si="17"/>
        <v>11.8</v>
      </c>
      <c r="V74" s="35">
        <f t="shared" si="18"/>
        <v>1.6515151515151525</v>
      </c>
      <c r="W74" s="35">
        <f t="shared" si="19"/>
        <v>22.661122661122679</v>
      </c>
      <c r="X74" s="36">
        <f t="shared" si="20"/>
        <v>1.66</v>
      </c>
      <c r="Y74" s="36">
        <f t="shared" si="21"/>
        <v>22.67</v>
      </c>
    </row>
    <row r="75" spans="1:25" s="43" customFormat="1" ht="24.95" customHeight="1">
      <c r="A75" s="75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230510</v>
      </c>
      <c r="M75" s="32" t="s">
        <v>324</v>
      </c>
      <c r="N75" s="3">
        <f t="shared" si="11"/>
        <v>62</v>
      </c>
      <c r="O75" s="3">
        <f t="shared" si="12"/>
        <v>9.27</v>
      </c>
      <c r="P75" s="3">
        <f t="shared" si="13"/>
        <v>14.24</v>
      </c>
      <c r="Q75" s="3">
        <f t="shared" si="14"/>
        <v>16</v>
      </c>
      <c r="R75" s="3">
        <f t="shared" si="15"/>
        <v>9.6199999999999992</v>
      </c>
      <c r="S75" s="3">
        <f t="shared" si="16"/>
        <v>17.78</v>
      </c>
      <c r="T75" s="33">
        <v>8.39</v>
      </c>
      <c r="U75" s="34">
        <f t="shared" si="17"/>
        <v>8.39</v>
      </c>
      <c r="V75" s="35">
        <f t="shared" si="18"/>
        <v>-0.93181818181818077</v>
      </c>
      <c r="W75" s="35">
        <f t="shared" si="19"/>
        <v>-12.785862785862772</v>
      </c>
      <c r="X75" s="36">
        <f t="shared" si="20"/>
        <v>-0.94000000000000006</v>
      </c>
      <c r="Y75" s="36">
        <f t="shared" si="21"/>
        <v>-12.79</v>
      </c>
    </row>
    <row r="76" spans="1:25" s="43" customFormat="1" ht="24.95" customHeight="1">
      <c r="A76" s="75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230510</v>
      </c>
      <c r="M76" s="32" t="s">
        <v>324</v>
      </c>
      <c r="N76" s="3">
        <f t="shared" si="11"/>
        <v>62</v>
      </c>
      <c r="O76" s="3">
        <f t="shared" si="12"/>
        <v>9.27</v>
      </c>
      <c r="P76" s="3">
        <f t="shared" si="13"/>
        <v>14.24</v>
      </c>
      <c r="Q76" s="3">
        <f t="shared" si="14"/>
        <v>16</v>
      </c>
      <c r="R76" s="3">
        <f t="shared" si="15"/>
        <v>9.6199999999999992</v>
      </c>
      <c r="S76" s="3">
        <f t="shared" si="16"/>
        <v>17.78</v>
      </c>
      <c r="T76" s="33">
        <v>9.4</v>
      </c>
      <c r="U76" s="34">
        <f t="shared" si="17"/>
        <v>9.4</v>
      </c>
      <c r="V76" s="35">
        <f t="shared" si="18"/>
        <v>-0.1666666666666658</v>
      </c>
      <c r="W76" s="35">
        <f t="shared" si="19"/>
        <v>-2.2869022869022753</v>
      </c>
      <c r="X76" s="36">
        <f t="shared" si="20"/>
        <v>-0.17</v>
      </c>
      <c r="Y76" s="36">
        <f t="shared" si="21"/>
        <v>-2.2899999999999996</v>
      </c>
    </row>
    <row r="77" spans="1:25" s="43" customFormat="1" ht="24.95" customHeight="1">
      <c r="A77" s="75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230510</v>
      </c>
      <c r="M77" s="32" t="s">
        <v>324</v>
      </c>
      <c r="N77" s="3">
        <f t="shared" si="11"/>
        <v>62</v>
      </c>
      <c r="O77" s="3">
        <f t="shared" si="12"/>
        <v>9.27</v>
      </c>
      <c r="P77" s="3">
        <f t="shared" si="13"/>
        <v>14.24</v>
      </c>
      <c r="Q77" s="3">
        <f t="shared" si="14"/>
        <v>16</v>
      </c>
      <c r="R77" s="3">
        <f t="shared" si="15"/>
        <v>9.6199999999999992</v>
      </c>
      <c r="S77" s="3">
        <f t="shared" si="16"/>
        <v>17.78</v>
      </c>
      <c r="T77" s="33">
        <v>11.2</v>
      </c>
      <c r="U77" s="34">
        <f t="shared" si="17"/>
        <v>11.2</v>
      </c>
      <c r="V77" s="35">
        <f t="shared" si="18"/>
        <v>1.196969696969697</v>
      </c>
      <c r="W77" s="35">
        <f t="shared" si="19"/>
        <v>16.424116424116423</v>
      </c>
      <c r="X77" s="36">
        <f t="shared" si="20"/>
        <v>1.2</v>
      </c>
      <c r="Y77" s="36">
        <f t="shared" si="21"/>
        <v>16.430000000000003</v>
      </c>
    </row>
    <row r="78" spans="1:25" s="43" customFormat="1" ht="24.95" customHeight="1">
      <c r="A78" s="75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230510</v>
      </c>
      <c r="M78" s="32" t="s">
        <v>324</v>
      </c>
      <c r="N78" s="3">
        <f t="shared" si="11"/>
        <v>62</v>
      </c>
      <c r="O78" s="3">
        <f t="shared" si="12"/>
        <v>9.27</v>
      </c>
      <c r="P78" s="3">
        <f t="shared" si="13"/>
        <v>14.24</v>
      </c>
      <c r="Q78" s="3">
        <f t="shared" si="14"/>
        <v>16</v>
      </c>
      <c r="R78" s="3">
        <f t="shared" si="15"/>
        <v>9.6199999999999992</v>
      </c>
      <c r="S78" s="3">
        <f t="shared" si="16"/>
        <v>17.78</v>
      </c>
      <c r="T78" s="33">
        <v>8.09</v>
      </c>
      <c r="U78" s="34">
        <f t="shared" si="17"/>
        <v>8.09</v>
      </c>
      <c r="V78" s="35">
        <f t="shared" si="18"/>
        <v>-1.1590909090909085</v>
      </c>
      <c r="W78" s="35">
        <f t="shared" si="19"/>
        <v>-15.9043659043659</v>
      </c>
      <c r="X78" s="36">
        <f t="shared" si="20"/>
        <v>-1.1599999999999999</v>
      </c>
      <c r="Y78" s="36">
        <f t="shared" si="21"/>
        <v>-15.91</v>
      </c>
    </row>
    <row r="79" spans="1:25" s="43" customFormat="1" ht="24.95" customHeight="1">
      <c r="A79" s="75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230510</v>
      </c>
      <c r="M79" s="32" t="s">
        <v>324</v>
      </c>
      <c r="N79" s="3">
        <f t="shared" si="11"/>
        <v>62</v>
      </c>
      <c r="O79" s="3">
        <f t="shared" si="12"/>
        <v>9.27</v>
      </c>
      <c r="P79" s="3">
        <f t="shared" si="13"/>
        <v>14.24</v>
      </c>
      <c r="Q79" s="3">
        <f t="shared" si="14"/>
        <v>16</v>
      </c>
      <c r="R79" s="3">
        <f t="shared" si="15"/>
        <v>9.6199999999999992</v>
      </c>
      <c r="S79" s="3">
        <f t="shared" si="16"/>
        <v>17.78</v>
      </c>
      <c r="T79" s="33"/>
      <c r="U79" s="34" t="str">
        <f t="shared" si="17"/>
        <v/>
      </c>
      <c r="V79" s="35">
        <f t="shared" si="18"/>
        <v>-7.2878787878787872</v>
      </c>
      <c r="W79" s="35">
        <f t="shared" si="19"/>
        <v>-100</v>
      </c>
      <c r="X79" s="36" t="e">
        <f t="shared" si="20"/>
        <v>#N/A</v>
      </c>
      <c r="Y79" s="36" t="e">
        <f t="shared" si="21"/>
        <v>#N/A</v>
      </c>
    </row>
    <row r="80" spans="1:25" s="43" customFormat="1" ht="24.95" customHeight="1">
      <c r="A80" s="75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230510</v>
      </c>
      <c r="M80" s="32" t="s">
        <v>324</v>
      </c>
      <c r="N80" s="3">
        <f t="shared" si="11"/>
        <v>62</v>
      </c>
      <c r="O80" s="3">
        <f t="shared" si="12"/>
        <v>9.27</v>
      </c>
      <c r="P80" s="3">
        <f t="shared" si="13"/>
        <v>14.24</v>
      </c>
      <c r="Q80" s="3">
        <f t="shared" si="14"/>
        <v>16</v>
      </c>
      <c r="R80" s="3">
        <f t="shared" si="15"/>
        <v>9.6199999999999992</v>
      </c>
      <c r="S80" s="3">
        <f t="shared" si="16"/>
        <v>17.78</v>
      </c>
      <c r="T80" s="33"/>
      <c r="U80" s="34" t="str">
        <f t="shared" si="17"/>
        <v/>
      </c>
      <c r="V80" s="35">
        <f t="shared" si="18"/>
        <v>-7.2878787878787872</v>
      </c>
      <c r="W80" s="35">
        <f t="shared" si="19"/>
        <v>-100</v>
      </c>
      <c r="X80" s="36" t="e">
        <f t="shared" si="20"/>
        <v>#N/A</v>
      </c>
      <c r="Y80" s="36" t="e">
        <f t="shared" si="21"/>
        <v>#N/A</v>
      </c>
    </row>
    <row r="81" spans="1:25" s="43" customFormat="1" ht="24.95" customHeight="1">
      <c r="A81" s="75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230510</v>
      </c>
      <c r="M81" s="32" t="s">
        <v>324</v>
      </c>
      <c r="N81" s="3">
        <f t="shared" si="11"/>
        <v>62</v>
      </c>
      <c r="O81" s="3">
        <f t="shared" si="12"/>
        <v>9.27</v>
      </c>
      <c r="P81" s="3">
        <f t="shared" si="13"/>
        <v>14.24</v>
      </c>
      <c r="Q81" s="3">
        <f t="shared" si="14"/>
        <v>16</v>
      </c>
      <c r="R81" s="3">
        <f t="shared" si="15"/>
        <v>9.6199999999999992</v>
      </c>
      <c r="S81" s="3">
        <f t="shared" si="16"/>
        <v>17.78</v>
      </c>
      <c r="T81" s="33"/>
      <c r="U81" s="34" t="str">
        <f t="shared" si="17"/>
        <v/>
      </c>
      <c r="V81" s="35">
        <f t="shared" si="18"/>
        <v>-7.2878787878787872</v>
      </c>
      <c r="W81" s="35">
        <f t="shared" si="19"/>
        <v>-100</v>
      </c>
      <c r="X81" s="36" t="e">
        <f t="shared" si="20"/>
        <v>#N/A</v>
      </c>
      <c r="Y81" s="36" t="e">
        <f t="shared" si="21"/>
        <v>#N/A</v>
      </c>
    </row>
    <row r="82" spans="1:25" s="43" customFormat="1" ht="24.95" customHeight="1">
      <c r="A82" s="75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230510</v>
      </c>
      <c r="M82" s="32" t="s">
        <v>324</v>
      </c>
      <c r="N82" s="3">
        <f t="shared" si="11"/>
        <v>62</v>
      </c>
      <c r="O82" s="3">
        <f t="shared" si="12"/>
        <v>9.27</v>
      </c>
      <c r="P82" s="3">
        <f t="shared" si="13"/>
        <v>14.24</v>
      </c>
      <c r="Q82" s="3">
        <f t="shared" si="14"/>
        <v>16</v>
      </c>
      <c r="R82" s="3">
        <f t="shared" si="15"/>
        <v>9.6199999999999992</v>
      </c>
      <c r="S82" s="3">
        <f t="shared" si="16"/>
        <v>17.78</v>
      </c>
      <c r="T82" s="33"/>
      <c r="U82" s="34" t="str">
        <f t="shared" si="17"/>
        <v/>
      </c>
      <c r="V82" s="35">
        <f t="shared" si="18"/>
        <v>-7.2878787878787872</v>
      </c>
      <c r="W82" s="35">
        <f t="shared" si="19"/>
        <v>-100</v>
      </c>
      <c r="X82" s="36" t="e">
        <f t="shared" si="20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4.825000000000002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291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11.934999999999999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9.5444532258064516</v>
      </c>
      <c r="K88" s="62">
        <f>ROUNDUP(AVERAGE(U2:U82),2)</f>
        <v>9.27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1.6066693462265886</v>
      </c>
      <c r="K89" s="62">
        <f>ROUNDUP(STDEV(U2:U82),2)</f>
        <v>1.32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16.833539944252117</v>
      </c>
      <c r="K90" s="62">
        <f>ROUNDUP(K89/K88*100,2)</f>
        <v>14.24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9.6199999999999992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1.71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17.78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0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4.825000000000002</v>
      </c>
      <c r="I95" s="51">
        <f>ROUNDUP(H95,2)</f>
        <v>4.83</v>
      </c>
      <c r="J95" s="51">
        <f t="shared" ref="J95:J101" si="22">COUNTIFS($T$2:$T$82,"&gt;="&amp;I95,$T$2:$T$82,"&lt;"&amp;I96)</f>
        <v>0</v>
      </c>
      <c r="K95" s="51">
        <f>(J87-J86)/7</f>
        <v>1.0157142857142853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5.8407142857142871</v>
      </c>
      <c r="I96" s="51">
        <f t="shared" ref="I96:I102" si="23">ROUNDUP(H96,2)</f>
        <v>5.85</v>
      </c>
      <c r="J96" s="51">
        <f t="shared" si="22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6.8564285714285722</v>
      </c>
      <c r="I97" s="51">
        <f t="shared" si="23"/>
        <v>6.8599999999999994</v>
      </c>
      <c r="J97" s="51">
        <f t="shared" si="22"/>
        <v>5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24"/>
        <v>7.8721428571428573</v>
      </c>
      <c r="I98" s="51">
        <f t="shared" si="23"/>
        <v>7.88</v>
      </c>
      <c r="J98" s="51">
        <f t="shared" si="22"/>
        <v>20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24"/>
        <v>8.8878571428571433</v>
      </c>
      <c r="I99" s="51">
        <f t="shared" si="23"/>
        <v>8.89</v>
      </c>
      <c r="J99" s="51">
        <f t="shared" si="22"/>
        <v>15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9.9035714285714285</v>
      </c>
      <c r="I100" s="51">
        <f t="shared" si="23"/>
        <v>9.91</v>
      </c>
      <c r="J100" s="51">
        <f t="shared" si="22"/>
        <v>7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10.919285714285714</v>
      </c>
      <c r="I101" s="51">
        <f t="shared" si="23"/>
        <v>10.92</v>
      </c>
      <c r="J101" s="51">
        <f t="shared" si="22"/>
        <v>9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11.934999999999999</v>
      </c>
      <c r="I102" s="51">
        <f t="shared" si="23"/>
        <v>11.94</v>
      </c>
      <c r="J102" s="51">
        <f>COUNTIF($T$2:$T$82,"&gt;="&amp;I102)</f>
        <v>5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1:D1048576">
    <cfRule type="duplicateValues" dxfId="20" priority="1"/>
  </conditionalFormatting>
  <conditionalFormatting sqref="D2:D28 D43:D45 D49:D51 D63:D82 B63:B82">
    <cfRule type="cellIs" dxfId="19" priority="6" operator="equal">
      <formula>$C$87</formula>
    </cfRule>
    <cfRule type="cellIs" dxfId="18" priority="7" operator="equal">
      <formula>#REF!</formula>
    </cfRule>
  </conditionalFormatting>
  <conditionalFormatting sqref="D56:D57">
    <cfRule type="cellIs" dxfId="17" priority="4" operator="equal">
      <formula>$C$87</formula>
    </cfRule>
    <cfRule type="cellIs" dxfId="16" priority="5" operator="equal">
      <formula>#REF!</formula>
    </cfRule>
  </conditionalFormatting>
  <conditionalFormatting sqref="D60">
    <cfRule type="cellIs" dxfId="15" priority="2" operator="equal">
      <formula>$C$87</formula>
    </cfRule>
    <cfRule type="cellIs" dxfId="14" priority="3" operator="equal">
      <formula>#REF!</formula>
    </cfRule>
  </conditionalFormatting>
  <dataValidations count="1">
    <dataValidation type="list" allowBlank="1" showInputMessage="1" showErrorMessage="1" sqref="C87" xr:uid="{D3536F53-6A58-497C-AA48-7C5D3F0CB8F3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FD962-184C-4739-B312-263D306BD3B1}">
  <dimension ref="A1:Z274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:XFD6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38.25">
      <c r="A1" s="4" t="s">
        <v>325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230611</v>
      </c>
      <c r="M2" s="32" t="s">
        <v>412</v>
      </c>
      <c r="N2" s="3">
        <f t="shared" ref="N2:N65" si="0">COUNTA($T$2:$T$82)</f>
        <v>56</v>
      </c>
      <c r="O2" s="3">
        <f t="shared" ref="O2:O65" si="1">$K$88</f>
        <v>5.0199999999999996</v>
      </c>
      <c r="P2" s="3">
        <f t="shared" ref="P2:P65" si="2">$K$90</f>
        <v>6.18</v>
      </c>
      <c r="Q2" s="3">
        <f t="shared" ref="Q2:Q65" si="3">COUNTA($T$63:$T$82)</f>
        <v>14</v>
      </c>
      <c r="R2" s="3">
        <f t="shared" ref="R2:R65" si="4">$K$91</f>
        <v>5</v>
      </c>
      <c r="S2" s="3">
        <f t="shared" ref="S2:S65" si="5">$K$93</f>
        <v>3.8</v>
      </c>
      <c r="T2" s="33">
        <v>5.08</v>
      </c>
      <c r="U2" s="34">
        <f t="shared" ref="U2:U65" si="6">IF(OR(T2&lt;$J$86,T2&gt;$J$87),"",T2)</f>
        <v>5.08</v>
      </c>
      <c r="V2" s="35">
        <f t="shared" ref="V2:V65" si="7">(T2-$K$91)/$K$89</f>
        <v>0.25806451612903247</v>
      </c>
      <c r="W2" s="35">
        <f t="shared" ref="W2:W65" si="8">(T2-$K$91)/$K$91*100</f>
        <v>1.6000000000000014</v>
      </c>
      <c r="X2" s="36">
        <f t="shared" ref="X2:X67" si="9">IF(T2&lt;&gt;0,ROUNDUP(V2,2),#N/A)</f>
        <v>0.26</v>
      </c>
      <c r="Y2" s="36">
        <f t="shared" ref="Y2:Y67" si="10">IF(T2&lt;&gt;0,ROUNDUP(W2,2),#N/A)</f>
        <v>1.6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230611</v>
      </c>
      <c r="M3" s="32" t="s">
        <v>412</v>
      </c>
      <c r="N3" s="3">
        <f t="shared" si="0"/>
        <v>56</v>
      </c>
      <c r="O3" s="3">
        <f t="shared" si="1"/>
        <v>5.0199999999999996</v>
      </c>
      <c r="P3" s="3">
        <f t="shared" si="2"/>
        <v>6.18</v>
      </c>
      <c r="Q3" s="3">
        <f t="shared" si="3"/>
        <v>14</v>
      </c>
      <c r="R3" s="3">
        <f t="shared" si="4"/>
        <v>5</v>
      </c>
      <c r="S3" s="3">
        <f t="shared" si="5"/>
        <v>3.8</v>
      </c>
      <c r="T3" s="33"/>
      <c r="U3" s="34" t="str">
        <f t="shared" si="6"/>
        <v/>
      </c>
      <c r="V3" s="35">
        <f t="shared" si="7"/>
        <v>-16.129032258064516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230611</v>
      </c>
      <c r="M4" s="32" t="s">
        <v>412</v>
      </c>
      <c r="N4" s="3">
        <f t="shared" si="0"/>
        <v>56</v>
      </c>
      <c r="O4" s="3">
        <f t="shared" si="1"/>
        <v>5.0199999999999996</v>
      </c>
      <c r="P4" s="3">
        <f t="shared" si="2"/>
        <v>6.18</v>
      </c>
      <c r="Q4" s="3">
        <f t="shared" si="3"/>
        <v>14</v>
      </c>
      <c r="R4" s="3">
        <f t="shared" si="4"/>
        <v>5</v>
      </c>
      <c r="S4" s="3">
        <f t="shared" si="5"/>
        <v>3.8</v>
      </c>
      <c r="T4" s="33"/>
      <c r="U4" s="34" t="str">
        <f t="shared" si="6"/>
        <v/>
      </c>
      <c r="V4" s="35">
        <f t="shared" si="7"/>
        <v>-16.129032258064516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230611</v>
      </c>
      <c r="M5" s="32" t="s">
        <v>412</v>
      </c>
      <c r="N5" s="3">
        <f t="shared" si="0"/>
        <v>56</v>
      </c>
      <c r="O5" s="3">
        <f t="shared" si="1"/>
        <v>5.0199999999999996</v>
      </c>
      <c r="P5" s="3">
        <f t="shared" si="2"/>
        <v>6.18</v>
      </c>
      <c r="Q5" s="3">
        <f t="shared" si="3"/>
        <v>14</v>
      </c>
      <c r="R5" s="3">
        <f t="shared" si="4"/>
        <v>5</v>
      </c>
      <c r="S5" s="3">
        <f t="shared" si="5"/>
        <v>3.8</v>
      </c>
      <c r="T5" s="33">
        <v>5.2</v>
      </c>
      <c r="U5" s="34">
        <f t="shared" si="6"/>
        <v>5.2</v>
      </c>
      <c r="V5" s="35">
        <f t="shared" si="7"/>
        <v>0.64516129032258118</v>
      </c>
      <c r="W5" s="35">
        <f t="shared" si="8"/>
        <v>4.0000000000000036</v>
      </c>
      <c r="X5" s="36">
        <f t="shared" si="9"/>
        <v>0.65</v>
      </c>
      <c r="Y5" s="36">
        <f t="shared" si="10"/>
        <v>4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230611</v>
      </c>
      <c r="M6" s="32" t="s">
        <v>412</v>
      </c>
      <c r="N6" s="3">
        <f t="shared" si="0"/>
        <v>56</v>
      </c>
      <c r="O6" s="3">
        <f t="shared" si="1"/>
        <v>5.0199999999999996</v>
      </c>
      <c r="P6" s="3">
        <f t="shared" si="2"/>
        <v>6.18</v>
      </c>
      <c r="Q6" s="3">
        <f t="shared" si="3"/>
        <v>14</v>
      </c>
      <c r="R6" s="3">
        <f t="shared" si="4"/>
        <v>5</v>
      </c>
      <c r="S6" s="3">
        <f t="shared" si="5"/>
        <v>3.8</v>
      </c>
      <c r="T6" s="33">
        <v>5.24</v>
      </c>
      <c r="U6" s="34">
        <f t="shared" si="6"/>
        <v>5.24</v>
      </c>
      <c r="V6" s="35">
        <f t="shared" si="7"/>
        <v>0.77419354838709742</v>
      </c>
      <c r="W6" s="35">
        <f t="shared" si="8"/>
        <v>4.8000000000000043</v>
      </c>
      <c r="X6" s="36">
        <f t="shared" si="9"/>
        <v>0.78</v>
      </c>
      <c r="Y6" s="36">
        <f t="shared" si="10"/>
        <v>4.8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230611</v>
      </c>
      <c r="M7" s="32" t="s">
        <v>412</v>
      </c>
      <c r="N7" s="3">
        <f t="shared" si="0"/>
        <v>56</v>
      </c>
      <c r="O7" s="3">
        <f t="shared" si="1"/>
        <v>5.0199999999999996</v>
      </c>
      <c r="P7" s="3">
        <f t="shared" si="2"/>
        <v>6.18</v>
      </c>
      <c r="Q7" s="3">
        <f t="shared" si="3"/>
        <v>14</v>
      </c>
      <c r="R7" s="3">
        <f t="shared" si="4"/>
        <v>5</v>
      </c>
      <c r="S7" s="3">
        <f t="shared" si="5"/>
        <v>3.8</v>
      </c>
      <c r="T7" s="33">
        <v>4.9400000000000004</v>
      </c>
      <c r="U7" s="34">
        <f t="shared" si="6"/>
        <v>4.9400000000000004</v>
      </c>
      <c r="V7" s="35">
        <f t="shared" si="7"/>
        <v>-0.19354838709677294</v>
      </c>
      <c r="W7" s="35">
        <f t="shared" si="8"/>
        <v>-1.1999999999999922</v>
      </c>
      <c r="X7" s="36">
        <f t="shared" si="9"/>
        <v>-0.2</v>
      </c>
      <c r="Y7" s="36">
        <f t="shared" si="10"/>
        <v>-1.2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230611</v>
      </c>
      <c r="M8" s="32" t="s">
        <v>412</v>
      </c>
      <c r="N8" s="3">
        <f t="shared" si="0"/>
        <v>56</v>
      </c>
      <c r="O8" s="3">
        <f t="shared" si="1"/>
        <v>5.0199999999999996</v>
      </c>
      <c r="P8" s="3">
        <f t="shared" si="2"/>
        <v>6.18</v>
      </c>
      <c r="Q8" s="3">
        <f t="shared" si="3"/>
        <v>14</v>
      </c>
      <c r="R8" s="3">
        <f t="shared" si="4"/>
        <v>5</v>
      </c>
      <c r="S8" s="3">
        <f t="shared" si="5"/>
        <v>3.8</v>
      </c>
      <c r="T8" s="33">
        <v>5.01</v>
      </c>
      <c r="U8" s="34">
        <f t="shared" si="6"/>
        <v>5.01</v>
      </c>
      <c r="V8" s="35">
        <f t="shared" si="7"/>
        <v>3.2258064516128344E-2</v>
      </c>
      <c r="W8" s="35">
        <f t="shared" si="8"/>
        <v>0.19999999999999576</v>
      </c>
      <c r="X8" s="36">
        <f t="shared" si="9"/>
        <v>0.04</v>
      </c>
      <c r="Y8" s="36">
        <f t="shared" si="10"/>
        <v>0.2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230611</v>
      </c>
      <c r="M9" s="32" t="s">
        <v>412</v>
      </c>
      <c r="N9" s="3">
        <f t="shared" si="0"/>
        <v>56</v>
      </c>
      <c r="O9" s="3">
        <f t="shared" si="1"/>
        <v>5.0199999999999996</v>
      </c>
      <c r="P9" s="3">
        <f t="shared" si="2"/>
        <v>6.18</v>
      </c>
      <c r="Q9" s="3">
        <f t="shared" si="3"/>
        <v>14</v>
      </c>
      <c r="R9" s="3">
        <f t="shared" si="4"/>
        <v>5</v>
      </c>
      <c r="S9" s="3">
        <f t="shared" si="5"/>
        <v>3.8</v>
      </c>
      <c r="T9" s="33">
        <v>5.5</v>
      </c>
      <c r="U9" s="34">
        <f t="shared" si="6"/>
        <v>5.5</v>
      </c>
      <c r="V9" s="35">
        <f t="shared" si="7"/>
        <v>1.6129032258064517</v>
      </c>
      <c r="W9" s="35">
        <f t="shared" si="8"/>
        <v>10</v>
      </c>
      <c r="X9" s="36">
        <f t="shared" si="9"/>
        <v>1.62</v>
      </c>
      <c r="Y9" s="36">
        <f t="shared" si="10"/>
        <v>10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230611</v>
      </c>
      <c r="M10" s="32" t="s">
        <v>412</v>
      </c>
      <c r="N10" s="3">
        <f t="shared" si="0"/>
        <v>56</v>
      </c>
      <c r="O10" s="3">
        <f t="shared" si="1"/>
        <v>5.0199999999999996</v>
      </c>
      <c r="P10" s="3">
        <f t="shared" si="2"/>
        <v>6.18</v>
      </c>
      <c r="Q10" s="3">
        <f t="shared" si="3"/>
        <v>14</v>
      </c>
      <c r="R10" s="3">
        <f t="shared" si="4"/>
        <v>5</v>
      </c>
      <c r="S10" s="3">
        <f t="shared" si="5"/>
        <v>3.8</v>
      </c>
      <c r="T10" s="33">
        <v>3.8</v>
      </c>
      <c r="U10" s="34" t="str">
        <f t="shared" si="6"/>
        <v/>
      </c>
      <c r="V10" s="35">
        <f t="shared" si="7"/>
        <v>-3.8709677419354844</v>
      </c>
      <c r="W10" s="35">
        <f t="shared" si="8"/>
        <v>-24.000000000000004</v>
      </c>
      <c r="X10" s="36">
        <f t="shared" si="9"/>
        <v>-3.88</v>
      </c>
      <c r="Y10" s="36">
        <f t="shared" si="10"/>
        <v>-24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230611</v>
      </c>
      <c r="M11" s="32" t="s">
        <v>412</v>
      </c>
      <c r="N11" s="3">
        <f t="shared" si="0"/>
        <v>56</v>
      </c>
      <c r="O11" s="3">
        <f t="shared" si="1"/>
        <v>5.0199999999999996</v>
      </c>
      <c r="P11" s="3">
        <f t="shared" si="2"/>
        <v>6.18</v>
      </c>
      <c r="Q11" s="3">
        <f t="shared" si="3"/>
        <v>14</v>
      </c>
      <c r="R11" s="3">
        <f t="shared" si="4"/>
        <v>5</v>
      </c>
      <c r="S11" s="3">
        <f t="shared" si="5"/>
        <v>3.8</v>
      </c>
      <c r="T11" s="33">
        <v>5</v>
      </c>
      <c r="U11" s="34">
        <f t="shared" si="6"/>
        <v>5</v>
      </c>
      <c r="V11" s="35">
        <f t="shared" si="7"/>
        <v>0</v>
      </c>
      <c r="W11" s="35">
        <f t="shared" si="8"/>
        <v>0</v>
      </c>
      <c r="X11" s="36">
        <f t="shared" si="9"/>
        <v>0</v>
      </c>
      <c r="Y11" s="36">
        <f t="shared" si="10"/>
        <v>0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230611</v>
      </c>
      <c r="M12" s="32" t="s">
        <v>412</v>
      </c>
      <c r="N12" s="3">
        <f t="shared" si="0"/>
        <v>56</v>
      </c>
      <c r="O12" s="3">
        <f t="shared" si="1"/>
        <v>5.0199999999999996</v>
      </c>
      <c r="P12" s="3">
        <f t="shared" si="2"/>
        <v>6.18</v>
      </c>
      <c r="Q12" s="3">
        <f t="shared" si="3"/>
        <v>14</v>
      </c>
      <c r="R12" s="3">
        <f t="shared" si="4"/>
        <v>5</v>
      </c>
      <c r="S12" s="3">
        <f t="shared" si="5"/>
        <v>3.8</v>
      </c>
      <c r="T12" s="33">
        <v>5.2</v>
      </c>
      <c r="U12" s="34">
        <f t="shared" si="6"/>
        <v>5.2</v>
      </c>
      <c r="V12" s="35">
        <f t="shared" si="7"/>
        <v>0.64516129032258118</v>
      </c>
      <c r="W12" s="35">
        <f t="shared" si="8"/>
        <v>4.0000000000000036</v>
      </c>
      <c r="X12" s="36">
        <f t="shared" si="9"/>
        <v>0.65</v>
      </c>
      <c r="Y12" s="36">
        <f t="shared" si="10"/>
        <v>4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230611</v>
      </c>
      <c r="M13" s="32" t="s">
        <v>412</v>
      </c>
      <c r="N13" s="3">
        <f t="shared" si="0"/>
        <v>56</v>
      </c>
      <c r="O13" s="3">
        <f t="shared" si="1"/>
        <v>5.0199999999999996</v>
      </c>
      <c r="P13" s="3">
        <f t="shared" si="2"/>
        <v>6.18</v>
      </c>
      <c r="Q13" s="3">
        <f t="shared" si="3"/>
        <v>14</v>
      </c>
      <c r="R13" s="3">
        <f t="shared" si="4"/>
        <v>5</v>
      </c>
      <c r="S13" s="3">
        <f t="shared" si="5"/>
        <v>3.8</v>
      </c>
      <c r="T13" s="33">
        <v>5.0199999999999996</v>
      </c>
      <c r="U13" s="34">
        <f t="shared" si="6"/>
        <v>5.0199999999999996</v>
      </c>
      <c r="V13" s="35">
        <f t="shared" si="7"/>
        <v>6.4516129032256689E-2</v>
      </c>
      <c r="W13" s="35">
        <f t="shared" si="8"/>
        <v>0.39999999999999153</v>
      </c>
      <c r="X13" s="36">
        <f t="shared" si="9"/>
        <v>6.9999999999999993E-2</v>
      </c>
      <c r="Y13" s="36">
        <f t="shared" si="10"/>
        <v>0.4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230611</v>
      </c>
      <c r="M14" s="32" t="s">
        <v>412</v>
      </c>
      <c r="N14" s="3">
        <f t="shared" si="0"/>
        <v>56</v>
      </c>
      <c r="O14" s="3">
        <f t="shared" si="1"/>
        <v>5.0199999999999996</v>
      </c>
      <c r="P14" s="3">
        <f t="shared" si="2"/>
        <v>6.18</v>
      </c>
      <c r="Q14" s="3">
        <f t="shared" si="3"/>
        <v>14</v>
      </c>
      <c r="R14" s="3">
        <f t="shared" si="4"/>
        <v>5</v>
      </c>
      <c r="S14" s="3">
        <f t="shared" si="5"/>
        <v>3.8</v>
      </c>
      <c r="T14" s="33">
        <v>4.97</v>
      </c>
      <c r="U14" s="34">
        <f t="shared" si="6"/>
        <v>4.97</v>
      </c>
      <c r="V14" s="35">
        <f t="shared" si="7"/>
        <v>-9.6774193548387899E-2</v>
      </c>
      <c r="W14" s="35">
        <f t="shared" si="8"/>
        <v>-0.60000000000000497</v>
      </c>
      <c r="X14" s="36">
        <f t="shared" si="9"/>
        <v>-9.9999999999999992E-2</v>
      </c>
      <c r="Y14" s="36">
        <f t="shared" si="10"/>
        <v>-0.61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230611</v>
      </c>
      <c r="M15" s="32" t="s">
        <v>412</v>
      </c>
      <c r="N15" s="3">
        <f t="shared" si="0"/>
        <v>56</v>
      </c>
      <c r="O15" s="3">
        <f t="shared" si="1"/>
        <v>5.0199999999999996</v>
      </c>
      <c r="P15" s="3">
        <f t="shared" si="2"/>
        <v>6.18</v>
      </c>
      <c r="Q15" s="3">
        <f t="shared" si="3"/>
        <v>14</v>
      </c>
      <c r="R15" s="3">
        <f t="shared" si="4"/>
        <v>5</v>
      </c>
      <c r="S15" s="3">
        <f t="shared" si="5"/>
        <v>3.8</v>
      </c>
      <c r="T15" s="33">
        <v>4.8</v>
      </c>
      <c r="U15" s="34">
        <f t="shared" si="6"/>
        <v>4.8</v>
      </c>
      <c r="V15" s="35">
        <f t="shared" si="7"/>
        <v>-0.64516129032258118</v>
      </c>
      <c r="W15" s="35">
        <f t="shared" si="8"/>
        <v>-4.0000000000000036</v>
      </c>
      <c r="X15" s="36">
        <f t="shared" si="9"/>
        <v>-0.65</v>
      </c>
      <c r="Y15" s="36">
        <f t="shared" si="10"/>
        <v>-4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230611</v>
      </c>
      <c r="M16" s="32" t="s">
        <v>412</v>
      </c>
      <c r="N16" s="3">
        <f t="shared" si="0"/>
        <v>56</v>
      </c>
      <c r="O16" s="3">
        <f t="shared" si="1"/>
        <v>5.0199999999999996</v>
      </c>
      <c r="P16" s="3">
        <f t="shared" si="2"/>
        <v>6.18</v>
      </c>
      <c r="Q16" s="3">
        <f t="shared" si="3"/>
        <v>14</v>
      </c>
      <c r="R16" s="3">
        <f t="shared" si="4"/>
        <v>5</v>
      </c>
      <c r="S16" s="3">
        <f t="shared" si="5"/>
        <v>3.8</v>
      </c>
      <c r="T16" s="33"/>
      <c r="U16" s="34" t="str">
        <f t="shared" si="6"/>
        <v/>
      </c>
      <c r="V16" s="35">
        <f t="shared" si="7"/>
        <v>-16.129032258064516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230611</v>
      </c>
      <c r="M17" s="32" t="s">
        <v>412</v>
      </c>
      <c r="N17" s="3">
        <f t="shared" si="0"/>
        <v>56</v>
      </c>
      <c r="O17" s="3">
        <f t="shared" si="1"/>
        <v>5.0199999999999996</v>
      </c>
      <c r="P17" s="3">
        <f t="shared" si="2"/>
        <v>6.18</v>
      </c>
      <c r="Q17" s="3">
        <f t="shared" si="3"/>
        <v>14</v>
      </c>
      <c r="R17" s="3">
        <f t="shared" si="4"/>
        <v>5</v>
      </c>
      <c r="S17" s="3">
        <f t="shared" si="5"/>
        <v>3.8</v>
      </c>
      <c r="T17" s="33"/>
      <c r="U17" s="34" t="str">
        <f t="shared" si="6"/>
        <v/>
      </c>
      <c r="V17" s="35">
        <f t="shared" si="7"/>
        <v>-16.129032258064516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230611</v>
      </c>
      <c r="M18" s="32" t="s">
        <v>412</v>
      </c>
      <c r="N18" s="3">
        <f t="shared" si="0"/>
        <v>56</v>
      </c>
      <c r="O18" s="3">
        <f t="shared" si="1"/>
        <v>5.0199999999999996</v>
      </c>
      <c r="P18" s="3">
        <f t="shared" si="2"/>
        <v>6.18</v>
      </c>
      <c r="Q18" s="3">
        <f t="shared" si="3"/>
        <v>14</v>
      </c>
      <c r="R18" s="3">
        <f t="shared" si="4"/>
        <v>5</v>
      </c>
      <c r="S18" s="3">
        <f t="shared" si="5"/>
        <v>3.8</v>
      </c>
      <c r="T18" s="33"/>
      <c r="U18" s="34" t="str">
        <f t="shared" si="6"/>
        <v/>
      </c>
      <c r="V18" s="35">
        <f t="shared" si="7"/>
        <v>-16.129032258064516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230611</v>
      </c>
      <c r="M19" s="32" t="s">
        <v>412</v>
      </c>
      <c r="N19" s="3">
        <f t="shared" si="0"/>
        <v>56</v>
      </c>
      <c r="O19" s="3">
        <f t="shared" si="1"/>
        <v>5.0199999999999996</v>
      </c>
      <c r="P19" s="3">
        <f t="shared" si="2"/>
        <v>6.18</v>
      </c>
      <c r="Q19" s="3">
        <f t="shared" si="3"/>
        <v>14</v>
      </c>
      <c r="R19" s="3">
        <f t="shared" si="4"/>
        <v>5</v>
      </c>
      <c r="S19" s="3">
        <f t="shared" si="5"/>
        <v>3.8</v>
      </c>
      <c r="T19" s="33"/>
      <c r="U19" s="34" t="str">
        <f t="shared" si="6"/>
        <v/>
      </c>
      <c r="V19" s="35">
        <f t="shared" si="7"/>
        <v>-16.129032258064516</v>
      </c>
      <c r="W19" s="35">
        <f t="shared" si="8"/>
        <v>-100</v>
      </c>
      <c r="X19" s="36" t="e">
        <f t="shared" si="9"/>
        <v>#N/A</v>
      </c>
      <c r="Y19" s="36" t="e">
        <f t="shared" si="10"/>
        <v>#N/A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230611</v>
      </c>
      <c r="M20" s="32" t="s">
        <v>412</v>
      </c>
      <c r="N20" s="3">
        <f t="shared" si="0"/>
        <v>56</v>
      </c>
      <c r="O20" s="3">
        <f t="shared" si="1"/>
        <v>5.0199999999999996</v>
      </c>
      <c r="P20" s="3">
        <f t="shared" si="2"/>
        <v>6.18</v>
      </c>
      <c r="Q20" s="3">
        <f t="shared" si="3"/>
        <v>14</v>
      </c>
      <c r="R20" s="3">
        <f t="shared" si="4"/>
        <v>5</v>
      </c>
      <c r="S20" s="3">
        <f t="shared" si="5"/>
        <v>3.8</v>
      </c>
      <c r="T20" s="33"/>
      <c r="U20" s="34" t="str">
        <f t="shared" si="6"/>
        <v/>
      </c>
      <c r="V20" s="35">
        <f t="shared" si="7"/>
        <v>-16.129032258064516</v>
      </c>
      <c r="W20" s="35">
        <f t="shared" si="8"/>
        <v>-100</v>
      </c>
      <c r="X20" s="36" t="e">
        <f t="shared" si="9"/>
        <v>#N/A</v>
      </c>
      <c r="Y20" s="36" t="e">
        <f t="shared" si="10"/>
        <v>#N/A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230611</v>
      </c>
      <c r="M21" s="32" t="s">
        <v>412</v>
      </c>
      <c r="N21" s="3">
        <f t="shared" si="0"/>
        <v>56</v>
      </c>
      <c r="O21" s="3">
        <f t="shared" si="1"/>
        <v>5.0199999999999996</v>
      </c>
      <c r="P21" s="3">
        <f t="shared" si="2"/>
        <v>6.18</v>
      </c>
      <c r="Q21" s="3">
        <f t="shared" si="3"/>
        <v>14</v>
      </c>
      <c r="R21" s="3">
        <f t="shared" si="4"/>
        <v>5</v>
      </c>
      <c r="S21" s="3">
        <f t="shared" si="5"/>
        <v>3.8</v>
      </c>
      <c r="T21" s="33">
        <v>4.4000000000000004</v>
      </c>
      <c r="U21" s="34">
        <f t="shared" si="6"/>
        <v>4.4000000000000004</v>
      </c>
      <c r="V21" s="35">
        <f t="shared" si="7"/>
        <v>-1.9354838709677409</v>
      </c>
      <c r="W21" s="35">
        <f t="shared" si="8"/>
        <v>-11.999999999999993</v>
      </c>
      <c r="X21" s="36">
        <f t="shared" si="9"/>
        <v>-1.94</v>
      </c>
      <c r="Y21" s="36">
        <f t="shared" si="10"/>
        <v>-12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230611</v>
      </c>
      <c r="M22" s="32" t="s">
        <v>412</v>
      </c>
      <c r="N22" s="3">
        <f t="shared" si="0"/>
        <v>56</v>
      </c>
      <c r="O22" s="3">
        <f t="shared" si="1"/>
        <v>5.0199999999999996</v>
      </c>
      <c r="P22" s="3">
        <f t="shared" si="2"/>
        <v>6.18</v>
      </c>
      <c r="Q22" s="3">
        <f t="shared" si="3"/>
        <v>14</v>
      </c>
      <c r="R22" s="3">
        <f t="shared" si="4"/>
        <v>5</v>
      </c>
      <c r="S22" s="3">
        <f t="shared" si="5"/>
        <v>3.8</v>
      </c>
      <c r="T22" s="33">
        <v>5.2</v>
      </c>
      <c r="U22" s="34">
        <f t="shared" si="6"/>
        <v>5.2</v>
      </c>
      <c r="V22" s="35">
        <f t="shared" si="7"/>
        <v>0.64516129032258118</v>
      </c>
      <c r="W22" s="35">
        <f t="shared" si="8"/>
        <v>4.0000000000000036</v>
      </c>
      <c r="X22" s="36">
        <f t="shared" si="9"/>
        <v>0.65</v>
      </c>
      <c r="Y22" s="36">
        <f t="shared" si="10"/>
        <v>4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230611</v>
      </c>
      <c r="M23" s="32" t="s">
        <v>412</v>
      </c>
      <c r="N23" s="3">
        <f t="shared" si="0"/>
        <v>56</v>
      </c>
      <c r="O23" s="3">
        <f t="shared" si="1"/>
        <v>5.0199999999999996</v>
      </c>
      <c r="P23" s="3">
        <f t="shared" si="2"/>
        <v>6.18</v>
      </c>
      <c r="Q23" s="3">
        <f t="shared" si="3"/>
        <v>14</v>
      </c>
      <c r="R23" s="3">
        <f t="shared" si="4"/>
        <v>5</v>
      </c>
      <c r="S23" s="3">
        <f t="shared" si="5"/>
        <v>3.8</v>
      </c>
      <c r="T23" s="33">
        <v>5</v>
      </c>
      <c r="U23" s="34">
        <f t="shared" si="6"/>
        <v>5</v>
      </c>
      <c r="V23" s="35">
        <f t="shared" si="7"/>
        <v>0</v>
      </c>
      <c r="W23" s="35">
        <f t="shared" si="8"/>
        <v>0</v>
      </c>
      <c r="X23" s="36">
        <f t="shared" si="9"/>
        <v>0</v>
      </c>
      <c r="Y23" s="36">
        <f t="shared" si="10"/>
        <v>0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230611</v>
      </c>
      <c r="M24" s="32" t="s">
        <v>412</v>
      </c>
      <c r="N24" s="3">
        <f t="shared" si="0"/>
        <v>56</v>
      </c>
      <c r="O24" s="3">
        <f t="shared" si="1"/>
        <v>5.0199999999999996</v>
      </c>
      <c r="P24" s="3">
        <f t="shared" si="2"/>
        <v>6.18</v>
      </c>
      <c r="Q24" s="3">
        <f t="shared" si="3"/>
        <v>14</v>
      </c>
      <c r="R24" s="3">
        <f t="shared" si="4"/>
        <v>5</v>
      </c>
      <c r="S24" s="3">
        <f t="shared" si="5"/>
        <v>3.8</v>
      </c>
      <c r="T24" s="33"/>
      <c r="U24" s="34" t="str">
        <f t="shared" si="6"/>
        <v/>
      </c>
      <c r="V24" s="35">
        <f t="shared" si="7"/>
        <v>-16.129032258064516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230611</v>
      </c>
      <c r="M25" s="32" t="s">
        <v>412</v>
      </c>
      <c r="N25" s="3">
        <f t="shared" si="0"/>
        <v>56</v>
      </c>
      <c r="O25" s="3">
        <f t="shared" si="1"/>
        <v>5.0199999999999996</v>
      </c>
      <c r="P25" s="3">
        <f t="shared" si="2"/>
        <v>6.18</v>
      </c>
      <c r="Q25" s="3">
        <f t="shared" si="3"/>
        <v>14</v>
      </c>
      <c r="R25" s="3">
        <f t="shared" si="4"/>
        <v>5</v>
      </c>
      <c r="S25" s="3">
        <f t="shared" si="5"/>
        <v>3.8</v>
      </c>
      <c r="T25" s="33"/>
      <c r="U25" s="34" t="str">
        <f t="shared" si="6"/>
        <v/>
      </c>
      <c r="V25" s="35">
        <f t="shared" si="7"/>
        <v>-16.129032258064516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230611</v>
      </c>
      <c r="M26" s="32" t="s">
        <v>412</v>
      </c>
      <c r="N26" s="3">
        <f t="shared" si="0"/>
        <v>56</v>
      </c>
      <c r="O26" s="3">
        <f t="shared" si="1"/>
        <v>5.0199999999999996</v>
      </c>
      <c r="P26" s="3">
        <f t="shared" si="2"/>
        <v>6.18</v>
      </c>
      <c r="Q26" s="3">
        <f t="shared" si="3"/>
        <v>14</v>
      </c>
      <c r="R26" s="3">
        <f t="shared" si="4"/>
        <v>5</v>
      </c>
      <c r="S26" s="3">
        <f t="shared" si="5"/>
        <v>3.8</v>
      </c>
      <c r="T26" s="33"/>
      <c r="U26" s="34" t="str">
        <f t="shared" si="6"/>
        <v/>
      </c>
      <c r="V26" s="35">
        <f t="shared" si="7"/>
        <v>-16.129032258064516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230611</v>
      </c>
      <c r="M27" s="32" t="s">
        <v>412</v>
      </c>
      <c r="N27" s="3">
        <f t="shared" si="0"/>
        <v>56</v>
      </c>
      <c r="O27" s="3">
        <f t="shared" si="1"/>
        <v>5.0199999999999996</v>
      </c>
      <c r="P27" s="3">
        <f t="shared" si="2"/>
        <v>6.18</v>
      </c>
      <c r="Q27" s="3">
        <f t="shared" si="3"/>
        <v>14</v>
      </c>
      <c r="R27" s="3">
        <f t="shared" si="4"/>
        <v>5</v>
      </c>
      <c r="S27" s="3">
        <f t="shared" si="5"/>
        <v>3.8</v>
      </c>
      <c r="T27" s="33">
        <v>5.28</v>
      </c>
      <c r="U27" s="34">
        <f t="shared" si="6"/>
        <v>5.28</v>
      </c>
      <c r="V27" s="35">
        <f t="shared" si="7"/>
        <v>0.90322580645161377</v>
      </c>
      <c r="W27" s="35">
        <f t="shared" si="8"/>
        <v>5.600000000000005</v>
      </c>
      <c r="X27" s="36">
        <f t="shared" si="9"/>
        <v>0.91</v>
      </c>
      <c r="Y27" s="36">
        <f t="shared" si="10"/>
        <v>5.6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230611</v>
      </c>
      <c r="M28" s="32" t="s">
        <v>412</v>
      </c>
      <c r="N28" s="3">
        <f t="shared" si="0"/>
        <v>56</v>
      </c>
      <c r="O28" s="3">
        <f t="shared" si="1"/>
        <v>5.0199999999999996</v>
      </c>
      <c r="P28" s="3">
        <f t="shared" si="2"/>
        <v>6.18</v>
      </c>
      <c r="Q28" s="3">
        <f t="shared" si="3"/>
        <v>14</v>
      </c>
      <c r="R28" s="3">
        <f t="shared" si="4"/>
        <v>5</v>
      </c>
      <c r="S28" s="3">
        <f t="shared" si="5"/>
        <v>3.8</v>
      </c>
      <c r="T28" s="33">
        <v>4.2</v>
      </c>
      <c r="U28" s="34">
        <f t="shared" si="6"/>
        <v>4.2</v>
      </c>
      <c r="V28" s="35">
        <f t="shared" si="7"/>
        <v>-2.5806451612903221</v>
      </c>
      <c r="W28" s="35">
        <f t="shared" si="8"/>
        <v>-15.999999999999998</v>
      </c>
      <c r="X28" s="36">
        <f t="shared" si="9"/>
        <v>-2.59</v>
      </c>
      <c r="Y28" s="36">
        <f t="shared" si="10"/>
        <v>-16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230611</v>
      </c>
      <c r="M29" s="32" t="s">
        <v>412</v>
      </c>
      <c r="N29" s="3">
        <f t="shared" si="0"/>
        <v>56</v>
      </c>
      <c r="O29" s="3">
        <f t="shared" si="1"/>
        <v>5.0199999999999996</v>
      </c>
      <c r="P29" s="3">
        <f t="shared" si="2"/>
        <v>6.18</v>
      </c>
      <c r="Q29" s="3">
        <f t="shared" si="3"/>
        <v>14</v>
      </c>
      <c r="R29" s="3">
        <f t="shared" si="4"/>
        <v>5</v>
      </c>
      <c r="S29" s="3">
        <f t="shared" si="5"/>
        <v>3.8</v>
      </c>
      <c r="T29" s="33">
        <v>5.3</v>
      </c>
      <c r="U29" s="34">
        <f t="shared" si="6"/>
        <v>5.3</v>
      </c>
      <c r="V29" s="35">
        <f t="shared" si="7"/>
        <v>0.96774193548387044</v>
      </c>
      <c r="W29" s="35">
        <f t="shared" si="8"/>
        <v>5.9999999999999964</v>
      </c>
      <c r="X29" s="36">
        <f t="shared" si="9"/>
        <v>0.97</v>
      </c>
      <c r="Y29" s="36">
        <f t="shared" si="10"/>
        <v>6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230611</v>
      </c>
      <c r="M30" s="32" t="s">
        <v>412</v>
      </c>
      <c r="N30" s="3">
        <f t="shared" si="0"/>
        <v>56</v>
      </c>
      <c r="O30" s="3">
        <f t="shared" si="1"/>
        <v>5.0199999999999996</v>
      </c>
      <c r="P30" s="3">
        <f t="shared" si="2"/>
        <v>6.18</v>
      </c>
      <c r="Q30" s="3">
        <f t="shared" si="3"/>
        <v>14</v>
      </c>
      <c r="R30" s="3">
        <f t="shared" si="4"/>
        <v>5</v>
      </c>
      <c r="S30" s="3">
        <f t="shared" si="5"/>
        <v>3.8</v>
      </c>
      <c r="T30" s="33">
        <v>5.2</v>
      </c>
      <c r="U30" s="34">
        <f t="shared" si="6"/>
        <v>5.2</v>
      </c>
      <c r="V30" s="35">
        <f t="shared" si="7"/>
        <v>0.64516129032258118</v>
      </c>
      <c r="W30" s="35">
        <f t="shared" si="8"/>
        <v>4.0000000000000036</v>
      </c>
      <c r="X30" s="36">
        <f t="shared" si="9"/>
        <v>0.65</v>
      </c>
      <c r="Y30" s="36">
        <f t="shared" si="10"/>
        <v>4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230611</v>
      </c>
      <c r="M31" s="32" t="s">
        <v>412</v>
      </c>
      <c r="N31" s="3">
        <f t="shared" si="0"/>
        <v>56</v>
      </c>
      <c r="O31" s="3">
        <f t="shared" si="1"/>
        <v>5.0199999999999996</v>
      </c>
      <c r="P31" s="3">
        <f t="shared" si="2"/>
        <v>6.18</v>
      </c>
      <c r="Q31" s="3">
        <f t="shared" si="3"/>
        <v>14</v>
      </c>
      <c r="R31" s="3">
        <f t="shared" si="4"/>
        <v>5</v>
      </c>
      <c r="S31" s="3">
        <f t="shared" si="5"/>
        <v>3.8</v>
      </c>
      <c r="T31" s="33">
        <v>5.3</v>
      </c>
      <c r="U31" s="34">
        <f t="shared" si="6"/>
        <v>5.3</v>
      </c>
      <c r="V31" s="35">
        <f t="shared" si="7"/>
        <v>0.96774193548387044</v>
      </c>
      <c r="W31" s="35">
        <f t="shared" si="8"/>
        <v>5.9999999999999964</v>
      </c>
      <c r="X31" s="36">
        <f t="shared" si="9"/>
        <v>0.97</v>
      </c>
      <c r="Y31" s="36">
        <f t="shared" si="10"/>
        <v>6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230611</v>
      </c>
      <c r="M32" s="32" t="s">
        <v>412</v>
      </c>
      <c r="N32" s="3">
        <f t="shared" si="0"/>
        <v>56</v>
      </c>
      <c r="O32" s="3">
        <f t="shared" si="1"/>
        <v>5.0199999999999996</v>
      </c>
      <c r="P32" s="3">
        <f t="shared" si="2"/>
        <v>6.18</v>
      </c>
      <c r="Q32" s="3">
        <f t="shared" si="3"/>
        <v>14</v>
      </c>
      <c r="R32" s="3">
        <f t="shared" si="4"/>
        <v>5</v>
      </c>
      <c r="S32" s="3">
        <f t="shared" si="5"/>
        <v>3.8</v>
      </c>
      <c r="T32" s="33">
        <v>5.3</v>
      </c>
      <c r="U32" s="34">
        <f t="shared" si="6"/>
        <v>5.3</v>
      </c>
      <c r="V32" s="35">
        <f t="shared" si="7"/>
        <v>0.96774193548387044</v>
      </c>
      <c r="W32" s="35">
        <f t="shared" si="8"/>
        <v>5.9999999999999964</v>
      </c>
      <c r="X32" s="36">
        <f t="shared" si="9"/>
        <v>0.97</v>
      </c>
      <c r="Y32" s="36">
        <f t="shared" si="10"/>
        <v>6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230611</v>
      </c>
      <c r="M33" s="32" t="s">
        <v>412</v>
      </c>
      <c r="N33" s="3">
        <f t="shared" si="0"/>
        <v>56</v>
      </c>
      <c r="O33" s="3">
        <f t="shared" si="1"/>
        <v>5.0199999999999996</v>
      </c>
      <c r="P33" s="3">
        <f t="shared" si="2"/>
        <v>6.18</v>
      </c>
      <c r="Q33" s="3">
        <f t="shared" si="3"/>
        <v>14</v>
      </c>
      <c r="R33" s="3">
        <f t="shared" si="4"/>
        <v>5</v>
      </c>
      <c r="S33" s="3">
        <f t="shared" si="5"/>
        <v>3.8</v>
      </c>
      <c r="T33" s="33"/>
      <c r="U33" s="34" t="str">
        <f t="shared" si="6"/>
        <v/>
      </c>
      <c r="V33" s="35">
        <f t="shared" si="7"/>
        <v>-16.129032258064516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230611</v>
      </c>
      <c r="M34" s="32" t="s">
        <v>412</v>
      </c>
      <c r="N34" s="3">
        <f t="shared" si="0"/>
        <v>56</v>
      </c>
      <c r="O34" s="3">
        <f t="shared" si="1"/>
        <v>5.0199999999999996</v>
      </c>
      <c r="P34" s="3">
        <f t="shared" si="2"/>
        <v>6.18</v>
      </c>
      <c r="Q34" s="3">
        <f t="shared" si="3"/>
        <v>14</v>
      </c>
      <c r="R34" s="3">
        <f t="shared" si="4"/>
        <v>5</v>
      </c>
      <c r="S34" s="3">
        <f t="shared" si="5"/>
        <v>3.8</v>
      </c>
      <c r="T34" s="33">
        <v>5.2</v>
      </c>
      <c r="U34" s="34">
        <f t="shared" si="6"/>
        <v>5.2</v>
      </c>
      <c r="V34" s="35">
        <f t="shared" si="7"/>
        <v>0.64516129032258118</v>
      </c>
      <c r="W34" s="35">
        <f t="shared" si="8"/>
        <v>4.0000000000000036</v>
      </c>
      <c r="X34" s="36">
        <f t="shared" si="9"/>
        <v>0.65</v>
      </c>
      <c r="Y34" s="36">
        <f t="shared" si="10"/>
        <v>4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230611</v>
      </c>
      <c r="M35" s="32" t="s">
        <v>412</v>
      </c>
      <c r="N35" s="3">
        <f t="shared" si="0"/>
        <v>56</v>
      </c>
      <c r="O35" s="3">
        <f t="shared" si="1"/>
        <v>5.0199999999999996</v>
      </c>
      <c r="P35" s="3">
        <f t="shared" si="2"/>
        <v>6.18</v>
      </c>
      <c r="Q35" s="3">
        <f t="shared" si="3"/>
        <v>14</v>
      </c>
      <c r="R35" s="3">
        <f t="shared" si="4"/>
        <v>5</v>
      </c>
      <c r="S35" s="3">
        <f t="shared" si="5"/>
        <v>3.8</v>
      </c>
      <c r="T35" s="33">
        <v>5.0199999999999996</v>
      </c>
      <c r="U35" s="34">
        <f t="shared" si="6"/>
        <v>5.0199999999999996</v>
      </c>
      <c r="V35" s="35">
        <f t="shared" si="7"/>
        <v>6.4516129032256689E-2</v>
      </c>
      <c r="W35" s="35">
        <f t="shared" si="8"/>
        <v>0.39999999999999153</v>
      </c>
      <c r="X35" s="36">
        <f t="shared" si="9"/>
        <v>6.9999999999999993E-2</v>
      </c>
      <c r="Y35" s="36">
        <f t="shared" si="10"/>
        <v>0.4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230611</v>
      </c>
      <c r="M36" s="32" t="s">
        <v>412</v>
      </c>
      <c r="N36" s="3">
        <f t="shared" si="0"/>
        <v>56</v>
      </c>
      <c r="O36" s="3">
        <f t="shared" si="1"/>
        <v>5.0199999999999996</v>
      </c>
      <c r="P36" s="3">
        <f t="shared" si="2"/>
        <v>6.18</v>
      </c>
      <c r="Q36" s="3">
        <f t="shared" si="3"/>
        <v>14</v>
      </c>
      <c r="R36" s="3">
        <f t="shared" si="4"/>
        <v>5</v>
      </c>
      <c r="S36" s="3">
        <f t="shared" si="5"/>
        <v>3.8</v>
      </c>
      <c r="T36" s="33">
        <v>5.58</v>
      </c>
      <c r="U36" s="34" t="str">
        <f t="shared" si="6"/>
        <v/>
      </c>
      <c r="V36" s="35">
        <f t="shared" si="7"/>
        <v>1.8709677419354842</v>
      </c>
      <c r="W36" s="35">
        <f t="shared" si="8"/>
        <v>11.600000000000001</v>
      </c>
      <c r="X36" s="36">
        <f t="shared" si="9"/>
        <v>1.8800000000000001</v>
      </c>
      <c r="Y36" s="36">
        <f t="shared" si="10"/>
        <v>11.6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230611</v>
      </c>
      <c r="M37" s="32" t="s">
        <v>412</v>
      </c>
      <c r="N37" s="3">
        <f t="shared" si="0"/>
        <v>56</v>
      </c>
      <c r="O37" s="3">
        <f t="shared" si="1"/>
        <v>5.0199999999999996</v>
      </c>
      <c r="P37" s="3">
        <f t="shared" si="2"/>
        <v>6.18</v>
      </c>
      <c r="Q37" s="3">
        <f t="shared" si="3"/>
        <v>14</v>
      </c>
      <c r="R37" s="3">
        <f t="shared" si="4"/>
        <v>5</v>
      </c>
      <c r="S37" s="3">
        <f t="shared" si="5"/>
        <v>3.8</v>
      </c>
      <c r="T37" s="33">
        <v>4.93</v>
      </c>
      <c r="U37" s="34">
        <f t="shared" si="6"/>
        <v>4.93</v>
      </c>
      <c r="V37" s="35">
        <f t="shared" si="7"/>
        <v>-0.22580645161290414</v>
      </c>
      <c r="W37" s="35">
        <f t="shared" si="8"/>
        <v>-1.4000000000000057</v>
      </c>
      <c r="X37" s="36">
        <f t="shared" si="9"/>
        <v>-0.23</v>
      </c>
      <c r="Y37" s="36">
        <f t="shared" si="10"/>
        <v>-1.41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230611</v>
      </c>
      <c r="M38" s="32" t="s">
        <v>412</v>
      </c>
      <c r="N38" s="3">
        <f t="shared" si="0"/>
        <v>56</v>
      </c>
      <c r="O38" s="3">
        <f t="shared" si="1"/>
        <v>5.0199999999999996</v>
      </c>
      <c r="P38" s="3">
        <f t="shared" si="2"/>
        <v>6.18</v>
      </c>
      <c r="Q38" s="3">
        <f t="shared" si="3"/>
        <v>14</v>
      </c>
      <c r="R38" s="3">
        <f t="shared" si="4"/>
        <v>5</v>
      </c>
      <c r="S38" s="3">
        <f t="shared" si="5"/>
        <v>3.8</v>
      </c>
      <c r="T38" s="33">
        <v>4.2</v>
      </c>
      <c r="U38" s="34">
        <f t="shared" si="6"/>
        <v>4.2</v>
      </c>
      <c r="V38" s="35">
        <f t="shared" si="7"/>
        <v>-2.5806451612903221</v>
      </c>
      <c r="W38" s="35">
        <f t="shared" si="8"/>
        <v>-15.999999999999998</v>
      </c>
      <c r="X38" s="36">
        <f t="shared" si="9"/>
        <v>-2.59</v>
      </c>
      <c r="Y38" s="36">
        <f t="shared" si="10"/>
        <v>-16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230611</v>
      </c>
      <c r="M39" s="32" t="s">
        <v>412</v>
      </c>
      <c r="N39" s="3">
        <f t="shared" si="0"/>
        <v>56</v>
      </c>
      <c r="O39" s="3">
        <f t="shared" si="1"/>
        <v>5.0199999999999996</v>
      </c>
      <c r="P39" s="3">
        <f t="shared" si="2"/>
        <v>6.18</v>
      </c>
      <c r="Q39" s="3">
        <f t="shared" si="3"/>
        <v>14</v>
      </c>
      <c r="R39" s="3">
        <f t="shared" si="4"/>
        <v>5</v>
      </c>
      <c r="S39" s="3">
        <f t="shared" si="5"/>
        <v>3.8</v>
      </c>
      <c r="T39" s="33">
        <v>4.3</v>
      </c>
      <c r="U39" s="34">
        <f t="shared" si="6"/>
        <v>4.3</v>
      </c>
      <c r="V39" s="35">
        <f t="shared" si="7"/>
        <v>-2.2580645161290329</v>
      </c>
      <c r="W39" s="35">
        <f t="shared" si="8"/>
        <v>-14.000000000000004</v>
      </c>
      <c r="X39" s="36">
        <f t="shared" si="9"/>
        <v>-2.2599999999999998</v>
      </c>
      <c r="Y39" s="36">
        <f t="shared" si="10"/>
        <v>-14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230611</v>
      </c>
      <c r="M40" s="32" t="s">
        <v>412</v>
      </c>
      <c r="N40" s="3">
        <f t="shared" si="0"/>
        <v>56</v>
      </c>
      <c r="O40" s="3">
        <f t="shared" si="1"/>
        <v>5.0199999999999996</v>
      </c>
      <c r="P40" s="3">
        <f t="shared" si="2"/>
        <v>6.18</v>
      </c>
      <c r="Q40" s="3">
        <f t="shared" si="3"/>
        <v>14</v>
      </c>
      <c r="R40" s="3">
        <f t="shared" si="4"/>
        <v>5</v>
      </c>
      <c r="S40" s="3">
        <f t="shared" si="5"/>
        <v>3.8</v>
      </c>
      <c r="T40" s="33">
        <v>1.88</v>
      </c>
      <c r="U40" s="34" t="str">
        <f t="shared" si="6"/>
        <v/>
      </c>
      <c r="V40" s="35">
        <f t="shared" si="7"/>
        <v>-10.064516129032258</v>
      </c>
      <c r="W40" s="35">
        <f t="shared" si="8"/>
        <v>-62.4</v>
      </c>
      <c r="X40" s="36">
        <f t="shared" si="9"/>
        <v>-10.07</v>
      </c>
      <c r="Y40" s="36">
        <f t="shared" si="10"/>
        <v>-62.4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230611</v>
      </c>
      <c r="M41" s="32" t="s">
        <v>412</v>
      </c>
      <c r="N41" s="3">
        <f t="shared" si="0"/>
        <v>56</v>
      </c>
      <c r="O41" s="3">
        <f t="shared" si="1"/>
        <v>5.0199999999999996</v>
      </c>
      <c r="P41" s="3">
        <f t="shared" si="2"/>
        <v>6.18</v>
      </c>
      <c r="Q41" s="3">
        <f t="shared" si="3"/>
        <v>14</v>
      </c>
      <c r="R41" s="3">
        <f t="shared" si="4"/>
        <v>5</v>
      </c>
      <c r="S41" s="3">
        <f t="shared" si="5"/>
        <v>3.8</v>
      </c>
      <c r="T41" s="33">
        <v>4</v>
      </c>
      <c r="U41" s="34" t="str">
        <f t="shared" si="6"/>
        <v/>
      </c>
      <c r="V41" s="35">
        <f t="shared" si="7"/>
        <v>-3.2258064516129035</v>
      </c>
      <c r="W41" s="35">
        <f t="shared" si="8"/>
        <v>-20</v>
      </c>
      <c r="X41" s="36">
        <f t="shared" si="9"/>
        <v>-3.23</v>
      </c>
      <c r="Y41" s="36">
        <f t="shared" si="10"/>
        <v>-20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230611</v>
      </c>
      <c r="M42" s="32" t="s">
        <v>412</v>
      </c>
      <c r="N42" s="3">
        <f t="shared" si="0"/>
        <v>56</v>
      </c>
      <c r="O42" s="3">
        <f t="shared" si="1"/>
        <v>5.0199999999999996</v>
      </c>
      <c r="P42" s="3">
        <f t="shared" si="2"/>
        <v>6.18</v>
      </c>
      <c r="Q42" s="3">
        <f t="shared" si="3"/>
        <v>14</v>
      </c>
      <c r="R42" s="3">
        <f t="shared" si="4"/>
        <v>5</v>
      </c>
      <c r="S42" s="3">
        <f t="shared" si="5"/>
        <v>3.8</v>
      </c>
      <c r="T42" s="33">
        <v>5.3</v>
      </c>
      <c r="U42" s="34">
        <f t="shared" si="6"/>
        <v>5.3</v>
      </c>
      <c r="V42" s="35">
        <f t="shared" si="7"/>
        <v>0.96774193548387044</v>
      </c>
      <c r="W42" s="35">
        <f t="shared" si="8"/>
        <v>5.9999999999999964</v>
      </c>
      <c r="X42" s="36">
        <f t="shared" si="9"/>
        <v>0.97</v>
      </c>
      <c r="Y42" s="36">
        <f t="shared" si="10"/>
        <v>6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230611</v>
      </c>
      <c r="M43" s="32" t="s">
        <v>412</v>
      </c>
      <c r="N43" s="3">
        <f t="shared" si="0"/>
        <v>56</v>
      </c>
      <c r="O43" s="3">
        <f t="shared" si="1"/>
        <v>5.0199999999999996</v>
      </c>
      <c r="P43" s="3">
        <f t="shared" si="2"/>
        <v>6.18</v>
      </c>
      <c r="Q43" s="3">
        <f t="shared" si="3"/>
        <v>14</v>
      </c>
      <c r="R43" s="3">
        <f t="shared" si="4"/>
        <v>5</v>
      </c>
      <c r="S43" s="3">
        <f t="shared" si="5"/>
        <v>3.8</v>
      </c>
      <c r="T43" s="33"/>
      <c r="U43" s="34" t="str">
        <f t="shared" si="6"/>
        <v/>
      </c>
      <c r="V43" s="35">
        <f t="shared" si="7"/>
        <v>-16.129032258064516</v>
      </c>
      <c r="W43" s="35">
        <f t="shared" si="8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230611</v>
      </c>
      <c r="M44" s="32" t="s">
        <v>412</v>
      </c>
      <c r="N44" s="3">
        <f t="shared" si="0"/>
        <v>56</v>
      </c>
      <c r="O44" s="3">
        <f t="shared" si="1"/>
        <v>5.0199999999999996</v>
      </c>
      <c r="P44" s="3">
        <f t="shared" si="2"/>
        <v>6.18</v>
      </c>
      <c r="Q44" s="3">
        <f t="shared" si="3"/>
        <v>14</v>
      </c>
      <c r="R44" s="3">
        <f t="shared" si="4"/>
        <v>5</v>
      </c>
      <c r="S44" s="3">
        <f t="shared" si="5"/>
        <v>3.8</v>
      </c>
      <c r="T44" s="33"/>
      <c r="U44" s="34" t="str">
        <f t="shared" si="6"/>
        <v/>
      </c>
      <c r="V44" s="35">
        <f t="shared" si="7"/>
        <v>-16.129032258064516</v>
      </c>
      <c r="W44" s="35">
        <f t="shared" si="8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230611</v>
      </c>
      <c r="M45" s="32" t="s">
        <v>412</v>
      </c>
      <c r="N45" s="3">
        <f t="shared" si="0"/>
        <v>56</v>
      </c>
      <c r="O45" s="3">
        <f t="shared" si="1"/>
        <v>5.0199999999999996</v>
      </c>
      <c r="P45" s="3">
        <f t="shared" si="2"/>
        <v>6.18</v>
      </c>
      <c r="Q45" s="3">
        <f t="shared" si="3"/>
        <v>14</v>
      </c>
      <c r="R45" s="3">
        <f t="shared" si="4"/>
        <v>5</v>
      </c>
      <c r="S45" s="3">
        <f t="shared" si="5"/>
        <v>3.8</v>
      </c>
      <c r="T45" s="33">
        <v>5</v>
      </c>
      <c r="U45" s="34">
        <f t="shared" si="6"/>
        <v>5</v>
      </c>
      <c r="V45" s="35">
        <f t="shared" si="7"/>
        <v>0</v>
      </c>
      <c r="W45" s="35">
        <f t="shared" si="8"/>
        <v>0</v>
      </c>
      <c r="X45" s="36">
        <f t="shared" si="9"/>
        <v>0</v>
      </c>
      <c r="Y45" s="36">
        <f t="shared" si="10"/>
        <v>0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230611</v>
      </c>
      <c r="M46" s="32" t="s">
        <v>412</v>
      </c>
      <c r="N46" s="3">
        <f t="shared" si="0"/>
        <v>56</v>
      </c>
      <c r="O46" s="3">
        <f t="shared" si="1"/>
        <v>5.0199999999999996</v>
      </c>
      <c r="P46" s="3">
        <f t="shared" si="2"/>
        <v>6.18</v>
      </c>
      <c r="Q46" s="3">
        <f t="shared" si="3"/>
        <v>14</v>
      </c>
      <c r="R46" s="3">
        <f t="shared" si="4"/>
        <v>5</v>
      </c>
      <c r="S46" s="3">
        <f t="shared" si="5"/>
        <v>3.8</v>
      </c>
      <c r="T46" s="33">
        <v>3.8</v>
      </c>
      <c r="U46" s="34" t="str">
        <f t="shared" si="6"/>
        <v/>
      </c>
      <c r="V46" s="35">
        <f t="shared" si="7"/>
        <v>-3.8709677419354844</v>
      </c>
      <c r="W46" s="35">
        <f t="shared" si="8"/>
        <v>-24.000000000000004</v>
      </c>
      <c r="X46" s="36">
        <f t="shared" si="9"/>
        <v>-3.88</v>
      </c>
      <c r="Y46" s="36">
        <f t="shared" si="10"/>
        <v>-24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230611</v>
      </c>
      <c r="M47" s="32" t="s">
        <v>412</v>
      </c>
      <c r="N47" s="3">
        <f t="shared" si="0"/>
        <v>56</v>
      </c>
      <c r="O47" s="3">
        <f t="shared" si="1"/>
        <v>5.0199999999999996</v>
      </c>
      <c r="P47" s="3">
        <f t="shared" si="2"/>
        <v>6.18</v>
      </c>
      <c r="Q47" s="3">
        <f t="shared" si="3"/>
        <v>14</v>
      </c>
      <c r="R47" s="3">
        <f t="shared" si="4"/>
        <v>5</v>
      </c>
      <c r="S47" s="3">
        <f t="shared" si="5"/>
        <v>3.8</v>
      </c>
      <c r="T47" s="33"/>
      <c r="U47" s="34" t="str">
        <f t="shared" si="6"/>
        <v/>
      </c>
      <c r="V47" s="35">
        <f t="shared" si="7"/>
        <v>-16.129032258064516</v>
      </c>
      <c r="W47" s="35">
        <f t="shared" si="8"/>
        <v>-100</v>
      </c>
      <c r="X47" s="36" t="e">
        <f t="shared" si="9"/>
        <v>#N/A</v>
      </c>
      <c r="Y47" s="36" t="e">
        <f t="shared" si="10"/>
        <v>#N/A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230611</v>
      </c>
      <c r="M48" s="32" t="s">
        <v>412</v>
      </c>
      <c r="N48" s="3">
        <f t="shared" si="0"/>
        <v>56</v>
      </c>
      <c r="O48" s="3">
        <f t="shared" si="1"/>
        <v>5.0199999999999996</v>
      </c>
      <c r="P48" s="3">
        <f t="shared" si="2"/>
        <v>6.18</v>
      </c>
      <c r="Q48" s="3">
        <f t="shared" si="3"/>
        <v>14</v>
      </c>
      <c r="R48" s="3">
        <f t="shared" si="4"/>
        <v>5</v>
      </c>
      <c r="S48" s="3">
        <f t="shared" si="5"/>
        <v>3.8</v>
      </c>
      <c r="T48" s="33"/>
      <c r="U48" s="34" t="str">
        <f t="shared" si="6"/>
        <v/>
      </c>
      <c r="V48" s="35">
        <f t="shared" si="7"/>
        <v>-16.129032258064516</v>
      </c>
      <c r="W48" s="35">
        <f t="shared" si="8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230611</v>
      </c>
      <c r="M49" s="32" t="s">
        <v>412</v>
      </c>
      <c r="N49" s="3">
        <f t="shared" si="0"/>
        <v>56</v>
      </c>
      <c r="O49" s="3">
        <f t="shared" si="1"/>
        <v>5.0199999999999996</v>
      </c>
      <c r="P49" s="3">
        <f t="shared" si="2"/>
        <v>6.18</v>
      </c>
      <c r="Q49" s="3">
        <f t="shared" si="3"/>
        <v>14</v>
      </c>
      <c r="R49" s="3">
        <f t="shared" si="4"/>
        <v>5</v>
      </c>
      <c r="S49" s="3">
        <f t="shared" si="5"/>
        <v>3.8</v>
      </c>
      <c r="T49" s="33"/>
      <c r="U49" s="34" t="str">
        <f t="shared" si="6"/>
        <v/>
      </c>
      <c r="V49" s="35">
        <f t="shared" si="7"/>
        <v>-16.129032258064516</v>
      </c>
      <c r="W49" s="35">
        <f t="shared" si="8"/>
        <v>-100</v>
      </c>
      <c r="X49" s="36" t="e">
        <f t="shared" si="9"/>
        <v>#N/A</v>
      </c>
      <c r="Y49" s="36" t="e">
        <f t="shared" si="10"/>
        <v>#N/A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230611</v>
      </c>
      <c r="M50" s="32" t="s">
        <v>412</v>
      </c>
      <c r="N50" s="3">
        <f t="shared" si="0"/>
        <v>56</v>
      </c>
      <c r="O50" s="3">
        <f t="shared" si="1"/>
        <v>5.0199999999999996</v>
      </c>
      <c r="P50" s="3">
        <f t="shared" si="2"/>
        <v>6.18</v>
      </c>
      <c r="Q50" s="3">
        <f t="shared" si="3"/>
        <v>14</v>
      </c>
      <c r="R50" s="3">
        <f t="shared" si="4"/>
        <v>5</v>
      </c>
      <c r="S50" s="3">
        <f t="shared" si="5"/>
        <v>3.8</v>
      </c>
      <c r="T50" s="33"/>
      <c r="U50" s="34" t="str">
        <f t="shared" si="6"/>
        <v/>
      </c>
      <c r="V50" s="35">
        <f t="shared" si="7"/>
        <v>-16.129032258064516</v>
      </c>
      <c r="W50" s="35">
        <f t="shared" si="8"/>
        <v>-100</v>
      </c>
      <c r="X50" s="36" t="e">
        <f t="shared" si="9"/>
        <v>#N/A</v>
      </c>
      <c r="Y50" s="36" t="e">
        <f t="shared" si="10"/>
        <v>#N/A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230611</v>
      </c>
      <c r="M51" s="32" t="s">
        <v>412</v>
      </c>
      <c r="N51" s="3">
        <f t="shared" si="0"/>
        <v>56</v>
      </c>
      <c r="O51" s="3">
        <f t="shared" si="1"/>
        <v>5.0199999999999996</v>
      </c>
      <c r="P51" s="3">
        <f t="shared" si="2"/>
        <v>6.18</v>
      </c>
      <c r="Q51" s="3">
        <f t="shared" si="3"/>
        <v>14</v>
      </c>
      <c r="R51" s="3">
        <f t="shared" si="4"/>
        <v>5</v>
      </c>
      <c r="S51" s="3">
        <f t="shared" si="5"/>
        <v>3.8</v>
      </c>
      <c r="T51" s="33">
        <v>5.4</v>
      </c>
      <c r="U51" s="34">
        <f t="shared" si="6"/>
        <v>5.4</v>
      </c>
      <c r="V51" s="35">
        <f t="shared" si="7"/>
        <v>1.2903225806451624</v>
      </c>
      <c r="W51" s="35">
        <f t="shared" si="8"/>
        <v>8.0000000000000071</v>
      </c>
      <c r="X51" s="36">
        <f t="shared" si="9"/>
        <v>1.3</v>
      </c>
      <c r="Y51" s="36">
        <f t="shared" si="10"/>
        <v>8.01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230611</v>
      </c>
      <c r="M52" s="32" t="s">
        <v>412</v>
      </c>
      <c r="N52" s="3">
        <f t="shared" si="0"/>
        <v>56</v>
      </c>
      <c r="O52" s="3">
        <f t="shared" si="1"/>
        <v>5.0199999999999996</v>
      </c>
      <c r="P52" s="3">
        <f t="shared" si="2"/>
        <v>6.18</v>
      </c>
      <c r="Q52" s="3">
        <f t="shared" si="3"/>
        <v>14</v>
      </c>
      <c r="R52" s="3">
        <f t="shared" si="4"/>
        <v>5</v>
      </c>
      <c r="S52" s="3">
        <f t="shared" si="5"/>
        <v>3.8</v>
      </c>
      <c r="T52" s="33">
        <v>4.5999999999999996</v>
      </c>
      <c r="U52" s="34">
        <f t="shared" si="6"/>
        <v>4.5999999999999996</v>
      </c>
      <c r="V52" s="35">
        <f t="shared" si="7"/>
        <v>-1.2903225806451624</v>
      </c>
      <c r="W52" s="35">
        <f t="shared" si="8"/>
        <v>-8.0000000000000071</v>
      </c>
      <c r="X52" s="36">
        <f t="shared" si="9"/>
        <v>-1.3</v>
      </c>
      <c r="Y52" s="36">
        <f t="shared" si="10"/>
        <v>-8.01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230611</v>
      </c>
      <c r="M53" s="32" t="s">
        <v>412</v>
      </c>
      <c r="N53" s="3">
        <f t="shared" si="0"/>
        <v>56</v>
      </c>
      <c r="O53" s="3">
        <f t="shared" si="1"/>
        <v>5.0199999999999996</v>
      </c>
      <c r="P53" s="3">
        <f t="shared" si="2"/>
        <v>6.18</v>
      </c>
      <c r="Q53" s="3">
        <f t="shared" si="3"/>
        <v>14</v>
      </c>
      <c r="R53" s="3">
        <f t="shared" si="4"/>
        <v>5</v>
      </c>
      <c r="S53" s="3">
        <f t="shared" si="5"/>
        <v>3.8</v>
      </c>
      <c r="T53" s="33">
        <v>5.04</v>
      </c>
      <c r="U53" s="34">
        <f t="shared" si="6"/>
        <v>5.04</v>
      </c>
      <c r="V53" s="35">
        <f t="shared" si="7"/>
        <v>0.12903225806451624</v>
      </c>
      <c r="W53" s="35">
        <f t="shared" si="8"/>
        <v>0.80000000000000071</v>
      </c>
      <c r="X53" s="36">
        <f t="shared" si="9"/>
        <v>0.13</v>
      </c>
      <c r="Y53" s="36">
        <f t="shared" si="10"/>
        <v>0.81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230611</v>
      </c>
      <c r="M54" s="32" t="s">
        <v>412</v>
      </c>
      <c r="N54" s="3">
        <f t="shared" si="0"/>
        <v>56</v>
      </c>
      <c r="O54" s="3">
        <f t="shared" si="1"/>
        <v>5.0199999999999996</v>
      </c>
      <c r="P54" s="3">
        <f t="shared" si="2"/>
        <v>6.18</v>
      </c>
      <c r="Q54" s="3">
        <f t="shared" si="3"/>
        <v>14</v>
      </c>
      <c r="R54" s="3">
        <f t="shared" si="4"/>
        <v>5</v>
      </c>
      <c r="S54" s="3">
        <f t="shared" si="5"/>
        <v>3.8</v>
      </c>
      <c r="T54" s="33">
        <v>5.3</v>
      </c>
      <c r="U54" s="34">
        <f t="shared" si="6"/>
        <v>5.3</v>
      </c>
      <c r="V54" s="35">
        <f t="shared" si="7"/>
        <v>0.96774193548387044</v>
      </c>
      <c r="W54" s="35">
        <f t="shared" si="8"/>
        <v>5.9999999999999964</v>
      </c>
      <c r="X54" s="36">
        <f t="shared" si="9"/>
        <v>0.97</v>
      </c>
      <c r="Y54" s="36">
        <f t="shared" si="10"/>
        <v>6</v>
      </c>
      <c r="Z54" s="37"/>
    </row>
    <row r="55" spans="1:26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230611</v>
      </c>
      <c r="M55" s="32" t="s">
        <v>412</v>
      </c>
      <c r="N55" s="3">
        <f t="shared" si="0"/>
        <v>56</v>
      </c>
      <c r="O55" s="3">
        <f t="shared" si="1"/>
        <v>5.0199999999999996</v>
      </c>
      <c r="P55" s="3">
        <f t="shared" si="2"/>
        <v>6.18</v>
      </c>
      <c r="Q55" s="3">
        <f t="shared" si="3"/>
        <v>14</v>
      </c>
      <c r="R55" s="3">
        <f t="shared" si="4"/>
        <v>5</v>
      </c>
      <c r="S55" s="3">
        <f t="shared" si="5"/>
        <v>3.8</v>
      </c>
      <c r="T55" s="33"/>
      <c r="U55" s="34" t="str">
        <f t="shared" si="6"/>
        <v/>
      </c>
      <c r="V55" s="35">
        <f t="shared" si="7"/>
        <v>-16.129032258064516</v>
      </c>
      <c r="W55" s="35">
        <f t="shared" si="8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230611</v>
      </c>
      <c r="M56" s="32" t="s">
        <v>412</v>
      </c>
      <c r="N56" s="3">
        <f t="shared" si="0"/>
        <v>56</v>
      </c>
      <c r="O56" s="3">
        <f t="shared" si="1"/>
        <v>5.0199999999999996</v>
      </c>
      <c r="P56" s="3">
        <f t="shared" si="2"/>
        <v>6.18</v>
      </c>
      <c r="Q56" s="3">
        <f t="shared" si="3"/>
        <v>14</v>
      </c>
      <c r="R56" s="3">
        <f t="shared" si="4"/>
        <v>5</v>
      </c>
      <c r="S56" s="3">
        <f t="shared" si="5"/>
        <v>3.8</v>
      </c>
      <c r="T56" s="33">
        <v>3.9</v>
      </c>
      <c r="U56" s="34" t="str">
        <f t="shared" si="6"/>
        <v/>
      </c>
      <c r="V56" s="35">
        <f t="shared" si="7"/>
        <v>-3.5483870967741939</v>
      </c>
      <c r="W56" s="35">
        <f t="shared" si="8"/>
        <v>-22.000000000000004</v>
      </c>
      <c r="X56" s="36">
        <f t="shared" si="9"/>
        <v>-3.55</v>
      </c>
      <c r="Y56" s="36">
        <f t="shared" si="10"/>
        <v>-22</v>
      </c>
    </row>
    <row r="57" spans="1:26" ht="24.95" customHeight="1">
      <c r="A57" s="3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230611</v>
      </c>
      <c r="M57" s="32" t="s">
        <v>412</v>
      </c>
      <c r="N57" s="3">
        <f t="shared" si="0"/>
        <v>56</v>
      </c>
      <c r="O57" s="3">
        <f t="shared" si="1"/>
        <v>5.0199999999999996</v>
      </c>
      <c r="P57" s="3">
        <f t="shared" si="2"/>
        <v>6.18</v>
      </c>
      <c r="Q57" s="3">
        <f t="shared" si="3"/>
        <v>14</v>
      </c>
      <c r="R57" s="3">
        <f t="shared" si="4"/>
        <v>5</v>
      </c>
      <c r="S57" s="3">
        <f t="shared" si="5"/>
        <v>3.8</v>
      </c>
      <c r="T57" s="33">
        <v>5.4</v>
      </c>
      <c r="U57" s="34">
        <f t="shared" si="6"/>
        <v>5.4</v>
      </c>
      <c r="V57" s="35">
        <f t="shared" si="7"/>
        <v>1.2903225806451624</v>
      </c>
      <c r="W57" s="35">
        <f t="shared" si="8"/>
        <v>8.0000000000000071</v>
      </c>
      <c r="X57" s="36">
        <f t="shared" si="9"/>
        <v>1.3</v>
      </c>
      <c r="Y57" s="36">
        <f t="shared" si="10"/>
        <v>8.01</v>
      </c>
      <c r="Z57" s="37"/>
    </row>
    <row r="58" spans="1:26" s="37" customFormat="1" ht="24.95" customHeight="1">
      <c r="A58" s="3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230611</v>
      </c>
      <c r="M58" s="32" t="s">
        <v>412</v>
      </c>
      <c r="N58" s="3">
        <f t="shared" si="0"/>
        <v>56</v>
      </c>
      <c r="O58" s="3">
        <f t="shared" si="1"/>
        <v>5.0199999999999996</v>
      </c>
      <c r="P58" s="3">
        <f t="shared" si="2"/>
        <v>6.18</v>
      </c>
      <c r="Q58" s="3">
        <f t="shared" si="3"/>
        <v>14</v>
      </c>
      <c r="R58" s="3">
        <f t="shared" si="4"/>
        <v>5</v>
      </c>
      <c r="S58" s="3">
        <f t="shared" si="5"/>
        <v>3.8</v>
      </c>
      <c r="T58" s="33">
        <v>5.3</v>
      </c>
      <c r="U58" s="34">
        <f t="shared" si="6"/>
        <v>5.3</v>
      </c>
      <c r="V58" s="35">
        <f t="shared" si="7"/>
        <v>0.96774193548387044</v>
      </c>
      <c r="W58" s="35">
        <f t="shared" si="8"/>
        <v>5.9999999999999964</v>
      </c>
      <c r="X58" s="36">
        <f t="shared" si="9"/>
        <v>0.97</v>
      </c>
      <c r="Y58" s="36">
        <f t="shared" si="10"/>
        <v>6</v>
      </c>
    </row>
    <row r="59" spans="1:26" ht="24.95" customHeight="1">
      <c r="A59" s="3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230611</v>
      </c>
      <c r="M59" s="32" t="s">
        <v>412</v>
      </c>
      <c r="N59" s="3">
        <f t="shared" si="0"/>
        <v>56</v>
      </c>
      <c r="O59" s="3">
        <f t="shared" si="1"/>
        <v>5.0199999999999996</v>
      </c>
      <c r="P59" s="3">
        <f t="shared" si="2"/>
        <v>6.18</v>
      </c>
      <c r="Q59" s="3">
        <f t="shared" si="3"/>
        <v>14</v>
      </c>
      <c r="R59" s="3">
        <f t="shared" si="4"/>
        <v>5</v>
      </c>
      <c r="S59" s="3">
        <f t="shared" si="5"/>
        <v>3.8</v>
      </c>
      <c r="T59" s="33">
        <v>6.2</v>
      </c>
      <c r="U59" s="34" t="str">
        <f t="shared" si="6"/>
        <v/>
      </c>
      <c r="V59" s="35">
        <f t="shared" si="7"/>
        <v>3.8709677419354844</v>
      </c>
      <c r="W59" s="35">
        <f t="shared" si="8"/>
        <v>24.000000000000004</v>
      </c>
      <c r="X59" s="36">
        <f t="shared" si="9"/>
        <v>3.88</v>
      </c>
      <c r="Y59" s="36">
        <f t="shared" si="10"/>
        <v>24</v>
      </c>
      <c r="Z59" s="37"/>
    </row>
    <row r="60" spans="1:26" ht="24.95" customHeight="1">
      <c r="A60" s="3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230611</v>
      </c>
      <c r="M60" s="32" t="s">
        <v>412</v>
      </c>
      <c r="N60" s="3">
        <f t="shared" si="0"/>
        <v>56</v>
      </c>
      <c r="O60" s="3">
        <f t="shared" si="1"/>
        <v>5.0199999999999996</v>
      </c>
      <c r="P60" s="3">
        <f t="shared" si="2"/>
        <v>6.18</v>
      </c>
      <c r="Q60" s="3">
        <f t="shared" si="3"/>
        <v>14</v>
      </c>
      <c r="R60" s="3">
        <f t="shared" si="4"/>
        <v>5</v>
      </c>
      <c r="S60" s="3">
        <f t="shared" si="5"/>
        <v>3.8</v>
      </c>
      <c r="T60" s="33">
        <v>4.8</v>
      </c>
      <c r="U60" s="34">
        <f t="shared" si="6"/>
        <v>4.8</v>
      </c>
      <c r="V60" s="35">
        <f t="shared" si="7"/>
        <v>-0.64516129032258118</v>
      </c>
      <c r="W60" s="35">
        <f t="shared" si="8"/>
        <v>-4.0000000000000036</v>
      </c>
      <c r="X60" s="36">
        <f t="shared" si="9"/>
        <v>-0.65</v>
      </c>
      <c r="Y60" s="36">
        <f t="shared" si="10"/>
        <v>-4</v>
      </c>
    </row>
    <row r="61" spans="1:26" ht="24.95" customHeight="1">
      <c r="A61" s="3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230611</v>
      </c>
      <c r="M61" s="32" t="s">
        <v>412</v>
      </c>
      <c r="N61" s="3">
        <f t="shared" si="0"/>
        <v>56</v>
      </c>
      <c r="O61" s="3">
        <f t="shared" si="1"/>
        <v>5.0199999999999996</v>
      </c>
      <c r="P61" s="3">
        <f t="shared" si="2"/>
        <v>6.18</v>
      </c>
      <c r="Q61" s="3">
        <f t="shared" si="3"/>
        <v>14</v>
      </c>
      <c r="R61" s="3">
        <f t="shared" si="4"/>
        <v>5</v>
      </c>
      <c r="S61" s="3">
        <f t="shared" si="5"/>
        <v>3.8</v>
      </c>
      <c r="T61" s="33">
        <v>5.8</v>
      </c>
      <c r="U61" s="34" t="str">
        <f t="shared" si="6"/>
        <v/>
      </c>
      <c r="V61" s="35">
        <f t="shared" si="7"/>
        <v>2.5806451612903221</v>
      </c>
      <c r="W61" s="35">
        <f t="shared" si="8"/>
        <v>15.999999999999998</v>
      </c>
      <c r="X61" s="36">
        <f t="shared" si="9"/>
        <v>2.59</v>
      </c>
      <c r="Y61" s="36">
        <f t="shared" si="10"/>
        <v>16</v>
      </c>
      <c r="Z61" s="37"/>
    </row>
    <row r="62" spans="1:26" ht="24.95" customHeight="1">
      <c r="A62" s="3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230611</v>
      </c>
      <c r="M62" s="32" t="s">
        <v>412</v>
      </c>
      <c r="N62" s="3">
        <f t="shared" si="0"/>
        <v>56</v>
      </c>
      <c r="O62" s="3">
        <f t="shared" si="1"/>
        <v>5.0199999999999996</v>
      </c>
      <c r="P62" s="3">
        <f t="shared" si="2"/>
        <v>6.18</v>
      </c>
      <c r="Q62" s="3">
        <f t="shared" si="3"/>
        <v>14</v>
      </c>
      <c r="R62" s="3">
        <f t="shared" si="4"/>
        <v>5</v>
      </c>
      <c r="S62" s="3">
        <f t="shared" si="5"/>
        <v>3.8</v>
      </c>
      <c r="T62" s="33"/>
      <c r="U62" s="34" t="str">
        <f t="shared" si="6"/>
        <v/>
      </c>
      <c r="V62" s="35">
        <f t="shared" si="7"/>
        <v>-16.129032258064516</v>
      </c>
      <c r="W62" s="35">
        <f t="shared" si="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230611</v>
      </c>
      <c r="M63" s="32" t="s">
        <v>412</v>
      </c>
      <c r="N63" s="3">
        <f t="shared" si="0"/>
        <v>56</v>
      </c>
      <c r="O63" s="3">
        <f t="shared" si="1"/>
        <v>5.0199999999999996</v>
      </c>
      <c r="P63" s="3">
        <f t="shared" si="2"/>
        <v>6.18</v>
      </c>
      <c r="Q63" s="3">
        <f t="shared" si="3"/>
        <v>14</v>
      </c>
      <c r="R63" s="3">
        <f t="shared" si="4"/>
        <v>5</v>
      </c>
      <c r="S63" s="3">
        <f t="shared" si="5"/>
        <v>3.8</v>
      </c>
      <c r="T63" s="33">
        <v>4.9000000000000004</v>
      </c>
      <c r="U63" s="34">
        <f t="shared" si="6"/>
        <v>4.9000000000000004</v>
      </c>
      <c r="V63" s="35">
        <f t="shared" si="7"/>
        <v>-0.3225806451612892</v>
      </c>
      <c r="W63" s="35">
        <f t="shared" si="8"/>
        <v>-1.9999999999999927</v>
      </c>
      <c r="X63" s="36">
        <f t="shared" si="9"/>
        <v>-0.33</v>
      </c>
      <c r="Y63" s="36">
        <f t="shared" si="10"/>
        <v>-2</v>
      </c>
    </row>
    <row r="64" spans="1:26" s="43" customFormat="1" ht="24.95" customHeight="1">
      <c r="A64" s="3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230611</v>
      </c>
      <c r="M64" s="32" t="s">
        <v>412</v>
      </c>
      <c r="N64" s="3">
        <f t="shared" si="0"/>
        <v>56</v>
      </c>
      <c r="O64" s="3">
        <f t="shared" si="1"/>
        <v>5.0199999999999996</v>
      </c>
      <c r="P64" s="3">
        <f t="shared" si="2"/>
        <v>6.18</v>
      </c>
      <c r="Q64" s="3">
        <f t="shared" si="3"/>
        <v>14</v>
      </c>
      <c r="R64" s="3">
        <f t="shared" si="4"/>
        <v>5</v>
      </c>
      <c r="S64" s="3">
        <f t="shared" si="5"/>
        <v>3.8</v>
      </c>
      <c r="T64" s="33">
        <v>5.2</v>
      </c>
      <c r="U64" s="34">
        <f t="shared" si="6"/>
        <v>5.2</v>
      </c>
      <c r="V64" s="35">
        <f t="shared" si="7"/>
        <v>0.64516129032258118</v>
      </c>
      <c r="W64" s="35">
        <f t="shared" si="8"/>
        <v>4.0000000000000036</v>
      </c>
      <c r="X64" s="36">
        <f t="shared" si="9"/>
        <v>0.65</v>
      </c>
      <c r="Y64" s="36">
        <f t="shared" si="10"/>
        <v>4</v>
      </c>
    </row>
    <row r="65" spans="1:25" s="43" customFormat="1" ht="24.95" customHeight="1">
      <c r="A65" s="3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230611</v>
      </c>
      <c r="M65" s="32" t="s">
        <v>412</v>
      </c>
      <c r="N65" s="3">
        <f t="shared" si="0"/>
        <v>56</v>
      </c>
      <c r="O65" s="3">
        <f t="shared" si="1"/>
        <v>5.0199999999999996</v>
      </c>
      <c r="P65" s="3">
        <f t="shared" si="2"/>
        <v>6.18</v>
      </c>
      <c r="Q65" s="3">
        <f t="shared" si="3"/>
        <v>14</v>
      </c>
      <c r="R65" s="3">
        <f t="shared" si="4"/>
        <v>5</v>
      </c>
      <c r="S65" s="3">
        <f t="shared" si="5"/>
        <v>3.8</v>
      </c>
      <c r="T65" s="33">
        <v>4.9000000000000004</v>
      </c>
      <c r="U65" s="34">
        <f t="shared" si="6"/>
        <v>4.9000000000000004</v>
      </c>
      <c r="V65" s="35">
        <f t="shared" si="7"/>
        <v>-0.3225806451612892</v>
      </c>
      <c r="W65" s="35">
        <f t="shared" si="8"/>
        <v>-1.9999999999999927</v>
      </c>
      <c r="X65" s="36">
        <f t="shared" si="9"/>
        <v>-0.33</v>
      </c>
      <c r="Y65" s="36">
        <f t="shared" si="10"/>
        <v>-2</v>
      </c>
    </row>
    <row r="66" spans="1:25" s="43" customFormat="1" ht="24.95" customHeight="1">
      <c r="A66" s="3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230611</v>
      </c>
      <c r="M66" s="32" t="s">
        <v>412</v>
      </c>
      <c r="N66" s="3">
        <f t="shared" ref="N66:N82" si="11">COUNTA($T$2:$T$82)</f>
        <v>56</v>
      </c>
      <c r="O66" s="3">
        <f t="shared" ref="O66:O82" si="12">$K$88</f>
        <v>5.0199999999999996</v>
      </c>
      <c r="P66" s="3">
        <f t="shared" ref="P66:P82" si="13">$K$90</f>
        <v>6.18</v>
      </c>
      <c r="Q66" s="3">
        <f t="shared" ref="Q66:Q82" si="14">COUNTA($T$63:$T$82)</f>
        <v>14</v>
      </c>
      <c r="R66" s="3">
        <f t="shared" ref="R66:R82" si="15">$K$91</f>
        <v>5</v>
      </c>
      <c r="S66" s="3">
        <f t="shared" ref="S66:S82" si="16">$K$93</f>
        <v>3.8</v>
      </c>
      <c r="T66" s="33"/>
      <c r="U66" s="34" t="str">
        <f t="shared" ref="U66:U82" si="17">IF(OR(T66&lt;$J$86,T66&gt;$J$87),"",T66)</f>
        <v/>
      </c>
      <c r="V66" s="35">
        <f t="shared" ref="V66:V82" si="18">(T66-$K$91)/$K$89</f>
        <v>-16.129032258064516</v>
      </c>
      <c r="W66" s="35">
        <f t="shared" ref="W66:W82" si="19">(T66-$K$91)/$K$91*100</f>
        <v>-100</v>
      </c>
      <c r="X66" s="36" t="e">
        <f t="shared" si="9"/>
        <v>#N/A</v>
      </c>
      <c r="Y66" s="36" t="e">
        <f t="shared" si="10"/>
        <v>#N/A</v>
      </c>
    </row>
    <row r="67" spans="1:25" s="43" customFormat="1" ht="24.95" customHeight="1">
      <c r="A67" s="3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230611</v>
      </c>
      <c r="M67" s="32" t="s">
        <v>412</v>
      </c>
      <c r="N67" s="3">
        <f t="shared" si="11"/>
        <v>56</v>
      </c>
      <c r="O67" s="3">
        <f t="shared" si="12"/>
        <v>5.0199999999999996</v>
      </c>
      <c r="P67" s="3">
        <f t="shared" si="13"/>
        <v>6.18</v>
      </c>
      <c r="Q67" s="3">
        <f t="shared" si="14"/>
        <v>14</v>
      </c>
      <c r="R67" s="3">
        <f t="shared" si="15"/>
        <v>5</v>
      </c>
      <c r="S67" s="3">
        <f t="shared" si="16"/>
        <v>3.8</v>
      </c>
      <c r="T67" s="33">
        <v>4.9000000000000004</v>
      </c>
      <c r="U67" s="34">
        <f t="shared" si="17"/>
        <v>4.9000000000000004</v>
      </c>
      <c r="V67" s="35">
        <f t="shared" si="18"/>
        <v>-0.3225806451612892</v>
      </c>
      <c r="W67" s="35">
        <f t="shared" si="19"/>
        <v>-1.9999999999999927</v>
      </c>
      <c r="X67" s="36">
        <f t="shared" si="9"/>
        <v>-0.33</v>
      </c>
      <c r="Y67" s="36">
        <f t="shared" si="10"/>
        <v>-2</v>
      </c>
    </row>
    <row r="68" spans="1:25" s="43" customFormat="1" ht="24.95" customHeight="1">
      <c r="A68" s="3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230611</v>
      </c>
      <c r="M68" s="32" t="s">
        <v>412</v>
      </c>
      <c r="N68" s="3">
        <f t="shared" si="11"/>
        <v>56</v>
      </c>
      <c r="O68" s="3">
        <f t="shared" si="12"/>
        <v>5.0199999999999996</v>
      </c>
      <c r="P68" s="3">
        <f t="shared" si="13"/>
        <v>6.18</v>
      </c>
      <c r="Q68" s="3">
        <f t="shared" si="14"/>
        <v>14</v>
      </c>
      <c r="R68" s="3">
        <f t="shared" si="15"/>
        <v>5</v>
      </c>
      <c r="S68" s="3">
        <f t="shared" si="16"/>
        <v>3.8</v>
      </c>
      <c r="T68" s="33">
        <v>5.0999999999999996</v>
      </c>
      <c r="U68" s="34">
        <f t="shared" si="17"/>
        <v>5.0999999999999996</v>
      </c>
      <c r="V68" s="35">
        <f t="shared" si="18"/>
        <v>0.3225806451612892</v>
      </c>
      <c r="W68" s="35">
        <f t="shared" si="19"/>
        <v>1.9999999999999927</v>
      </c>
      <c r="X68" s="36">
        <f t="shared" ref="X68:X82" si="20">IF(T68&lt;&gt;0,ROUNDUP(V68,2),#N/A)</f>
        <v>0.33</v>
      </c>
      <c r="Y68" s="36">
        <f t="shared" ref="Y68:Y81" si="21">IF(T68&lt;&gt;0,ROUNDUP(W68,2),#N/A)</f>
        <v>2</v>
      </c>
    </row>
    <row r="69" spans="1:25" s="43" customFormat="1" ht="24.95" customHeight="1">
      <c r="A69" s="3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230611</v>
      </c>
      <c r="M69" s="32" t="s">
        <v>412</v>
      </c>
      <c r="N69" s="3">
        <f t="shared" si="11"/>
        <v>56</v>
      </c>
      <c r="O69" s="3">
        <f t="shared" si="12"/>
        <v>5.0199999999999996</v>
      </c>
      <c r="P69" s="3">
        <f t="shared" si="13"/>
        <v>6.18</v>
      </c>
      <c r="Q69" s="3">
        <f t="shared" si="14"/>
        <v>14</v>
      </c>
      <c r="R69" s="3">
        <f t="shared" si="15"/>
        <v>5</v>
      </c>
      <c r="S69" s="3">
        <f t="shared" si="16"/>
        <v>3.8</v>
      </c>
      <c r="T69" s="33">
        <v>5.33</v>
      </c>
      <c r="U69" s="34">
        <f t="shared" si="17"/>
        <v>5.33</v>
      </c>
      <c r="V69" s="35">
        <f t="shared" si="18"/>
        <v>1.0645161290322582</v>
      </c>
      <c r="W69" s="35">
        <f t="shared" si="19"/>
        <v>6.6000000000000014</v>
      </c>
      <c r="X69" s="36">
        <f t="shared" si="20"/>
        <v>1.07</v>
      </c>
      <c r="Y69" s="36">
        <f t="shared" si="21"/>
        <v>6.6</v>
      </c>
    </row>
    <row r="70" spans="1:25" s="43" customFormat="1" ht="24.95" customHeight="1">
      <c r="A70" s="3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230611</v>
      </c>
      <c r="M70" s="32" t="s">
        <v>412</v>
      </c>
      <c r="N70" s="3">
        <f t="shared" si="11"/>
        <v>56</v>
      </c>
      <c r="O70" s="3">
        <f t="shared" si="12"/>
        <v>5.0199999999999996</v>
      </c>
      <c r="P70" s="3">
        <f t="shared" si="13"/>
        <v>6.18</v>
      </c>
      <c r="Q70" s="3">
        <f t="shared" si="14"/>
        <v>14</v>
      </c>
      <c r="R70" s="3">
        <f t="shared" si="15"/>
        <v>5</v>
      </c>
      <c r="S70" s="3">
        <f t="shared" si="16"/>
        <v>3.8</v>
      </c>
      <c r="T70" s="33">
        <v>4.8254000000000001</v>
      </c>
      <c r="U70" s="34">
        <f t="shared" si="17"/>
        <v>4.8254000000000001</v>
      </c>
      <c r="V70" s="35">
        <f t="shared" si="18"/>
        <v>-0.56322580645161247</v>
      </c>
      <c r="W70" s="35">
        <f t="shared" si="19"/>
        <v>-3.4919999999999973</v>
      </c>
      <c r="X70" s="36">
        <f t="shared" si="20"/>
        <v>-0.57000000000000006</v>
      </c>
      <c r="Y70" s="36">
        <f t="shared" si="21"/>
        <v>-3.5</v>
      </c>
    </row>
    <row r="71" spans="1:25" s="43" customFormat="1" ht="24.95" customHeight="1">
      <c r="A71" s="3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230611</v>
      </c>
      <c r="M71" s="32" t="s">
        <v>412</v>
      </c>
      <c r="N71" s="3">
        <f t="shared" si="11"/>
        <v>56</v>
      </c>
      <c r="O71" s="3">
        <f t="shared" si="12"/>
        <v>5.0199999999999996</v>
      </c>
      <c r="P71" s="3">
        <f t="shared" si="13"/>
        <v>6.18</v>
      </c>
      <c r="Q71" s="3">
        <f t="shared" si="14"/>
        <v>14</v>
      </c>
      <c r="R71" s="3">
        <f t="shared" si="15"/>
        <v>5</v>
      </c>
      <c r="S71" s="3">
        <f t="shared" si="16"/>
        <v>3.8</v>
      </c>
      <c r="T71" s="33">
        <v>4.8</v>
      </c>
      <c r="U71" s="34">
        <f t="shared" si="17"/>
        <v>4.8</v>
      </c>
      <c r="V71" s="35">
        <f t="shared" si="18"/>
        <v>-0.64516129032258118</v>
      </c>
      <c r="W71" s="35">
        <f t="shared" si="19"/>
        <v>-4.0000000000000036</v>
      </c>
      <c r="X71" s="36">
        <f t="shared" si="20"/>
        <v>-0.65</v>
      </c>
      <c r="Y71" s="36">
        <f t="shared" si="21"/>
        <v>-4</v>
      </c>
    </row>
    <row r="72" spans="1:25" s="43" customFormat="1" ht="24.95" customHeight="1">
      <c r="A72" s="3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230611</v>
      </c>
      <c r="M72" s="32" t="s">
        <v>412</v>
      </c>
      <c r="N72" s="3">
        <f t="shared" si="11"/>
        <v>56</v>
      </c>
      <c r="O72" s="3">
        <f t="shared" si="12"/>
        <v>5.0199999999999996</v>
      </c>
      <c r="P72" s="3">
        <f t="shared" si="13"/>
        <v>6.18</v>
      </c>
      <c r="Q72" s="3">
        <f t="shared" si="14"/>
        <v>14</v>
      </c>
      <c r="R72" s="3">
        <f t="shared" si="15"/>
        <v>5</v>
      </c>
      <c r="S72" s="3">
        <f t="shared" si="16"/>
        <v>3.8</v>
      </c>
      <c r="T72" s="33"/>
      <c r="U72" s="34" t="str">
        <f t="shared" si="17"/>
        <v/>
      </c>
      <c r="V72" s="35">
        <f t="shared" si="18"/>
        <v>-16.129032258064516</v>
      </c>
      <c r="W72" s="35">
        <f t="shared" si="19"/>
        <v>-100</v>
      </c>
      <c r="X72" s="36" t="e">
        <f t="shared" si="20"/>
        <v>#N/A</v>
      </c>
      <c r="Y72" s="36" t="e">
        <f t="shared" si="21"/>
        <v>#N/A</v>
      </c>
    </row>
    <row r="73" spans="1:25" s="43" customFormat="1" ht="24.95" customHeight="1">
      <c r="A73" s="3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230611</v>
      </c>
      <c r="M73" s="32" t="s">
        <v>412</v>
      </c>
      <c r="N73" s="3">
        <f t="shared" si="11"/>
        <v>56</v>
      </c>
      <c r="O73" s="3">
        <f t="shared" si="12"/>
        <v>5.0199999999999996</v>
      </c>
      <c r="P73" s="3">
        <f t="shared" si="13"/>
        <v>6.18</v>
      </c>
      <c r="Q73" s="3">
        <f t="shared" si="14"/>
        <v>14</v>
      </c>
      <c r="R73" s="3">
        <f t="shared" si="15"/>
        <v>5</v>
      </c>
      <c r="S73" s="3">
        <f t="shared" si="16"/>
        <v>3.8</v>
      </c>
      <c r="T73" s="33">
        <v>5</v>
      </c>
      <c r="U73" s="34">
        <f t="shared" si="17"/>
        <v>5</v>
      </c>
      <c r="V73" s="35">
        <f t="shared" si="18"/>
        <v>0</v>
      </c>
      <c r="W73" s="35">
        <f t="shared" si="19"/>
        <v>0</v>
      </c>
      <c r="X73" s="36">
        <f t="shared" si="20"/>
        <v>0</v>
      </c>
      <c r="Y73" s="36">
        <f t="shared" si="21"/>
        <v>0</v>
      </c>
    </row>
    <row r="74" spans="1:25" s="43" customFormat="1" ht="24.95" customHeight="1">
      <c r="A74" s="3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230611</v>
      </c>
      <c r="M74" s="32" t="s">
        <v>412</v>
      </c>
      <c r="N74" s="3">
        <f t="shared" si="11"/>
        <v>56</v>
      </c>
      <c r="O74" s="3">
        <f t="shared" si="12"/>
        <v>5.0199999999999996</v>
      </c>
      <c r="P74" s="3">
        <f t="shared" si="13"/>
        <v>6.18</v>
      </c>
      <c r="Q74" s="3">
        <f t="shared" si="14"/>
        <v>14</v>
      </c>
      <c r="R74" s="3">
        <f t="shared" si="15"/>
        <v>5</v>
      </c>
      <c r="S74" s="3">
        <f t="shared" si="16"/>
        <v>3.8</v>
      </c>
      <c r="T74" s="33">
        <v>5.2</v>
      </c>
      <c r="U74" s="34">
        <f t="shared" si="17"/>
        <v>5.2</v>
      </c>
      <c r="V74" s="35">
        <f t="shared" si="18"/>
        <v>0.64516129032258118</v>
      </c>
      <c r="W74" s="35">
        <f t="shared" si="19"/>
        <v>4.0000000000000036</v>
      </c>
      <c r="X74" s="36">
        <f t="shared" si="20"/>
        <v>0.65</v>
      </c>
      <c r="Y74" s="36">
        <f t="shared" si="21"/>
        <v>4</v>
      </c>
    </row>
    <row r="75" spans="1:25" s="43" customFormat="1" ht="24.95" customHeight="1">
      <c r="A75" s="3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230611</v>
      </c>
      <c r="M75" s="32" t="s">
        <v>412</v>
      </c>
      <c r="N75" s="3">
        <f t="shared" si="11"/>
        <v>56</v>
      </c>
      <c r="O75" s="3">
        <f t="shared" si="12"/>
        <v>5.0199999999999996</v>
      </c>
      <c r="P75" s="3">
        <f t="shared" si="13"/>
        <v>6.18</v>
      </c>
      <c r="Q75" s="3">
        <f t="shared" si="14"/>
        <v>14</v>
      </c>
      <c r="R75" s="3">
        <f t="shared" si="15"/>
        <v>5</v>
      </c>
      <c r="S75" s="3">
        <f t="shared" si="16"/>
        <v>3.8</v>
      </c>
      <c r="T75" s="33">
        <v>4.84</v>
      </c>
      <c r="U75" s="34">
        <f t="shared" si="17"/>
        <v>4.84</v>
      </c>
      <c r="V75" s="35">
        <f t="shared" si="18"/>
        <v>-0.51612903225806495</v>
      </c>
      <c r="W75" s="35">
        <f t="shared" si="19"/>
        <v>-3.2000000000000028</v>
      </c>
      <c r="X75" s="36">
        <f t="shared" si="20"/>
        <v>-0.52</v>
      </c>
      <c r="Y75" s="36">
        <f t="shared" si="21"/>
        <v>-3.2</v>
      </c>
    </row>
    <row r="76" spans="1:25" s="43" customFormat="1" ht="24.95" customHeight="1">
      <c r="A76" s="3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230611</v>
      </c>
      <c r="M76" s="32" t="s">
        <v>412</v>
      </c>
      <c r="N76" s="3">
        <f t="shared" si="11"/>
        <v>56</v>
      </c>
      <c r="O76" s="3">
        <f t="shared" si="12"/>
        <v>5.0199999999999996</v>
      </c>
      <c r="P76" s="3">
        <f t="shared" si="13"/>
        <v>6.18</v>
      </c>
      <c r="Q76" s="3">
        <f t="shared" si="14"/>
        <v>14</v>
      </c>
      <c r="R76" s="3">
        <f t="shared" si="15"/>
        <v>5</v>
      </c>
      <c r="S76" s="3">
        <f t="shared" si="16"/>
        <v>3.8</v>
      </c>
      <c r="T76" s="33">
        <v>5</v>
      </c>
      <c r="U76" s="34">
        <f t="shared" si="17"/>
        <v>5</v>
      </c>
      <c r="V76" s="35">
        <f t="shared" si="18"/>
        <v>0</v>
      </c>
      <c r="W76" s="35">
        <f t="shared" si="19"/>
        <v>0</v>
      </c>
      <c r="X76" s="36">
        <f t="shared" si="20"/>
        <v>0</v>
      </c>
      <c r="Y76" s="36">
        <f t="shared" si="21"/>
        <v>0</v>
      </c>
    </row>
    <row r="77" spans="1:25" s="43" customFormat="1" ht="24.95" customHeight="1">
      <c r="A77" s="3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230611</v>
      </c>
      <c r="M77" s="32" t="s">
        <v>412</v>
      </c>
      <c r="N77" s="3">
        <f t="shared" si="11"/>
        <v>56</v>
      </c>
      <c r="O77" s="3">
        <f t="shared" si="12"/>
        <v>5.0199999999999996</v>
      </c>
      <c r="P77" s="3">
        <f t="shared" si="13"/>
        <v>6.18</v>
      </c>
      <c r="Q77" s="3">
        <f t="shared" si="14"/>
        <v>14</v>
      </c>
      <c r="R77" s="3">
        <f t="shared" si="15"/>
        <v>5</v>
      </c>
      <c r="S77" s="3">
        <f t="shared" si="16"/>
        <v>3.8</v>
      </c>
      <c r="T77" s="33">
        <v>5.2</v>
      </c>
      <c r="U77" s="34">
        <f t="shared" si="17"/>
        <v>5.2</v>
      </c>
      <c r="V77" s="35">
        <f t="shared" si="18"/>
        <v>0.64516129032258118</v>
      </c>
      <c r="W77" s="35">
        <f t="shared" si="19"/>
        <v>4.0000000000000036</v>
      </c>
      <c r="X77" s="36">
        <f t="shared" si="20"/>
        <v>0.65</v>
      </c>
      <c r="Y77" s="36">
        <f t="shared" si="21"/>
        <v>4</v>
      </c>
    </row>
    <row r="78" spans="1:25" s="43" customFormat="1" ht="24.95" customHeight="1">
      <c r="A78" s="3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230611</v>
      </c>
      <c r="M78" s="32" t="s">
        <v>412</v>
      </c>
      <c r="N78" s="3">
        <f t="shared" si="11"/>
        <v>56</v>
      </c>
      <c r="O78" s="3">
        <f t="shared" si="12"/>
        <v>5.0199999999999996</v>
      </c>
      <c r="P78" s="3">
        <f t="shared" si="13"/>
        <v>6.18</v>
      </c>
      <c r="Q78" s="3">
        <f t="shared" si="14"/>
        <v>14</v>
      </c>
      <c r="R78" s="3">
        <f t="shared" si="15"/>
        <v>5</v>
      </c>
      <c r="S78" s="3">
        <f t="shared" si="16"/>
        <v>3.8</v>
      </c>
      <c r="T78" s="33">
        <v>4.75</v>
      </c>
      <c r="U78" s="34">
        <f t="shared" si="17"/>
        <v>4.75</v>
      </c>
      <c r="V78" s="35">
        <f t="shared" si="18"/>
        <v>-0.80645161290322587</v>
      </c>
      <c r="W78" s="35">
        <f t="shared" si="19"/>
        <v>-5</v>
      </c>
      <c r="X78" s="36">
        <f t="shared" si="20"/>
        <v>-0.81</v>
      </c>
      <c r="Y78" s="36">
        <f t="shared" si="21"/>
        <v>-5</v>
      </c>
    </row>
    <row r="79" spans="1:25" s="43" customFormat="1" ht="24.95" customHeight="1">
      <c r="A79" s="3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230611</v>
      </c>
      <c r="M79" s="32" t="s">
        <v>412</v>
      </c>
      <c r="N79" s="3">
        <f t="shared" si="11"/>
        <v>56</v>
      </c>
      <c r="O79" s="3">
        <f t="shared" si="12"/>
        <v>5.0199999999999996</v>
      </c>
      <c r="P79" s="3">
        <f t="shared" si="13"/>
        <v>6.18</v>
      </c>
      <c r="Q79" s="3">
        <f t="shared" si="14"/>
        <v>14</v>
      </c>
      <c r="R79" s="3">
        <f t="shared" si="15"/>
        <v>5</v>
      </c>
      <c r="S79" s="3">
        <f t="shared" si="16"/>
        <v>3.8</v>
      </c>
      <c r="T79" s="33"/>
      <c r="U79" s="34" t="str">
        <f t="shared" si="17"/>
        <v/>
      </c>
      <c r="V79" s="35">
        <f t="shared" si="18"/>
        <v>-16.129032258064516</v>
      </c>
      <c r="W79" s="35">
        <f t="shared" si="19"/>
        <v>-100</v>
      </c>
      <c r="X79" s="36" t="e">
        <f t="shared" si="20"/>
        <v>#N/A</v>
      </c>
      <c r="Y79" s="36" t="e">
        <f t="shared" si="21"/>
        <v>#N/A</v>
      </c>
    </row>
    <row r="80" spans="1:25" s="43" customFormat="1" ht="24.95" customHeight="1">
      <c r="A80" s="3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230611</v>
      </c>
      <c r="M80" s="32" t="s">
        <v>412</v>
      </c>
      <c r="N80" s="3">
        <f t="shared" si="11"/>
        <v>56</v>
      </c>
      <c r="O80" s="3">
        <f t="shared" si="12"/>
        <v>5.0199999999999996</v>
      </c>
      <c r="P80" s="3">
        <f t="shared" si="13"/>
        <v>6.18</v>
      </c>
      <c r="Q80" s="3">
        <f t="shared" si="14"/>
        <v>14</v>
      </c>
      <c r="R80" s="3">
        <f t="shared" si="15"/>
        <v>5</v>
      </c>
      <c r="S80" s="3">
        <f t="shared" si="16"/>
        <v>3.8</v>
      </c>
      <c r="T80" s="33"/>
      <c r="U80" s="34" t="str">
        <f t="shared" si="17"/>
        <v/>
      </c>
      <c r="V80" s="35">
        <f t="shared" si="18"/>
        <v>-16.129032258064516</v>
      </c>
      <c r="W80" s="35">
        <f t="shared" si="19"/>
        <v>-100</v>
      </c>
      <c r="X80" s="36" t="e">
        <f t="shared" si="20"/>
        <v>#N/A</v>
      </c>
      <c r="Y80" s="36" t="e">
        <f t="shared" si="21"/>
        <v>#N/A</v>
      </c>
    </row>
    <row r="81" spans="1:25" s="43" customFormat="1" ht="24.95" customHeight="1">
      <c r="A81" s="3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230611</v>
      </c>
      <c r="M81" s="32" t="s">
        <v>412</v>
      </c>
      <c r="N81" s="3">
        <f t="shared" si="11"/>
        <v>56</v>
      </c>
      <c r="O81" s="3">
        <f t="shared" si="12"/>
        <v>5.0199999999999996</v>
      </c>
      <c r="P81" s="3">
        <f t="shared" si="13"/>
        <v>6.18</v>
      </c>
      <c r="Q81" s="3">
        <f t="shared" si="14"/>
        <v>14</v>
      </c>
      <c r="R81" s="3">
        <f t="shared" si="15"/>
        <v>5</v>
      </c>
      <c r="S81" s="3">
        <f t="shared" si="16"/>
        <v>3.8</v>
      </c>
      <c r="T81" s="33"/>
      <c r="U81" s="34" t="str">
        <f t="shared" si="17"/>
        <v/>
      </c>
      <c r="V81" s="35">
        <f t="shared" si="18"/>
        <v>-16.129032258064516</v>
      </c>
      <c r="W81" s="35">
        <f t="shared" si="19"/>
        <v>-100</v>
      </c>
      <c r="X81" s="36" t="e">
        <f t="shared" si="20"/>
        <v>#N/A</v>
      </c>
      <c r="Y81" s="36" t="e">
        <f t="shared" si="21"/>
        <v>#N/A</v>
      </c>
    </row>
    <row r="82" spans="1:25" s="43" customFormat="1" ht="24.95" customHeight="1">
      <c r="A82" s="3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230611</v>
      </c>
      <c r="M82" s="32" t="s">
        <v>412</v>
      </c>
      <c r="N82" s="3">
        <f t="shared" si="11"/>
        <v>56</v>
      </c>
      <c r="O82" s="3">
        <f t="shared" si="12"/>
        <v>5.0199999999999996</v>
      </c>
      <c r="P82" s="3">
        <f t="shared" si="13"/>
        <v>6.18</v>
      </c>
      <c r="Q82" s="3">
        <f t="shared" si="14"/>
        <v>14</v>
      </c>
      <c r="R82" s="3">
        <f t="shared" si="15"/>
        <v>5</v>
      </c>
      <c r="S82" s="3">
        <f t="shared" si="16"/>
        <v>3.8</v>
      </c>
      <c r="T82" s="33"/>
      <c r="U82" s="34" t="str">
        <f t="shared" si="17"/>
        <v/>
      </c>
      <c r="V82" s="35">
        <f t="shared" si="18"/>
        <v>-16.129032258064516</v>
      </c>
      <c r="W82" s="35">
        <f t="shared" si="19"/>
        <v>-100</v>
      </c>
      <c r="X82" s="36" t="e">
        <f t="shared" si="20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4.1108750000000001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291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5.5018250000000002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4.9256321428571441</v>
      </c>
      <c r="K88" s="62">
        <f>ROUNDUP(AVERAGE(U2:U82),2)</f>
        <v>5.0199999999999996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0.62074548703579879</v>
      </c>
      <c r="K89" s="62">
        <f>ROUNDUP(STDEV(U2:U82),2)</f>
        <v>0.31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12.602351719179165</v>
      </c>
      <c r="K90" s="62">
        <f>ROUNDUP(K89/K88*100,2)</f>
        <v>6.18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5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0.19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3.8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5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4.1108750000000001</v>
      </c>
      <c r="I95" s="51">
        <f>ROUNDUP(H95,2)</f>
        <v>4.12</v>
      </c>
      <c r="J95" s="51">
        <f t="shared" ref="J95:J101" si="22">COUNTIFS($T$2:$T$82,"&gt;="&amp;I95,$T$2:$T$82,"&lt;"&amp;I96)</f>
        <v>3</v>
      </c>
      <c r="K95" s="51">
        <f>(J87-J86)/7</f>
        <v>0.19870714285714289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4.3095821428571428</v>
      </c>
      <c r="I96" s="51">
        <f t="shared" ref="I96:I102" si="23">ROUNDUP(H96,2)</f>
        <v>4.3099999999999996</v>
      </c>
      <c r="J96" s="51">
        <f t="shared" si="22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4.5082892857142856</v>
      </c>
      <c r="I97" s="51">
        <f t="shared" si="23"/>
        <v>4.51</v>
      </c>
      <c r="J97" s="51">
        <f t="shared" si="22"/>
        <v>1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24"/>
        <v>4.7069964285714283</v>
      </c>
      <c r="I98" s="51">
        <f t="shared" si="23"/>
        <v>4.71</v>
      </c>
      <c r="J98" s="51">
        <f t="shared" si="22"/>
        <v>9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24"/>
        <v>4.9057035714285711</v>
      </c>
      <c r="I99" s="51">
        <f t="shared" si="23"/>
        <v>4.91</v>
      </c>
      <c r="J99" s="51">
        <f t="shared" si="22"/>
        <v>14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5.1044107142857138</v>
      </c>
      <c r="I100" s="51">
        <f t="shared" si="23"/>
        <v>5.1099999999999994</v>
      </c>
      <c r="J100" s="51">
        <f t="shared" si="22"/>
        <v>16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5.3031178571428566</v>
      </c>
      <c r="I101" s="51">
        <f t="shared" si="23"/>
        <v>5.31</v>
      </c>
      <c r="J101" s="51">
        <f t="shared" si="22"/>
        <v>4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5.5018249999999993</v>
      </c>
      <c r="I102" s="51">
        <f t="shared" si="23"/>
        <v>5.51</v>
      </c>
      <c r="J102" s="51">
        <f>COUNTIF($T$2:$T$82,"&gt;="&amp;I102)</f>
        <v>3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1:D1048576">
    <cfRule type="duplicateValues" dxfId="13" priority="1"/>
  </conditionalFormatting>
  <conditionalFormatting sqref="D2:D28 D43:D45 D49:D51 D63:D82 B63:B82">
    <cfRule type="cellIs" dxfId="12" priority="6" operator="equal">
      <formula>$C$87</formula>
    </cfRule>
    <cfRule type="cellIs" dxfId="11" priority="7" operator="equal">
      <formula>#REF!</formula>
    </cfRule>
  </conditionalFormatting>
  <conditionalFormatting sqref="D56:D57">
    <cfRule type="cellIs" dxfId="10" priority="4" operator="equal">
      <formula>$C$87</formula>
    </cfRule>
    <cfRule type="cellIs" dxfId="9" priority="5" operator="equal">
      <formula>#REF!</formula>
    </cfRule>
  </conditionalFormatting>
  <conditionalFormatting sqref="D60">
    <cfRule type="cellIs" dxfId="8" priority="2" operator="equal">
      <formula>$C$87</formula>
    </cfRule>
    <cfRule type="cellIs" dxfId="7" priority="3" operator="equal">
      <formula>#REF!</formula>
    </cfRule>
  </conditionalFormatting>
  <dataValidations count="1">
    <dataValidation type="list" allowBlank="1" showInputMessage="1" showErrorMessage="1" sqref="C87" xr:uid="{33E6E439-880F-4F12-A4F0-DABCF1ED881A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3F3-8121-43D7-98BB-9963CC268DCC}">
  <dimension ref="A1:Z274"/>
  <sheetViews>
    <sheetView zoomScaleNormal="100" workbookViewId="0">
      <pane xSplit="4" ySplit="1" topLeftCell="E39" activePane="bottomRight" state="frozen"/>
      <selection pane="topRight" activeCell="E1" sqref="E1"/>
      <selection pane="bottomLeft" activeCell="A2" sqref="A2"/>
      <selection pane="bottomRight" activeCell="E63" sqref="E63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11" style="52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38.25">
      <c r="A1" s="4" t="s">
        <v>325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75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16">
        <v>230612</v>
      </c>
      <c r="M2" s="32" t="s">
        <v>412</v>
      </c>
      <c r="N2" s="3">
        <f t="shared" ref="N2:N65" si="0">COUNTA($T$2:$T$82)</f>
        <v>56</v>
      </c>
      <c r="O2" s="3">
        <f t="shared" ref="O2:O65" si="1">$K$88</f>
        <v>8.3699999999999992</v>
      </c>
      <c r="P2" s="3">
        <f t="shared" ref="P2:P65" si="2">$K$90</f>
        <v>12.91</v>
      </c>
      <c r="Q2" s="3">
        <f t="shared" ref="Q2:Q65" si="3">COUNTA($T$63:$T$82)</f>
        <v>14</v>
      </c>
      <c r="R2" s="3">
        <f t="shared" ref="R2:R65" si="4">$K$91</f>
        <v>8.5</v>
      </c>
      <c r="S2" s="3">
        <f t="shared" ref="S2:S65" si="5">$K$93</f>
        <v>18.360000000000003</v>
      </c>
      <c r="T2" s="1">
        <v>8.16</v>
      </c>
      <c r="U2" s="34">
        <f t="shared" ref="U2:U65" si="6">IF(OR(T2&lt;$J$86,T2&gt;$J$87),"",T2)</f>
        <v>8.16</v>
      </c>
      <c r="V2" s="35">
        <f t="shared" ref="V2:V65" si="7">(T2-$K$91)/$K$89</f>
        <v>-0.31481481481481466</v>
      </c>
      <c r="W2" s="35">
        <f t="shared" ref="W2:W65" si="8">(T2-$K$91)/$K$91*100</f>
        <v>-3.9999999999999982</v>
      </c>
      <c r="X2" s="36">
        <f t="shared" ref="X2:X67" si="9">IF(T2&lt;&gt;0,ROUNDUP(V2,2),#N/A)</f>
        <v>-0.32</v>
      </c>
      <c r="Y2" s="36">
        <f t="shared" ref="Y2:Y67" si="10">IF(T2&lt;&gt;0,ROUNDUP(W2,2),#N/A)</f>
        <v>-4</v>
      </c>
    </row>
    <row r="3" spans="1:25" s="37" customFormat="1" ht="24.95" customHeight="1">
      <c r="A3" s="75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230612</v>
      </c>
      <c r="M3" s="32" t="s">
        <v>412</v>
      </c>
      <c r="N3" s="3">
        <f t="shared" si="0"/>
        <v>56</v>
      </c>
      <c r="O3" s="3">
        <f t="shared" si="1"/>
        <v>8.3699999999999992</v>
      </c>
      <c r="P3" s="3">
        <f t="shared" si="2"/>
        <v>12.91</v>
      </c>
      <c r="Q3" s="3">
        <f t="shared" si="3"/>
        <v>14</v>
      </c>
      <c r="R3" s="3">
        <f t="shared" si="4"/>
        <v>8.5</v>
      </c>
      <c r="S3" s="3">
        <f t="shared" si="5"/>
        <v>18.360000000000003</v>
      </c>
      <c r="T3" s="33"/>
      <c r="U3" s="34" t="str">
        <f t="shared" si="6"/>
        <v/>
      </c>
      <c r="V3" s="35">
        <f t="shared" si="7"/>
        <v>-7.8703703703703702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75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230612</v>
      </c>
      <c r="M4" s="32" t="s">
        <v>412</v>
      </c>
      <c r="N4" s="3">
        <f t="shared" si="0"/>
        <v>56</v>
      </c>
      <c r="O4" s="3">
        <f t="shared" si="1"/>
        <v>8.3699999999999992</v>
      </c>
      <c r="P4" s="3">
        <f t="shared" si="2"/>
        <v>12.91</v>
      </c>
      <c r="Q4" s="3">
        <f t="shared" si="3"/>
        <v>14</v>
      </c>
      <c r="R4" s="3">
        <f t="shared" si="4"/>
        <v>8.5</v>
      </c>
      <c r="S4" s="3">
        <f t="shared" si="5"/>
        <v>18.360000000000003</v>
      </c>
      <c r="T4" s="33"/>
      <c r="U4" s="34" t="str">
        <f t="shared" si="6"/>
        <v/>
      </c>
      <c r="V4" s="35">
        <f t="shared" si="7"/>
        <v>-7.8703703703703702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75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230612</v>
      </c>
      <c r="M5" s="32" t="s">
        <v>412</v>
      </c>
      <c r="N5" s="3">
        <f t="shared" si="0"/>
        <v>56</v>
      </c>
      <c r="O5" s="3">
        <f t="shared" si="1"/>
        <v>8.3699999999999992</v>
      </c>
      <c r="P5" s="3">
        <f t="shared" si="2"/>
        <v>12.91</v>
      </c>
      <c r="Q5" s="3">
        <f t="shared" si="3"/>
        <v>14</v>
      </c>
      <c r="R5" s="3">
        <f t="shared" si="4"/>
        <v>8.5</v>
      </c>
      <c r="S5" s="3">
        <f t="shared" si="5"/>
        <v>18.360000000000003</v>
      </c>
      <c r="T5" s="1">
        <v>12.3</v>
      </c>
      <c r="U5" s="34" t="str">
        <f t="shared" si="6"/>
        <v/>
      </c>
      <c r="V5" s="35">
        <f t="shared" si="7"/>
        <v>3.518518518518519</v>
      </c>
      <c r="W5" s="35">
        <f t="shared" si="8"/>
        <v>44.705882352941181</v>
      </c>
      <c r="X5" s="36">
        <f t="shared" si="9"/>
        <v>3.5199999999999996</v>
      </c>
      <c r="Y5" s="36">
        <f t="shared" si="10"/>
        <v>44.71</v>
      </c>
    </row>
    <row r="6" spans="1:25" ht="24.95" customHeight="1">
      <c r="A6" s="75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230612</v>
      </c>
      <c r="M6" s="32" t="s">
        <v>412</v>
      </c>
      <c r="N6" s="3">
        <f t="shared" si="0"/>
        <v>56</v>
      </c>
      <c r="O6" s="3">
        <f t="shared" si="1"/>
        <v>8.3699999999999992</v>
      </c>
      <c r="P6" s="3">
        <f t="shared" si="2"/>
        <v>12.91</v>
      </c>
      <c r="Q6" s="3">
        <f t="shared" si="3"/>
        <v>14</v>
      </c>
      <c r="R6" s="3">
        <f t="shared" si="4"/>
        <v>8.5</v>
      </c>
      <c r="S6" s="3">
        <f t="shared" si="5"/>
        <v>18.360000000000003</v>
      </c>
      <c r="T6" s="1">
        <v>7.65</v>
      </c>
      <c r="U6" s="34">
        <f t="shared" si="6"/>
        <v>7.65</v>
      </c>
      <c r="V6" s="35">
        <f t="shared" si="7"/>
        <v>-0.78703703703703665</v>
      </c>
      <c r="W6" s="35">
        <f t="shared" si="8"/>
        <v>-9.9999999999999964</v>
      </c>
      <c r="X6" s="36">
        <f t="shared" si="9"/>
        <v>-0.79</v>
      </c>
      <c r="Y6" s="36">
        <f t="shared" si="10"/>
        <v>-10</v>
      </c>
    </row>
    <row r="7" spans="1:25" ht="24.95" customHeight="1">
      <c r="A7" s="75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230612</v>
      </c>
      <c r="M7" s="32" t="s">
        <v>412</v>
      </c>
      <c r="N7" s="3">
        <f t="shared" si="0"/>
        <v>56</v>
      </c>
      <c r="O7" s="3">
        <f t="shared" si="1"/>
        <v>8.3699999999999992</v>
      </c>
      <c r="P7" s="3">
        <f t="shared" si="2"/>
        <v>12.91</v>
      </c>
      <c r="Q7" s="3">
        <f t="shared" si="3"/>
        <v>14</v>
      </c>
      <c r="R7" s="3">
        <f t="shared" si="4"/>
        <v>8.5</v>
      </c>
      <c r="S7" s="3">
        <f t="shared" si="5"/>
        <v>18.360000000000003</v>
      </c>
      <c r="T7" s="1">
        <v>7.63</v>
      </c>
      <c r="U7" s="34">
        <f t="shared" si="6"/>
        <v>7.63</v>
      </c>
      <c r="V7" s="35">
        <f t="shared" si="7"/>
        <v>-0.80555555555555558</v>
      </c>
      <c r="W7" s="35">
        <f t="shared" si="8"/>
        <v>-10.23529411764706</v>
      </c>
      <c r="X7" s="36">
        <f t="shared" si="9"/>
        <v>-0.81</v>
      </c>
      <c r="Y7" s="36">
        <f t="shared" si="10"/>
        <v>-10.24</v>
      </c>
    </row>
    <row r="8" spans="1:25" s="37" customFormat="1" ht="24.95" customHeight="1">
      <c r="A8" s="75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230612</v>
      </c>
      <c r="M8" s="32" t="s">
        <v>412</v>
      </c>
      <c r="N8" s="3">
        <f t="shared" si="0"/>
        <v>56</v>
      </c>
      <c r="O8" s="3">
        <f t="shared" si="1"/>
        <v>8.3699999999999992</v>
      </c>
      <c r="P8" s="3">
        <f t="shared" si="2"/>
        <v>12.91</v>
      </c>
      <c r="Q8" s="3">
        <f t="shared" si="3"/>
        <v>14</v>
      </c>
      <c r="R8" s="3">
        <f t="shared" si="4"/>
        <v>8.5</v>
      </c>
      <c r="S8" s="3">
        <f t="shared" si="5"/>
        <v>18.360000000000003</v>
      </c>
      <c r="T8" s="1">
        <v>8.8800000000000008</v>
      </c>
      <c r="U8" s="34">
        <f t="shared" si="6"/>
        <v>8.8800000000000008</v>
      </c>
      <c r="V8" s="35">
        <f t="shared" si="7"/>
        <v>0.35185185185185253</v>
      </c>
      <c r="W8" s="35">
        <f t="shared" si="8"/>
        <v>4.4705882352941266</v>
      </c>
      <c r="X8" s="36">
        <f t="shared" si="9"/>
        <v>0.36</v>
      </c>
      <c r="Y8" s="36">
        <f t="shared" si="10"/>
        <v>4.4799999999999995</v>
      </c>
    </row>
    <row r="9" spans="1:25" ht="24.95" customHeight="1">
      <c r="A9" s="75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230612</v>
      </c>
      <c r="M9" s="32" t="s">
        <v>412</v>
      </c>
      <c r="N9" s="3">
        <f t="shared" si="0"/>
        <v>56</v>
      </c>
      <c r="O9" s="3">
        <f t="shared" si="1"/>
        <v>8.3699999999999992</v>
      </c>
      <c r="P9" s="3">
        <f t="shared" si="2"/>
        <v>12.91</v>
      </c>
      <c r="Q9" s="3">
        <f t="shared" si="3"/>
        <v>14</v>
      </c>
      <c r="R9" s="3">
        <f t="shared" si="4"/>
        <v>8.5</v>
      </c>
      <c r="S9" s="3">
        <f t="shared" si="5"/>
        <v>18.360000000000003</v>
      </c>
      <c r="T9" s="1">
        <v>8.6999999999999993</v>
      </c>
      <c r="U9" s="34">
        <f t="shared" si="6"/>
        <v>8.6999999999999993</v>
      </c>
      <c r="V9" s="35">
        <f t="shared" si="7"/>
        <v>0.18518518518518451</v>
      </c>
      <c r="W9" s="35">
        <f t="shared" si="8"/>
        <v>2.3529411764705799</v>
      </c>
      <c r="X9" s="36">
        <f t="shared" si="9"/>
        <v>0.19</v>
      </c>
      <c r="Y9" s="36">
        <f t="shared" si="10"/>
        <v>2.36</v>
      </c>
    </row>
    <row r="10" spans="1:25" s="37" customFormat="1" ht="24.95" customHeight="1">
      <c r="A10" s="75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230612</v>
      </c>
      <c r="M10" s="32" t="s">
        <v>412</v>
      </c>
      <c r="N10" s="3">
        <f t="shared" si="0"/>
        <v>56</v>
      </c>
      <c r="O10" s="3">
        <f t="shared" si="1"/>
        <v>8.3699999999999992</v>
      </c>
      <c r="P10" s="3">
        <f t="shared" si="2"/>
        <v>12.91</v>
      </c>
      <c r="Q10" s="3">
        <f t="shared" si="3"/>
        <v>14</v>
      </c>
      <c r="R10" s="3">
        <f t="shared" si="4"/>
        <v>8.5</v>
      </c>
      <c r="S10" s="3">
        <f t="shared" si="5"/>
        <v>18.360000000000003</v>
      </c>
      <c r="T10" s="1">
        <v>8.6</v>
      </c>
      <c r="U10" s="34">
        <f t="shared" si="6"/>
        <v>8.6</v>
      </c>
      <c r="V10" s="35">
        <f t="shared" si="7"/>
        <v>9.2592592592592254E-2</v>
      </c>
      <c r="W10" s="35">
        <f t="shared" si="8"/>
        <v>1.1764705882352899</v>
      </c>
      <c r="X10" s="36">
        <f t="shared" si="9"/>
        <v>9.9999999999999992E-2</v>
      </c>
      <c r="Y10" s="36">
        <f t="shared" si="10"/>
        <v>1.18</v>
      </c>
    </row>
    <row r="11" spans="1:25" s="37" customFormat="1" ht="24.95" customHeight="1">
      <c r="A11" s="75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230612</v>
      </c>
      <c r="M11" s="32" t="s">
        <v>412</v>
      </c>
      <c r="N11" s="3">
        <f t="shared" si="0"/>
        <v>56</v>
      </c>
      <c r="O11" s="3">
        <f t="shared" si="1"/>
        <v>8.3699999999999992</v>
      </c>
      <c r="P11" s="3">
        <f t="shared" si="2"/>
        <v>12.91</v>
      </c>
      <c r="Q11" s="3">
        <f t="shared" si="3"/>
        <v>14</v>
      </c>
      <c r="R11" s="3">
        <f t="shared" si="4"/>
        <v>8.5</v>
      </c>
      <c r="S11" s="3">
        <f t="shared" si="5"/>
        <v>18.360000000000003</v>
      </c>
      <c r="T11" s="1">
        <v>8.5</v>
      </c>
      <c r="U11" s="34">
        <f t="shared" si="6"/>
        <v>8.5</v>
      </c>
      <c r="V11" s="35">
        <f t="shared" si="7"/>
        <v>0</v>
      </c>
      <c r="W11" s="35">
        <f t="shared" si="8"/>
        <v>0</v>
      </c>
      <c r="X11" s="36">
        <f t="shared" si="9"/>
        <v>0</v>
      </c>
      <c r="Y11" s="36">
        <f t="shared" si="10"/>
        <v>0</v>
      </c>
    </row>
    <row r="12" spans="1:25" ht="24.95" customHeight="1">
      <c r="A12" s="75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230612</v>
      </c>
      <c r="M12" s="32" t="s">
        <v>412</v>
      </c>
      <c r="N12" s="3">
        <f t="shared" si="0"/>
        <v>56</v>
      </c>
      <c r="O12" s="3">
        <f t="shared" si="1"/>
        <v>8.3699999999999992</v>
      </c>
      <c r="P12" s="3">
        <f t="shared" si="2"/>
        <v>12.91</v>
      </c>
      <c r="Q12" s="3">
        <f t="shared" si="3"/>
        <v>14</v>
      </c>
      <c r="R12" s="3">
        <f t="shared" si="4"/>
        <v>8.5</v>
      </c>
      <c r="S12" s="3">
        <f t="shared" si="5"/>
        <v>18.360000000000003</v>
      </c>
      <c r="T12" s="1">
        <v>8.1</v>
      </c>
      <c r="U12" s="34">
        <f t="shared" si="6"/>
        <v>8.1</v>
      </c>
      <c r="V12" s="35">
        <f t="shared" si="7"/>
        <v>-0.37037037037037068</v>
      </c>
      <c r="W12" s="35">
        <f t="shared" si="8"/>
        <v>-4.7058823529411802</v>
      </c>
      <c r="X12" s="36">
        <f t="shared" si="9"/>
        <v>-0.38</v>
      </c>
      <c r="Y12" s="36">
        <f t="shared" si="10"/>
        <v>-4.71</v>
      </c>
    </row>
    <row r="13" spans="1:25" ht="24.95" customHeight="1">
      <c r="A13" s="75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230612</v>
      </c>
      <c r="M13" s="32" t="s">
        <v>412</v>
      </c>
      <c r="N13" s="3">
        <f t="shared" si="0"/>
        <v>56</v>
      </c>
      <c r="O13" s="3">
        <f t="shared" si="1"/>
        <v>8.3699999999999992</v>
      </c>
      <c r="P13" s="3">
        <f t="shared" si="2"/>
        <v>12.91</v>
      </c>
      <c r="Q13" s="3">
        <f t="shared" si="3"/>
        <v>14</v>
      </c>
      <c r="R13" s="3">
        <f t="shared" si="4"/>
        <v>8.5</v>
      </c>
      <c r="S13" s="3">
        <f t="shared" si="5"/>
        <v>18.360000000000003</v>
      </c>
      <c r="T13" s="1">
        <v>8.83</v>
      </c>
      <c r="U13" s="34">
        <f t="shared" si="6"/>
        <v>8.83</v>
      </c>
      <c r="V13" s="35">
        <f t="shared" si="7"/>
        <v>0.30555555555555558</v>
      </c>
      <c r="W13" s="35">
        <f t="shared" si="8"/>
        <v>3.8823529411764715</v>
      </c>
      <c r="X13" s="36">
        <f t="shared" si="9"/>
        <v>0.31</v>
      </c>
      <c r="Y13" s="36">
        <f t="shared" si="10"/>
        <v>3.8899999999999997</v>
      </c>
    </row>
    <row r="14" spans="1:25" ht="24.95" customHeight="1">
      <c r="A14" s="75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230612</v>
      </c>
      <c r="M14" s="32" t="s">
        <v>412</v>
      </c>
      <c r="N14" s="3">
        <f t="shared" si="0"/>
        <v>56</v>
      </c>
      <c r="O14" s="3">
        <f t="shared" si="1"/>
        <v>8.3699999999999992</v>
      </c>
      <c r="P14" s="3">
        <f t="shared" si="2"/>
        <v>12.91</v>
      </c>
      <c r="Q14" s="3">
        <f t="shared" si="3"/>
        <v>14</v>
      </c>
      <c r="R14" s="3">
        <f t="shared" si="4"/>
        <v>8.5</v>
      </c>
      <c r="S14" s="3">
        <f t="shared" si="5"/>
        <v>18.360000000000003</v>
      </c>
      <c r="T14" s="1">
        <v>8.82</v>
      </c>
      <c r="U14" s="34">
        <f t="shared" si="6"/>
        <v>8.82</v>
      </c>
      <c r="V14" s="35">
        <f t="shared" si="7"/>
        <v>0.29629629629629656</v>
      </c>
      <c r="W14" s="35">
        <f t="shared" si="8"/>
        <v>3.7647058823529442</v>
      </c>
      <c r="X14" s="36">
        <f t="shared" si="9"/>
        <v>0.3</v>
      </c>
      <c r="Y14" s="36">
        <f t="shared" si="10"/>
        <v>3.7699999999999996</v>
      </c>
    </row>
    <row r="15" spans="1:25" ht="24.95" customHeight="1">
      <c r="A15" s="75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230612</v>
      </c>
      <c r="M15" s="32" t="s">
        <v>412</v>
      </c>
      <c r="N15" s="3">
        <f t="shared" si="0"/>
        <v>56</v>
      </c>
      <c r="O15" s="3">
        <f t="shared" si="1"/>
        <v>8.3699999999999992</v>
      </c>
      <c r="P15" s="3">
        <f t="shared" si="2"/>
        <v>12.91</v>
      </c>
      <c r="Q15" s="3">
        <f t="shared" si="3"/>
        <v>14</v>
      </c>
      <c r="R15" s="3">
        <f t="shared" si="4"/>
        <v>8.5</v>
      </c>
      <c r="S15" s="3">
        <f t="shared" si="5"/>
        <v>18.360000000000003</v>
      </c>
      <c r="T15" s="1">
        <v>12.3</v>
      </c>
      <c r="U15" s="34" t="str">
        <f t="shared" si="6"/>
        <v/>
      </c>
      <c r="V15" s="35">
        <f t="shared" si="7"/>
        <v>3.518518518518519</v>
      </c>
      <c r="W15" s="35">
        <f t="shared" si="8"/>
        <v>44.705882352941181</v>
      </c>
      <c r="X15" s="36">
        <f t="shared" si="9"/>
        <v>3.5199999999999996</v>
      </c>
      <c r="Y15" s="36">
        <f t="shared" si="10"/>
        <v>44.71</v>
      </c>
    </row>
    <row r="16" spans="1:25" s="37" customFormat="1" ht="24.95" customHeight="1">
      <c r="A16" s="75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230612</v>
      </c>
      <c r="M16" s="32" t="s">
        <v>412</v>
      </c>
      <c r="N16" s="3">
        <f t="shared" si="0"/>
        <v>56</v>
      </c>
      <c r="O16" s="3">
        <f t="shared" si="1"/>
        <v>8.3699999999999992</v>
      </c>
      <c r="P16" s="3">
        <f t="shared" si="2"/>
        <v>12.91</v>
      </c>
      <c r="Q16" s="3">
        <f t="shared" si="3"/>
        <v>14</v>
      </c>
      <c r="R16" s="3">
        <f t="shared" si="4"/>
        <v>8.5</v>
      </c>
      <c r="S16" s="3">
        <f t="shared" si="5"/>
        <v>18.360000000000003</v>
      </c>
      <c r="T16" s="33"/>
      <c r="U16" s="34" t="str">
        <f t="shared" si="6"/>
        <v/>
      </c>
      <c r="V16" s="35">
        <f t="shared" si="7"/>
        <v>-7.8703703703703702</v>
      </c>
      <c r="W16" s="35">
        <f t="shared" si="8"/>
        <v>-100</v>
      </c>
      <c r="X16" s="36" t="e">
        <f t="shared" si="9"/>
        <v>#N/A</v>
      </c>
      <c r="Y16" s="36" t="e">
        <f t="shared" si="10"/>
        <v>#N/A</v>
      </c>
    </row>
    <row r="17" spans="1:25" s="37" customFormat="1" ht="24.95" customHeight="1">
      <c r="A17" s="75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230612</v>
      </c>
      <c r="M17" s="32" t="s">
        <v>412</v>
      </c>
      <c r="N17" s="3">
        <f t="shared" si="0"/>
        <v>56</v>
      </c>
      <c r="O17" s="3">
        <f t="shared" si="1"/>
        <v>8.3699999999999992</v>
      </c>
      <c r="P17" s="3">
        <f t="shared" si="2"/>
        <v>12.91</v>
      </c>
      <c r="Q17" s="3">
        <f t="shared" si="3"/>
        <v>14</v>
      </c>
      <c r="R17" s="3">
        <f t="shared" si="4"/>
        <v>8.5</v>
      </c>
      <c r="S17" s="3">
        <f t="shared" si="5"/>
        <v>18.360000000000003</v>
      </c>
      <c r="T17" s="33"/>
      <c r="U17" s="34" t="str">
        <f t="shared" si="6"/>
        <v/>
      </c>
      <c r="V17" s="35">
        <f t="shared" si="7"/>
        <v>-7.8703703703703702</v>
      </c>
      <c r="W17" s="35">
        <f t="shared" si="8"/>
        <v>-100</v>
      </c>
      <c r="X17" s="36" t="e">
        <f t="shared" si="9"/>
        <v>#N/A</v>
      </c>
      <c r="Y17" s="36" t="e">
        <f t="shared" si="10"/>
        <v>#N/A</v>
      </c>
    </row>
    <row r="18" spans="1:25" ht="24.95" customHeight="1">
      <c r="A18" s="75">
        <v>17</v>
      </c>
      <c r="B18" s="5" t="s">
        <v>0</v>
      </c>
      <c r="C18" s="8" t="s">
        <v>17</v>
      </c>
      <c r="D18" s="5" t="s">
        <v>309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230612</v>
      </c>
      <c r="M18" s="32" t="s">
        <v>412</v>
      </c>
      <c r="N18" s="3">
        <f t="shared" si="0"/>
        <v>56</v>
      </c>
      <c r="O18" s="3">
        <f t="shared" si="1"/>
        <v>8.3699999999999992</v>
      </c>
      <c r="P18" s="3">
        <f t="shared" si="2"/>
        <v>12.91</v>
      </c>
      <c r="Q18" s="3">
        <f t="shared" si="3"/>
        <v>14</v>
      </c>
      <c r="R18" s="3">
        <f t="shared" si="4"/>
        <v>8.5</v>
      </c>
      <c r="S18" s="3">
        <f t="shared" si="5"/>
        <v>18.360000000000003</v>
      </c>
      <c r="T18" s="33"/>
      <c r="U18" s="34" t="str">
        <f t="shared" si="6"/>
        <v/>
      </c>
      <c r="V18" s="35">
        <f t="shared" si="7"/>
        <v>-7.8703703703703702</v>
      </c>
      <c r="W18" s="35">
        <f t="shared" si="8"/>
        <v>-100</v>
      </c>
      <c r="X18" s="36" t="e">
        <f t="shared" si="9"/>
        <v>#N/A</v>
      </c>
      <c r="Y18" s="36" t="e">
        <f t="shared" si="10"/>
        <v>#N/A</v>
      </c>
    </row>
    <row r="19" spans="1:25" s="37" customFormat="1" ht="24.95" customHeight="1">
      <c r="A19" s="75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230612</v>
      </c>
      <c r="M19" s="32" t="s">
        <v>412</v>
      </c>
      <c r="N19" s="3">
        <f t="shared" si="0"/>
        <v>56</v>
      </c>
      <c r="O19" s="3">
        <f t="shared" si="1"/>
        <v>8.3699999999999992</v>
      </c>
      <c r="P19" s="3">
        <f t="shared" si="2"/>
        <v>12.91</v>
      </c>
      <c r="Q19" s="3">
        <f t="shared" si="3"/>
        <v>14</v>
      </c>
      <c r="R19" s="3">
        <f t="shared" si="4"/>
        <v>8.5</v>
      </c>
      <c r="S19" s="3">
        <f t="shared" si="5"/>
        <v>18.360000000000003</v>
      </c>
      <c r="T19" s="33"/>
      <c r="U19" s="34" t="str">
        <f t="shared" si="6"/>
        <v/>
      </c>
      <c r="V19" s="35">
        <f t="shared" si="7"/>
        <v>-7.8703703703703702</v>
      </c>
      <c r="W19" s="35">
        <f t="shared" si="8"/>
        <v>-100</v>
      </c>
      <c r="X19" s="36" t="e">
        <f t="shared" si="9"/>
        <v>#N/A</v>
      </c>
      <c r="Y19" s="36" t="e">
        <f t="shared" si="10"/>
        <v>#N/A</v>
      </c>
    </row>
    <row r="20" spans="1:25" s="37" customFormat="1" ht="24.95" customHeight="1">
      <c r="A20" s="75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230612</v>
      </c>
      <c r="M20" s="32" t="s">
        <v>412</v>
      </c>
      <c r="N20" s="3">
        <f t="shared" si="0"/>
        <v>56</v>
      </c>
      <c r="O20" s="3">
        <f t="shared" si="1"/>
        <v>8.3699999999999992</v>
      </c>
      <c r="P20" s="3">
        <f t="shared" si="2"/>
        <v>12.91</v>
      </c>
      <c r="Q20" s="3">
        <f t="shared" si="3"/>
        <v>14</v>
      </c>
      <c r="R20" s="3">
        <f t="shared" si="4"/>
        <v>8.5</v>
      </c>
      <c r="S20" s="3">
        <f t="shared" si="5"/>
        <v>18.360000000000003</v>
      </c>
      <c r="T20" s="33"/>
      <c r="U20" s="34" t="str">
        <f t="shared" si="6"/>
        <v/>
      </c>
      <c r="V20" s="35">
        <f t="shared" si="7"/>
        <v>-7.8703703703703702</v>
      </c>
      <c r="W20" s="35">
        <f t="shared" si="8"/>
        <v>-100</v>
      </c>
      <c r="X20" s="36" t="e">
        <f t="shared" si="9"/>
        <v>#N/A</v>
      </c>
      <c r="Y20" s="36" t="e">
        <f t="shared" si="10"/>
        <v>#N/A</v>
      </c>
    </row>
    <row r="21" spans="1:25" s="37" customFormat="1" ht="24.95" customHeight="1">
      <c r="A21" s="75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230612</v>
      </c>
      <c r="M21" s="32" t="s">
        <v>412</v>
      </c>
      <c r="N21" s="3">
        <f t="shared" si="0"/>
        <v>56</v>
      </c>
      <c r="O21" s="3">
        <f t="shared" si="1"/>
        <v>8.3699999999999992</v>
      </c>
      <c r="P21" s="3">
        <f t="shared" si="2"/>
        <v>12.91</v>
      </c>
      <c r="Q21" s="3">
        <f t="shared" si="3"/>
        <v>14</v>
      </c>
      <c r="R21" s="3">
        <f t="shared" si="4"/>
        <v>8.5</v>
      </c>
      <c r="S21" s="3">
        <f t="shared" si="5"/>
        <v>18.360000000000003</v>
      </c>
      <c r="T21" s="1">
        <v>7.9</v>
      </c>
      <c r="U21" s="34">
        <f t="shared" si="6"/>
        <v>7.9</v>
      </c>
      <c r="V21" s="35">
        <f t="shared" si="7"/>
        <v>-0.55555555555555514</v>
      </c>
      <c r="W21" s="35">
        <f t="shared" si="8"/>
        <v>-7.0588235294117601</v>
      </c>
      <c r="X21" s="36">
        <f t="shared" si="9"/>
        <v>-0.56000000000000005</v>
      </c>
      <c r="Y21" s="36">
        <f t="shared" si="10"/>
        <v>-7.06</v>
      </c>
    </row>
    <row r="22" spans="1:25" s="37" customFormat="1" ht="24.95" customHeight="1">
      <c r="A22" s="75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230612</v>
      </c>
      <c r="M22" s="32" t="s">
        <v>412</v>
      </c>
      <c r="N22" s="3">
        <f t="shared" si="0"/>
        <v>56</v>
      </c>
      <c r="O22" s="3">
        <f t="shared" si="1"/>
        <v>8.3699999999999992</v>
      </c>
      <c r="P22" s="3">
        <f t="shared" si="2"/>
        <v>12.91</v>
      </c>
      <c r="Q22" s="3">
        <f t="shared" si="3"/>
        <v>14</v>
      </c>
      <c r="R22" s="3">
        <f t="shared" si="4"/>
        <v>8.5</v>
      </c>
      <c r="S22" s="3">
        <f t="shared" si="5"/>
        <v>18.360000000000003</v>
      </c>
      <c r="T22" s="1">
        <v>8.1999999999999993</v>
      </c>
      <c r="U22" s="34">
        <f t="shared" si="6"/>
        <v>8.1999999999999993</v>
      </c>
      <c r="V22" s="35">
        <f t="shared" si="7"/>
        <v>-0.2777777777777784</v>
      </c>
      <c r="W22" s="35">
        <f t="shared" si="8"/>
        <v>-3.5294117647058907</v>
      </c>
      <c r="X22" s="36">
        <f t="shared" si="9"/>
        <v>-0.28000000000000003</v>
      </c>
      <c r="Y22" s="36">
        <f t="shared" si="10"/>
        <v>-3.53</v>
      </c>
    </row>
    <row r="23" spans="1:25" ht="24.95" customHeight="1">
      <c r="A23" s="75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230612</v>
      </c>
      <c r="M23" s="32" t="s">
        <v>412</v>
      </c>
      <c r="N23" s="3">
        <f t="shared" si="0"/>
        <v>56</v>
      </c>
      <c r="O23" s="3">
        <f t="shared" si="1"/>
        <v>8.3699999999999992</v>
      </c>
      <c r="P23" s="3">
        <f t="shared" si="2"/>
        <v>12.91</v>
      </c>
      <c r="Q23" s="3">
        <f t="shared" si="3"/>
        <v>14</v>
      </c>
      <c r="R23" s="3">
        <f t="shared" si="4"/>
        <v>8.5</v>
      </c>
      <c r="S23" s="3">
        <f t="shared" si="5"/>
        <v>18.360000000000003</v>
      </c>
      <c r="T23" s="1">
        <v>8</v>
      </c>
      <c r="U23" s="34">
        <f t="shared" si="6"/>
        <v>8</v>
      </c>
      <c r="V23" s="35">
        <f t="shared" si="7"/>
        <v>-0.46296296296296291</v>
      </c>
      <c r="W23" s="35">
        <f t="shared" si="8"/>
        <v>-5.8823529411764701</v>
      </c>
      <c r="X23" s="36">
        <f t="shared" si="9"/>
        <v>-0.47000000000000003</v>
      </c>
      <c r="Y23" s="36">
        <f t="shared" si="10"/>
        <v>-5.89</v>
      </c>
    </row>
    <row r="24" spans="1:25" s="37" customFormat="1" ht="24.95" customHeight="1">
      <c r="A24" s="75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230612</v>
      </c>
      <c r="M24" s="32" t="s">
        <v>412</v>
      </c>
      <c r="N24" s="3">
        <f t="shared" si="0"/>
        <v>56</v>
      </c>
      <c r="O24" s="3">
        <f t="shared" si="1"/>
        <v>8.3699999999999992</v>
      </c>
      <c r="P24" s="3">
        <f t="shared" si="2"/>
        <v>12.91</v>
      </c>
      <c r="Q24" s="3">
        <f t="shared" si="3"/>
        <v>14</v>
      </c>
      <c r="R24" s="3">
        <f t="shared" si="4"/>
        <v>8.5</v>
      </c>
      <c r="S24" s="3">
        <f t="shared" si="5"/>
        <v>18.360000000000003</v>
      </c>
      <c r="T24" s="33"/>
      <c r="U24" s="34" t="str">
        <f t="shared" si="6"/>
        <v/>
      </c>
      <c r="V24" s="35">
        <f t="shared" si="7"/>
        <v>-7.8703703703703702</v>
      </c>
      <c r="W24" s="35">
        <f t="shared" si="8"/>
        <v>-100</v>
      </c>
      <c r="X24" s="36" t="e">
        <f t="shared" si="9"/>
        <v>#N/A</v>
      </c>
      <c r="Y24" s="36" t="e">
        <f t="shared" si="10"/>
        <v>#N/A</v>
      </c>
    </row>
    <row r="25" spans="1:25" ht="24.95" customHeight="1">
      <c r="A25" s="75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230612</v>
      </c>
      <c r="M25" s="32" t="s">
        <v>412</v>
      </c>
      <c r="N25" s="3">
        <f t="shared" si="0"/>
        <v>56</v>
      </c>
      <c r="O25" s="3">
        <f t="shared" si="1"/>
        <v>8.3699999999999992</v>
      </c>
      <c r="P25" s="3">
        <f t="shared" si="2"/>
        <v>12.91</v>
      </c>
      <c r="Q25" s="3">
        <f t="shared" si="3"/>
        <v>14</v>
      </c>
      <c r="R25" s="3">
        <f t="shared" si="4"/>
        <v>8.5</v>
      </c>
      <c r="S25" s="3">
        <f t="shared" si="5"/>
        <v>18.360000000000003</v>
      </c>
      <c r="T25" s="33"/>
      <c r="U25" s="34" t="str">
        <f t="shared" si="6"/>
        <v/>
      </c>
      <c r="V25" s="35">
        <f t="shared" si="7"/>
        <v>-7.8703703703703702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75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230612</v>
      </c>
      <c r="M26" s="32" t="s">
        <v>412</v>
      </c>
      <c r="N26" s="3">
        <f t="shared" si="0"/>
        <v>56</v>
      </c>
      <c r="O26" s="3">
        <f t="shared" si="1"/>
        <v>8.3699999999999992</v>
      </c>
      <c r="P26" s="3">
        <f t="shared" si="2"/>
        <v>12.91</v>
      </c>
      <c r="Q26" s="3">
        <f t="shared" si="3"/>
        <v>14</v>
      </c>
      <c r="R26" s="3">
        <f t="shared" si="4"/>
        <v>8.5</v>
      </c>
      <c r="S26" s="3">
        <f t="shared" si="5"/>
        <v>18.360000000000003</v>
      </c>
      <c r="T26" s="33"/>
      <c r="U26" s="34" t="str">
        <f t="shared" si="6"/>
        <v/>
      </c>
      <c r="V26" s="35">
        <f t="shared" si="7"/>
        <v>-7.8703703703703702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75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230612</v>
      </c>
      <c r="M27" s="32" t="s">
        <v>412</v>
      </c>
      <c r="N27" s="3">
        <f t="shared" si="0"/>
        <v>56</v>
      </c>
      <c r="O27" s="3">
        <f t="shared" si="1"/>
        <v>8.3699999999999992</v>
      </c>
      <c r="P27" s="3">
        <f t="shared" si="2"/>
        <v>12.91</v>
      </c>
      <c r="Q27" s="3">
        <f t="shared" si="3"/>
        <v>14</v>
      </c>
      <c r="R27" s="3">
        <f t="shared" si="4"/>
        <v>8.5</v>
      </c>
      <c r="S27" s="3">
        <f t="shared" si="5"/>
        <v>18.360000000000003</v>
      </c>
      <c r="T27" s="1">
        <v>7.89</v>
      </c>
      <c r="U27" s="34">
        <f t="shared" si="6"/>
        <v>7.89</v>
      </c>
      <c r="V27" s="35">
        <f t="shared" si="7"/>
        <v>-0.5648148148148151</v>
      </c>
      <c r="W27" s="35">
        <f t="shared" si="8"/>
        <v>-7.1764705882352979</v>
      </c>
      <c r="X27" s="36">
        <f t="shared" si="9"/>
        <v>-0.57000000000000006</v>
      </c>
      <c r="Y27" s="36">
        <f t="shared" si="10"/>
        <v>-7.18</v>
      </c>
    </row>
    <row r="28" spans="1:25" ht="24.95" customHeight="1">
      <c r="A28" s="75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230612</v>
      </c>
      <c r="M28" s="32" t="s">
        <v>412</v>
      </c>
      <c r="N28" s="3">
        <f t="shared" si="0"/>
        <v>56</v>
      </c>
      <c r="O28" s="3">
        <f t="shared" si="1"/>
        <v>8.3699999999999992</v>
      </c>
      <c r="P28" s="3">
        <f t="shared" si="2"/>
        <v>12.91</v>
      </c>
      <c r="Q28" s="3">
        <f t="shared" si="3"/>
        <v>14</v>
      </c>
      <c r="R28" s="3">
        <f t="shared" si="4"/>
        <v>8.5</v>
      </c>
      <c r="S28" s="3">
        <f t="shared" si="5"/>
        <v>18.360000000000003</v>
      </c>
      <c r="T28" s="1">
        <v>10.5</v>
      </c>
      <c r="U28" s="34">
        <f t="shared" si="6"/>
        <v>10.5</v>
      </c>
      <c r="V28" s="35">
        <f t="shared" si="7"/>
        <v>1.8518518518518516</v>
      </c>
      <c r="W28" s="35">
        <f t="shared" si="8"/>
        <v>23.52941176470588</v>
      </c>
      <c r="X28" s="36">
        <f t="shared" si="9"/>
        <v>1.86</v>
      </c>
      <c r="Y28" s="36">
        <f t="shared" si="10"/>
        <v>23.53</v>
      </c>
    </row>
    <row r="29" spans="1:25" s="37" customFormat="1" ht="24.95" customHeight="1">
      <c r="A29" s="75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230612</v>
      </c>
      <c r="M29" s="32" t="s">
        <v>412</v>
      </c>
      <c r="N29" s="3">
        <f t="shared" si="0"/>
        <v>56</v>
      </c>
      <c r="O29" s="3">
        <f t="shared" si="1"/>
        <v>8.3699999999999992</v>
      </c>
      <c r="P29" s="3">
        <f t="shared" si="2"/>
        <v>12.91</v>
      </c>
      <c r="Q29" s="3">
        <f t="shared" si="3"/>
        <v>14</v>
      </c>
      <c r="R29" s="3">
        <f t="shared" si="4"/>
        <v>8.5</v>
      </c>
      <c r="S29" s="3">
        <f t="shared" si="5"/>
        <v>18.360000000000003</v>
      </c>
      <c r="T29" s="1">
        <v>8.4</v>
      </c>
      <c r="U29" s="34">
        <f t="shared" si="6"/>
        <v>8.4</v>
      </c>
      <c r="V29" s="35">
        <f t="shared" si="7"/>
        <v>-9.2592592592592254E-2</v>
      </c>
      <c r="W29" s="35">
        <f t="shared" si="8"/>
        <v>-1.1764705882352899</v>
      </c>
      <c r="X29" s="36">
        <f t="shared" si="9"/>
        <v>-9.9999999999999992E-2</v>
      </c>
      <c r="Y29" s="36">
        <f t="shared" si="10"/>
        <v>-1.18</v>
      </c>
    </row>
    <row r="30" spans="1:25" s="37" customFormat="1" ht="24.95" customHeight="1">
      <c r="A30" s="75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230612</v>
      </c>
      <c r="M30" s="32" t="s">
        <v>412</v>
      </c>
      <c r="N30" s="3">
        <f t="shared" si="0"/>
        <v>56</v>
      </c>
      <c r="O30" s="3">
        <f t="shared" si="1"/>
        <v>8.3699999999999992</v>
      </c>
      <c r="P30" s="3">
        <f t="shared" si="2"/>
        <v>12.91</v>
      </c>
      <c r="Q30" s="3">
        <f t="shared" si="3"/>
        <v>14</v>
      </c>
      <c r="R30" s="3">
        <f t="shared" si="4"/>
        <v>8.5</v>
      </c>
      <c r="S30" s="3">
        <f t="shared" si="5"/>
        <v>18.360000000000003</v>
      </c>
      <c r="T30" s="1">
        <v>8.3000000000000007</v>
      </c>
      <c r="U30" s="34">
        <f t="shared" si="6"/>
        <v>8.3000000000000007</v>
      </c>
      <c r="V30" s="35">
        <f t="shared" si="7"/>
        <v>-0.18518518518518451</v>
      </c>
      <c r="W30" s="35">
        <f t="shared" si="8"/>
        <v>-2.3529411764705799</v>
      </c>
      <c r="X30" s="36">
        <f t="shared" si="9"/>
        <v>-0.19</v>
      </c>
      <c r="Y30" s="36">
        <f t="shared" si="10"/>
        <v>-2.36</v>
      </c>
    </row>
    <row r="31" spans="1:25" s="37" customFormat="1" ht="24.95" customHeight="1">
      <c r="A31" s="75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230612</v>
      </c>
      <c r="M31" s="32" t="s">
        <v>412</v>
      </c>
      <c r="N31" s="3">
        <f t="shared" si="0"/>
        <v>56</v>
      </c>
      <c r="O31" s="3">
        <f t="shared" si="1"/>
        <v>8.3699999999999992</v>
      </c>
      <c r="P31" s="3">
        <f t="shared" si="2"/>
        <v>12.91</v>
      </c>
      <c r="Q31" s="3">
        <f t="shared" si="3"/>
        <v>14</v>
      </c>
      <c r="R31" s="3">
        <f t="shared" si="4"/>
        <v>8.5</v>
      </c>
      <c r="S31" s="3">
        <f t="shared" si="5"/>
        <v>18.360000000000003</v>
      </c>
      <c r="T31" s="1">
        <v>8.6</v>
      </c>
      <c r="U31" s="34">
        <f t="shared" si="6"/>
        <v>8.6</v>
      </c>
      <c r="V31" s="35">
        <f t="shared" si="7"/>
        <v>9.2592592592592254E-2</v>
      </c>
      <c r="W31" s="35">
        <f t="shared" si="8"/>
        <v>1.1764705882352899</v>
      </c>
      <c r="X31" s="36">
        <f t="shared" si="9"/>
        <v>9.9999999999999992E-2</v>
      </c>
      <c r="Y31" s="36">
        <f t="shared" si="10"/>
        <v>1.18</v>
      </c>
    </row>
    <row r="32" spans="1:25" s="37" customFormat="1" ht="24.95" customHeight="1">
      <c r="A32" s="75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230612</v>
      </c>
      <c r="M32" s="32" t="s">
        <v>412</v>
      </c>
      <c r="N32" s="3">
        <f t="shared" si="0"/>
        <v>56</v>
      </c>
      <c r="O32" s="3">
        <f t="shared" si="1"/>
        <v>8.3699999999999992</v>
      </c>
      <c r="P32" s="3">
        <f t="shared" si="2"/>
        <v>12.91</v>
      </c>
      <c r="Q32" s="3">
        <f t="shared" si="3"/>
        <v>14</v>
      </c>
      <c r="R32" s="3">
        <f t="shared" si="4"/>
        <v>8.5</v>
      </c>
      <c r="S32" s="3">
        <f t="shared" si="5"/>
        <v>18.360000000000003</v>
      </c>
      <c r="T32" s="1">
        <v>9.1999999999999993</v>
      </c>
      <c r="U32" s="34">
        <f t="shared" si="6"/>
        <v>9.1999999999999993</v>
      </c>
      <c r="V32" s="35">
        <f t="shared" si="7"/>
        <v>0.64814814814814747</v>
      </c>
      <c r="W32" s="35">
        <f t="shared" si="8"/>
        <v>8.2352941176470509</v>
      </c>
      <c r="X32" s="36">
        <f t="shared" si="9"/>
        <v>0.65</v>
      </c>
      <c r="Y32" s="36">
        <f t="shared" si="10"/>
        <v>8.24</v>
      </c>
    </row>
    <row r="33" spans="1:26" s="37" customFormat="1" ht="24.95" customHeight="1">
      <c r="A33" s="75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230612</v>
      </c>
      <c r="M33" s="32" t="s">
        <v>412</v>
      </c>
      <c r="N33" s="3">
        <f t="shared" si="0"/>
        <v>56</v>
      </c>
      <c r="O33" s="3">
        <f t="shared" si="1"/>
        <v>8.3699999999999992</v>
      </c>
      <c r="P33" s="3">
        <f t="shared" si="2"/>
        <v>12.91</v>
      </c>
      <c r="Q33" s="3">
        <f t="shared" si="3"/>
        <v>14</v>
      </c>
      <c r="R33" s="3">
        <f t="shared" si="4"/>
        <v>8.5</v>
      </c>
      <c r="S33" s="3">
        <f t="shared" si="5"/>
        <v>18.360000000000003</v>
      </c>
      <c r="T33" s="33"/>
      <c r="U33" s="34" t="str">
        <f t="shared" si="6"/>
        <v/>
      </c>
      <c r="V33" s="35">
        <f t="shared" si="7"/>
        <v>-7.8703703703703702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75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230612</v>
      </c>
      <c r="M34" s="32" t="s">
        <v>412</v>
      </c>
      <c r="N34" s="3">
        <f t="shared" si="0"/>
        <v>56</v>
      </c>
      <c r="O34" s="3">
        <f t="shared" si="1"/>
        <v>8.3699999999999992</v>
      </c>
      <c r="P34" s="3">
        <f t="shared" si="2"/>
        <v>12.91</v>
      </c>
      <c r="Q34" s="3">
        <f t="shared" si="3"/>
        <v>14</v>
      </c>
      <c r="R34" s="3">
        <f t="shared" si="4"/>
        <v>8.5</v>
      </c>
      <c r="S34" s="3">
        <f t="shared" si="5"/>
        <v>18.360000000000003</v>
      </c>
      <c r="T34" s="1">
        <v>8.8000000000000007</v>
      </c>
      <c r="U34" s="34">
        <f t="shared" si="6"/>
        <v>8.8000000000000007</v>
      </c>
      <c r="V34" s="35">
        <f t="shared" si="7"/>
        <v>0.2777777777777784</v>
      </c>
      <c r="W34" s="35">
        <f t="shared" si="8"/>
        <v>3.5294117647058907</v>
      </c>
      <c r="X34" s="36">
        <f t="shared" si="9"/>
        <v>0.28000000000000003</v>
      </c>
      <c r="Y34" s="36">
        <f t="shared" si="10"/>
        <v>3.53</v>
      </c>
    </row>
    <row r="35" spans="1:26" s="37" customFormat="1" ht="24.95" customHeight="1">
      <c r="A35" s="75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230612</v>
      </c>
      <c r="M35" s="32" t="s">
        <v>412</v>
      </c>
      <c r="N35" s="3">
        <f t="shared" si="0"/>
        <v>56</v>
      </c>
      <c r="O35" s="3">
        <f t="shared" si="1"/>
        <v>8.3699999999999992</v>
      </c>
      <c r="P35" s="3">
        <f t="shared" si="2"/>
        <v>12.91</v>
      </c>
      <c r="Q35" s="3">
        <f t="shared" si="3"/>
        <v>14</v>
      </c>
      <c r="R35" s="3">
        <f t="shared" si="4"/>
        <v>8.5</v>
      </c>
      <c r="S35" s="3">
        <f t="shared" si="5"/>
        <v>18.360000000000003</v>
      </c>
      <c r="T35" s="1">
        <v>6.13</v>
      </c>
      <c r="U35" s="34">
        <f t="shared" si="6"/>
        <v>6.13</v>
      </c>
      <c r="V35" s="35">
        <f t="shared" si="7"/>
        <v>-2.1944444444444442</v>
      </c>
      <c r="W35" s="35">
        <f t="shared" si="8"/>
        <v>-27.882352941176471</v>
      </c>
      <c r="X35" s="36">
        <f t="shared" si="9"/>
        <v>-2.1999999999999997</v>
      </c>
      <c r="Y35" s="36">
        <f t="shared" si="10"/>
        <v>-27.89</v>
      </c>
    </row>
    <row r="36" spans="1:26" ht="24.95" customHeight="1">
      <c r="A36" s="75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230612</v>
      </c>
      <c r="M36" s="32" t="s">
        <v>412</v>
      </c>
      <c r="N36" s="3">
        <f t="shared" si="0"/>
        <v>56</v>
      </c>
      <c r="O36" s="3">
        <f t="shared" si="1"/>
        <v>8.3699999999999992</v>
      </c>
      <c r="P36" s="3">
        <f t="shared" si="2"/>
        <v>12.91</v>
      </c>
      <c r="Q36" s="3">
        <f t="shared" si="3"/>
        <v>14</v>
      </c>
      <c r="R36" s="3">
        <f t="shared" si="4"/>
        <v>8.5</v>
      </c>
      <c r="S36" s="3">
        <f t="shared" si="5"/>
        <v>18.360000000000003</v>
      </c>
      <c r="T36" s="1">
        <v>9.67</v>
      </c>
      <c r="U36" s="34">
        <f t="shared" si="6"/>
        <v>9.67</v>
      </c>
      <c r="V36" s="35">
        <f t="shared" si="7"/>
        <v>1.0833333333333333</v>
      </c>
      <c r="W36" s="35">
        <f t="shared" si="8"/>
        <v>13.76470588235294</v>
      </c>
      <c r="X36" s="36">
        <f t="shared" si="9"/>
        <v>1.0900000000000001</v>
      </c>
      <c r="Y36" s="36">
        <f t="shared" si="10"/>
        <v>13.77</v>
      </c>
      <c r="Z36" s="37"/>
    </row>
    <row r="37" spans="1:26" ht="24.95" customHeight="1">
      <c r="A37" s="75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230612</v>
      </c>
      <c r="M37" s="32" t="s">
        <v>412</v>
      </c>
      <c r="N37" s="3">
        <f t="shared" si="0"/>
        <v>56</v>
      </c>
      <c r="O37" s="3">
        <f t="shared" si="1"/>
        <v>8.3699999999999992</v>
      </c>
      <c r="P37" s="3">
        <f t="shared" si="2"/>
        <v>12.91</v>
      </c>
      <c r="Q37" s="3">
        <f t="shared" si="3"/>
        <v>14</v>
      </c>
      <c r="R37" s="3">
        <f t="shared" si="4"/>
        <v>8.5</v>
      </c>
      <c r="S37" s="3">
        <f t="shared" si="5"/>
        <v>18.360000000000003</v>
      </c>
      <c r="T37" s="1">
        <v>7.87</v>
      </c>
      <c r="U37" s="34">
        <f t="shared" si="6"/>
        <v>7.87</v>
      </c>
      <c r="V37" s="35">
        <f t="shared" si="7"/>
        <v>-0.58333333333333315</v>
      </c>
      <c r="W37" s="35">
        <f t="shared" si="8"/>
        <v>-7.4117647058823515</v>
      </c>
      <c r="X37" s="36">
        <f t="shared" si="9"/>
        <v>-0.59</v>
      </c>
      <c r="Y37" s="36">
        <f t="shared" si="10"/>
        <v>-7.42</v>
      </c>
      <c r="Z37" s="37"/>
    </row>
    <row r="38" spans="1:26" ht="24.95" customHeight="1">
      <c r="A38" s="75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230612</v>
      </c>
      <c r="M38" s="32" t="s">
        <v>412</v>
      </c>
      <c r="N38" s="3">
        <f t="shared" si="0"/>
        <v>56</v>
      </c>
      <c r="O38" s="3">
        <f t="shared" si="1"/>
        <v>8.3699999999999992</v>
      </c>
      <c r="P38" s="3">
        <f t="shared" si="2"/>
        <v>12.91</v>
      </c>
      <c r="Q38" s="3">
        <f t="shared" si="3"/>
        <v>14</v>
      </c>
      <c r="R38" s="3">
        <f t="shared" si="4"/>
        <v>8.5</v>
      </c>
      <c r="S38" s="3">
        <f t="shared" si="5"/>
        <v>18.360000000000003</v>
      </c>
      <c r="T38" s="1">
        <v>9.6999999999999993</v>
      </c>
      <c r="U38" s="34">
        <f t="shared" si="6"/>
        <v>9.6999999999999993</v>
      </c>
      <c r="V38" s="35">
        <f t="shared" si="7"/>
        <v>1.1111111111111103</v>
      </c>
      <c r="W38" s="35">
        <f t="shared" si="8"/>
        <v>14.11764705882352</v>
      </c>
      <c r="X38" s="36">
        <f t="shared" si="9"/>
        <v>1.1200000000000001</v>
      </c>
      <c r="Y38" s="36">
        <f t="shared" si="10"/>
        <v>14.12</v>
      </c>
      <c r="Z38" s="37"/>
    </row>
    <row r="39" spans="1:26" ht="24.95" customHeight="1">
      <c r="A39" s="75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230612</v>
      </c>
      <c r="M39" s="32" t="s">
        <v>412</v>
      </c>
      <c r="N39" s="3">
        <f t="shared" si="0"/>
        <v>56</v>
      </c>
      <c r="O39" s="3">
        <f t="shared" si="1"/>
        <v>8.3699999999999992</v>
      </c>
      <c r="P39" s="3">
        <f t="shared" si="2"/>
        <v>12.91</v>
      </c>
      <c r="Q39" s="3">
        <f t="shared" si="3"/>
        <v>14</v>
      </c>
      <c r="R39" s="3">
        <f t="shared" si="4"/>
        <v>8.5</v>
      </c>
      <c r="S39" s="3">
        <f t="shared" si="5"/>
        <v>18.360000000000003</v>
      </c>
      <c r="T39" s="1">
        <v>7.4</v>
      </c>
      <c r="U39" s="34">
        <f t="shared" si="6"/>
        <v>7.4</v>
      </c>
      <c r="V39" s="35">
        <f t="shared" si="7"/>
        <v>-1.0185185185185182</v>
      </c>
      <c r="W39" s="35">
        <f t="shared" si="8"/>
        <v>-12.94117647058823</v>
      </c>
      <c r="X39" s="36">
        <f t="shared" si="9"/>
        <v>-1.02</v>
      </c>
      <c r="Y39" s="36">
        <f t="shared" si="10"/>
        <v>-12.95</v>
      </c>
    </row>
    <row r="40" spans="1:26" s="37" customFormat="1" ht="24.95" customHeight="1">
      <c r="A40" s="75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230612</v>
      </c>
      <c r="M40" s="32" t="s">
        <v>412</v>
      </c>
      <c r="N40" s="3">
        <f t="shared" si="0"/>
        <v>56</v>
      </c>
      <c r="O40" s="3">
        <f t="shared" si="1"/>
        <v>8.3699999999999992</v>
      </c>
      <c r="P40" s="3">
        <f t="shared" si="2"/>
        <v>12.91</v>
      </c>
      <c r="Q40" s="3">
        <f t="shared" si="3"/>
        <v>14</v>
      </c>
      <c r="R40" s="3">
        <f t="shared" si="4"/>
        <v>8.5</v>
      </c>
      <c r="S40" s="3">
        <f t="shared" si="5"/>
        <v>18.360000000000003</v>
      </c>
      <c r="T40" s="1">
        <v>6.38</v>
      </c>
      <c r="U40" s="34">
        <f t="shared" si="6"/>
        <v>6.38</v>
      </c>
      <c r="V40" s="35">
        <f t="shared" si="7"/>
        <v>-1.962962962962963</v>
      </c>
      <c r="W40" s="35">
        <f t="shared" si="8"/>
        <v>-24.941176470588236</v>
      </c>
      <c r="X40" s="36">
        <f t="shared" si="9"/>
        <v>-1.97</v>
      </c>
      <c r="Y40" s="36">
        <f t="shared" si="10"/>
        <v>-24.950000000000003</v>
      </c>
    </row>
    <row r="41" spans="1:26" ht="24.95" customHeight="1">
      <c r="A41" s="75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230612</v>
      </c>
      <c r="M41" s="32" t="s">
        <v>412</v>
      </c>
      <c r="N41" s="3">
        <f t="shared" si="0"/>
        <v>56</v>
      </c>
      <c r="O41" s="3">
        <f t="shared" si="1"/>
        <v>8.3699999999999992</v>
      </c>
      <c r="P41" s="3">
        <f t="shared" si="2"/>
        <v>12.91</v>
      </c>
      <c r="Q41" s="3">
        <f t="shared" si="3"/>
        <v>14</v>
      </c>
      <c r="R41" s="3">
        <f t="shared" si="4"/>
        <v>8.5</v>
      </c>
      <c r="S41" s="3">
        <f t="shared" si="5"/>
        <v>18.360000000000003</v>
      </c>
      <c r="T41" s="1">
        <v>11.7</v>
      </c>
      <c r="U41" s="34" t="str">
        <f t="shared" si="6"/>
        <v/>
      </c>
      <c r="V41" s="35">
        <f t="shared" si="7"/>
        <v>2.9629629629629619</v>
      </c>
      <c r="W41" s="35">
        <f t="shared" si="8"/>
        <v>37.647058823529406</v>
      </c>
      <c r="X41" s="36">
        <f t="shared" si="9"/>
        <v>2.9699999999999998</v>
      </c>
      <c r="Y41" s="36">
        <f t="shared" si="10"/>
        <v>37.65</v>
      </c>
      <c r="Z41" s="37"/>
    </row>
    <row r="42" spans="1:26" ht="24.95" customHeight="1">
      <c r="A42" s="75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230612</v>
      </c>
      <c r="M42" s="32" t="s">
        <v>412</v>
      </c>
      <c r="N42" s="3">
        <f t="shared" si="0"/>
        <v>56</v>
      </c>
      <c r="O42" s="3">
        <f t="shared" si="1"/>
        <v>8.3699999999999992</v>
      </c>
      <c r="P42" s="3">
        <f t="shared" si="2"/>
        <v>12.91</v>
      </c>
      <c r="Q42" s="3">
        <f t="shared" si="3"/>
        <v>14</v>
      </c>
      <c r="R42" s="3">
        <f t="shared" si="4"/>
        <v>8.5</v>
      </c>
      <c r="S42" s="3">
        <f t="shared" si="5"/>
        <v>18.360000000000003</v>
      </c>
      <c r="T42" s="1">
        <v>6.8</v>
      </c>
      <c r="U42" s="34">
        <f t="shared" si="6"/>
        <v>6.8</v>
      </c>
      <c r="V42" s="35">
        <f t="shared" si="7"/>
        <v>-1.5740740740740742</v>
      </c>
      <c r="W42" s="35">
        <f t="shared" si="8"/>
        <v>-20</v>
      </c>
      <c r="X42" s="36">
        <f t="shared" si="9"/>
        <v>-1.58</v>
      </c>
      <c r="Y42" s="36">
        <f t="shared" si="10"/>
        <v>-20</v>
      </c>
      <c r="Z42" s="37"/>
    </row>
    <row r="43" spans="1:26" ht="24.95" customHeight="1">
      <c r="A43" s="75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230612</v>
      </c>
      <c r="M43" s="32" t="s">
        <v>412</v>
      </c>
      <c r="N43" s="3">
        <f t="shared" si="0"/>
        <v>56</v>
      </c>
      <c r="O43" s="3">
        <f t="shared" si="1"/>
        <v>8.3699999999999992</v>
      </c>
      <c r="P43" s="3">
        <f t="shared" si="2"/>
        <v>12.91</v>
      </c>
      <c r="Q43" s="3">
        <f t="shared" si="3"/>
        <v>14</v>
      </c>
      <c r="R43" s="3">
        <f t="shared" si="4"/>
        <v>8.5</v>
      </c>
      <c r="S43" s="3">
        <f t="shared" si="5"/>
        <v>18.360000000000003</v>
      </c>
      <c r="T43" s="33"/>
      <c r="U43" s="34" t="str">
        <f t="shared" si="6"/>
        <v/>
      </c>
      <c r="V43" s="35">
        <f t="shared" si="7"/>
        <v>-7.8703703703703702</v>
      </c>
      <c r="W43" s="35">
        <f t="shared" si="8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75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230612</v>
      </c>
      <c r="M44" s="32" t="s">
        <v>412</v>
      </c>
      <c r="N44" s="3">
        <f t="shared" si="0"/>
        <v>56</v>
      </c>
      <c r="O44" s="3">
        <f t="shared" si="1"/>
        <v>8.3699999999999992</v>
      </c>
      <c r="P44" s="3">
        <f t="shared" si="2"/>
        <v>12.91</v>
      </c>
      <c r="Q44" s="3">
        <f t="shared" si="3"/>
        <v>14</v>
      </c>
      <c r="R44" s="3">
        <f t="shared" si="4"/>
        <v>8.5</v>
      </c>
      <c r="S44" s="3">
        <f t="shared" si="5"/>
        <v>18.360000000000003</v>
      </c>
      <c r="T44" s="33"/>
      <c r="U44" s="34" t="str">
        <f t="shared" si="6"/>
        <v/>
      </c>
      <c r="V44" s="35">
        <f t="shared" si="7"/>
        <v>-7.8703703703703702</v>
      </c>
      <c r="W44" s="35">
        <f t="shared" si="8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75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230612</v>
      </c>
      <c r="M45" s="32" t="s">
        <v>412</v>
      </c>
      <c r="N45" s="3">
        <f t="shared" si="0"/>
        <v>56</v>
      </c>
      <c r="O45" s="3">
        <f t="shared" si="1"/>
        <v>8.3699999999999992</v>
      </c>
      <c r="P45" s="3">
        <f t="shared" si="2"/>
        <v>12.91</v>
      </c>
      <c r="Q45" s="3">
        <f t="shared" si="3"/>
        <v>14</v>
      </c>
      <c r="R45" s="3">
        <f t="shared" si="4"/>
        <v>8.5</v>
      </c>
      <c r="S45" s="3">
        <f t="shared" si="5"/>
        <v>18.360000000000003</v>
      </c>
      <c r="T45" s="1">
        <v>11</v>
      </c>
      <c r="U45" s="34" t="str">
        <f t="shared" si="6"/>
        <v/>
      </c>
      <c r="V45" s="35">
        <f t="shared" si="7"/>
        <v>2.3148148148148149</v>
      </c>
      <c r="W45" s="35">
        <f t="shared" si="8"/>
        <v>29.411764705882355</v>
      </c>
      <c r="X45" s="36">
        <f t="shared" si="9"/>
        <v>2.3199999999999998</v>
      </c>
      <c r="Y45" s="36">
        <f t="shared" si="10"/>
        <v>29.42</v>
      </c>
      <c r="Z45" s="37"/>
    </row>
    <row r="46" spans="1:26" ht="24.95" customHeight="1">
      <c r="A46" s="75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230612</v>
      </c>
      <c r="M46" s="32" t="s">
        <v>412</v>
      </c>
      <c r="N46" s="3">
        <f t="shared" si="0"/>
        <v>56</v>
      </c>
      <c r="O46" s="3">
        <f t="shared" si="1"/>
        <v>8.3699999999999992</v>
      </c>
      <c r="P46" s="3">
        <f t="shared" si="2"/>
        <v>12.91</v>
      </c>
      <c r="Q46" s="3">
        <f t="shared" si="3"/>
        <v>14</v>
      </c>
      <c r="R46" s="3">
        <f t="shared" si="4"/>
        <v>8.5</v>
      </c>
      <c r="S46" s="3">
        <f t="shared" si="5"/>
        <v>18.360000000000003</v>
      </c>
      <c r="T46" s="1">
        <v>9.1999999999999993</v>
      </c>
      <c r="U46" s="34">
        <f t="shared" si="6"/>
        <v>9.1999999999999993</v>
      </c>
      <c r="V46" s="35">
        <f t="shared" si="7"/>
        <v>0.64814814814814747</v>
      </c>
      <c r="W46" s="35">
        <f t="shared" si="8"/>
        <v>8.2352941176470509</v>
      </c>
      <c r="X46" s="36">
        <f t="shared" si="9"/>
        <v>0.65</v>
      </c>
      <c r="Y46" s="36">
        <f t="shared" si="10"/>
        <v>8.24</v>
      </c>
      <c r="Z46" s="37"/>
    </row>
    <row r="47" spans="1:26" ht="24.95" customHeight="1">
      <c r="A47" s="75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230612</v>
      </c>
      <c r="M47" s="32" t="s">
        <v>412</v>
      </c>
      <c r="N47" s="3">
        <f t="shared" si="0"/>
        <v>56</v>
      </c>
      <c r="O47" s="3">
        <f t="shared" si="1"/>
        <v>8.3699999999999992</v>
      </c>
      <c r="P47" s="3">
        <f t="shared" si="2"/>
        <v>12.91</v>
      </c>
      <c r="Q47" s="3">
        <f t="shared" si="3"/>
        <v>14</v>
      </c>
      <c r="R47" s="3">
        <f t="shared" si="4"/>
        <v>8.5</v>
      </c>
      <c r="S47" s="3">
        <f t="shared" si="5"/>
        <v>18.360000000000003</v>
      </c>
      <c r="T47" s="33"/>
      <c r="U47" s="34" t="str">
        <f t="shared" si="6"/>
        <v/>
      </c>
      <c r="V47" s="35">
        <f t="shared" si="7"/>
        <v>-7.8703703703703702</v>
      </c>
      <c r="W47" s="35">
        <f t="shared" si="8"/>
        <v>-100</v>
      </c>
      <c r="X47" s="36" t="e">
        <f t="shared" si="9"/>
        <v>#N/A</v>
      </c>
      <c r="Y47" s="36" t="e">
        <f t="shared" si="10"/>
        <v>#N/A</v>
      </c>
      <c r="Z47" s="37"/>
    </row>
    <row r="48" spans="1:26" ht="24.95" customHeight="1">
      <c r="A48" s="75">
        <v>47</v>
      </c>
      <c r="B48" s="5" t="s">
        <v>62</v>
      </c>
      <c r="C48" s="9" t="s">
        <v>63</v>
      </c>
      <c r="D48" s="32" t="s">
        <v>308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230612</v>
      </c>
      <c r="M48" s="32" t="s">
        <v>412</v>
      </c>
      <c r="N48" s="3">
        <f t="shared" si="0"/>
        <v>56</v>
      </c>
      <c r="O48" s="3">
        <f t="shared" si="1"/>
        <v>8.3699999999999992</v>
      </c>
      <c r="P48" s="3">
        <f t="shared" si="2"/>
        <v>12.91</v>
      </c>
      <c r="Q48" s="3">
        <f t="shared" si="3"/>
        <v>14</v>
      </c>
      <c r="R48" s="3">
        <f t="shared" si="4"/>
        <v>8.5</v>
      </c>
      <c r="S48" s="3">
        <f t="shared" si="5"/>
        <v>18.360000000000003</v>
      </c>
      <c r="T48" s="33"/>
      <c r="U48" s="34" t="str">
        <f t="shared" si="6"/>
        <v/>
      </c>
      <c r="V48" s="35">
        <f t="shared" si="7"/>
        <v>-7.8703703703703702</v>
      </c>
      <c r="W48" s="35">
        <f t="shared" si="8"/>
        <v>-100</v>
      </c>
      <c r="X48" s="36" t="e">
        <f t="shared" si="9"/>
        <v>#N/A</v>
      </c>
      <c r="Y48" s="36" t="e">
        <f t="shared" si="10"/>
        <v>#N/A</v>
      </c>
      <c r="Z48" s="37"/>
    </row>
    <row r="49" spans="1:26" ht="24.95" customHeight="1">
      <c r="A49" s="75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230612</v>
      </c>
      <c r="M49" s="32" t="s">
        <v>412</v>
      </c>
      <c r="N49" s="3">
        <f t="shared" si="0"/>
        <v>56</v>
      </c>
      <c r="O49" s="3">
        <f t="shared" si="1"/>
        <v>8.3699999999999992</v>
      </c>
      <c r="P49" s="3">
        <f t="shared" si="2"/>
        <v>12.91</v>
      </c>
      <c r="Q49" s="3">
        <f t="shared" si="3"/>
        <v>14</v>
      </c>
      <c r="R49" s="3">
        <f t="shared" si="4"/>
        <v>8.5</v>
      </c>
      <c r="S49" s="3">
        <f t="shared" si="5"/>
        <v>18.360000000000003</v>
      </c>
      <c r="T49" s="33"/>
      <c r="U49" s="34" t="str">
        <f t="shared" si="6"/>
        <v/>
      </c>
      <c r="V49" s="35">
        <f t="shared" si="7"/>
        <v>-7.8703703703703702</v>
      </c>
      <c r="W49" s="35">
        <f t="shared" si="8"/>
        <v>-100</v>
      </c>
      <c r="X49" s="36" t="e">
        <f t="shared" si="9"/>
        <v>#N/A</v>
      </c>
      <c r="Y49" s="36" t="e">
        <f t="shared" si="10"/>
        <v>#N/A</v>
      </c>
      <c r="Z49" s="37"/>
    </row>
    <row r="50" spans="1:26" ht="24.95" customHeight="1">
      <c r="A50" s="75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230612</v>
      </c>
      <c r="M50" s="32" t="s">
        <v>412</v>
      </c>
      <c r="N50" s="3">
        <f t="shared" si="0"/>
        <v>56</v>
      </c>
      <c r="O50" s="3">
        <f t="shared" si="1"/>
        <v>8.3699999999999992</v>
      </c>
      <c r="P50" s="3">
        <f t="shared" si="2"/>
        <v>12.91</v>
      </c>
      <c r="Q50" s="3">
        <f t="shared" si="3"/>
        <v>14</v>
      </c>
      <c r="R50" s="3">
        <f t="shared" si="4"/>
        <v>8.5</v>
      </c>
      <c r="S50" s="3">
        <f t="shared" si="5"/>
        <v>18.360000000000003</v>
      </c>
      <c r="T50" s="33"/>
      <c r="U50" s="34" t="str">
        <f t="shared" si="6"/>
        <v/>
      </c>
      <c r="V50" s="35">
        <f t="shared" si="7"/>
        <v>-7.8703703703703702</v>
      </c>
      <c r="W50" s="35">
        <f t="shared" si="8"/>
        <v>-100</v>
      </c>
      <c r="X50" s="36" t="e">
        <f t="shared" si="9"/>
        <v>#N/A</v>
      </c>
      <c r="Y50" s="36" t="e">
        <f t="shared" si="10"/>
        <v>#N/A</v>
      </c>
      <c r="Z50" s="37"/>
    </row>
    <row r="51" spans="1:26" ht="24.95" customHeight="1">
      <c r="A51" s="75">
        <v>50</v>
      </c>
      <c r="B51" s="5" t="s">
        <v>274</v>
      </c>
      <c r="C51" s="9" t="s">
        <v>282</v>
      </c>
      <c r="D51" s="32" t="s">
        <v>306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230612</v>
      </c>
      <c r="M51" s="32" t="s">
        <v>412</v>
      </c>
      <c r="N51" s="3">
        <f t="shared" si="0"/>
        <v>56</v>
      </c>
      <c r="O51" s="3">
        <f t="shared" si="1"/>
        <v>8.3699999999999992</v>
      </c>
      <c r="P51" s="3">
        <f t="shared" si="2"/>
        <v>12.91</v>
      </c>
      <c r="Q51" s="3">
        <f t="shared" si="3"/>
        <v>14</v>
      </c>
      <c r="R51" s="3">
        <f t="shared" si="4"/>
        <v>8.5</v>
      </c>
      <c r="S51" s="3">
        <f t="shared" si="5"/>
        <v>18.360000000000003</v>
      </c>
      <c r="T51" s="1">
        <v>8.5</v>
      </c>
      <c r="U51" s="34">
        <f t="shared" si="6"/>
        <v>8.5</v>
      </c>
      <c r="V51" s="35">
        <f t="shared" si="7"/>
        <v>0</v>
      </c>
      <c r="W51" s="35">
        <f t="shared" si="8"/>
        <v>0</v>
      </c>
      <c r="X51" s="36">
        <f t="shared" si="9"/>
        <v>0</v>
      </c>
      <c r="Y51" s="36">
        <f t="shared" si="10"/>
        <v>0</v>
      </c>
      <c r="Z51" s="37"/>
    </row>
    <row r="52" spans="1:26" ht="24.95" customHeight="1">
      <c r="A52" s="75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230612</v>
      </c>
      <c r="M52" s="32" t="s">
        <v>412</v>
      </c>
      <c r="N52" s="3">
        <f t="shared" si="0"/>
        <v>56</v>
      </c>
      <c r="O52" s="3">
        <f t="shared" si="1"/>
        <v>8.3699999999999992</v>
      </c>
      <c r="P52" s="3">
        <f t="shared" si="2"/>
        <v>12.91</v>
      </c>
      <c r="Q52" s="3">
        <f t="shared" si="3"/>
        <v>14</v>
      </c>
      <c r="R52" s="3">
        <f t="shared" si="4"/>
        <v>8.5</v>
      </c>
      <c r="S52" s="3">
        <f t="shared" si="5"/>
        <v>18.360000000000003</v>
      </c>
      <c r="T52" s="1">
        <v>11.8</v>
      </c>
      <c r="U52" s="34" t="str">
        <f t="shared" si="6"/>
        <v/>
      </c>
      <c r="V52" s="35">
        <f t="shared" si="7"/>
        <v>3.0555555555555558</v>
      </c>
      <c r="W52" s="35">
        <f t="shared" si="8"/>
        <v>38.82352941176471</v>
      </c>
      <c r="X52" s="36">
        <f t="shared" si="9"/>
        <v>3.0599999999999996</v>
      </c>
      <c r="Y52" s="36">
        <f t="shared" si="10"/>
        <v>38.83</v>
      </c>
      <c r="Z52" s="37"/>
    </row>
    <row r="53" spans="1:26" ht="24.95" customHeight="1">
      <c r="A53" s="75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230612</v>
      </c>
      <c r="M53" s="32" t="s">
        <v>412</v>
      </c>
      <c r="N53" s="3">
        <f t="shared" si="0"/>
        <v>56</v>
      </c>
      <c r="O53" s="3">
        <f t="shared" si="1"/>
        <v>8.3699999999999992</v>
      </c>
      <c r="P53" s="3">
        <f t="shared" si="2"/>
        <v>12.91</v>
      </c>
      <c r="Q53" s="3">
        <f t="shared" si="3"/>
        <v>14</v>
      </c>
      <c r="R53" s="3">
        <f t="shared" si="4"/>
        <v>8.5</v>
      </c>
      <c r="S53" s="3">
        <f t="shared" si="5"/>
        <v>18.360000000000003</v>
      </c>
      <c r="T53" s="1">
        <v>6.84</v>
      </c>
      <c r="U53" s="34">
        <f t="shared" si="6"/>
        <v>6.84</v>
      </c>
      <c r="V53" s="35">
        <f t="shared" si="7"/>
        <v>-1.537037037037037</v>
      </c>
      <c r="W53" s="35">
        <f t="shared" si="8"/>
        <v>-19.529411764705884</v>
      </c>
      <c r="X53" s="36">
        <f t="shared" si="9"/>
        <v>-1.54</v>
      </c>
      <c r="Y53" s="36">
        <f t="shared" si="10"/>
        <v>-19.53</v>
      </c>
      <c r="Z53" s="37"/>
    </row>
    <row r="54" spans="1:26" ht="24.95" customHeight="1">
      <c r="A54" s="75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230612</v>
      </c>
      <c r="M54" s="32" t="s">
        <v>412</v>
      </c>
      <c r="N54" s="3">
        <f t="shared" si="0"/>
        <v>56</v>
      </c>
      <c r="O54" s="3">
        <f t="shared" si="1"/>
        <v>8.3699999999999992</v>
      </c>
      <c r="P54" s="3">
        <f t="shared" si="2"/>
        <v>12.91</v>
      </c>
      <c r="Q54" s="3">
        <f t="shared" si="3"/>
        <v>14</v>
      </c>
      <c r="R54" s="3">
        <f t="shared" si="4"/>
        <v>8.5</v>
      </c>
      <c r="S54" s="3">
        <f t="shared" si="5"/>
        <v>18.360000000000003</v>
      </c>
      <c r="T54" s="1">
        <v>9.9</v>
      </c>
      <c r="U54" s="34">
        <f t="shared" si="6"/>
        <v>9.9</v>
      </c>
      <c r="V54" s="35">
        <f t="shared" si="7"/>
        <v>1.2962962962962965</v>
      </c>
      <c r="W54" s="35">
        <f t="shared" si="8"/>
        <v>16.470588235294123</v>
      </c>
      <c r="X54" s="36">
        <f t="shared" si="9"/>
        <v>1.3</v>
      </c>
      <c r="Y54" s="36">
        <f t="shared" si="10"/>
        <v>16.48</v>
      </c>
      <c r="Z54" s="37"/>
    </row>
    <row r="55" spans="1:26" ht="24.95" customHeight="1">
      <c r="A55" s="75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230612</v>
      </c>
      <c r="M55" s="32" t="s">
        <v>412</v>
      </c>
      <c r="N55" s="3">
        <f t="shared" si="0"/>
        <v>56</v>
      </c>
      <c r="O55" s="3">
        <f t="shared" si="1"/>
        <v>8.3699999999999992</v>
      </c>
      <c r="P55" s="3">
        <f t="shared" si="2"/>
        <v>12.91</v>
      </c>
      <c r="Q55" s="3">
        <f t="shared" si="3"/>
        <v>14</v>
      </c>
      <c r="R55" s="3">
        <f t="shared" si="4"/>
        <v>8.5</v>
      </c>
      <c r="S55" s="3">
        <f t="shared" si="5"/>
        <v>18.360000000000003</v>
      </c>
      <c r="T55" s="33"/>
      <c r="U55" s="34" t="str">
        <f t="shared" si="6"/>
        <v/>
      </c>
      <c r="V55" s="35">
        <f t="shared" si="7"/>
        <v>-7.8703703703703702</v>
      </c>
      <c r="W55" s="35">
        <f t="shared" si="8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s="37" customFormat="1" ht="24.95" customHeight="1">
      <c r="A56" s="75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230612</v>
      </c>
      <c r="M56" s="32" t="s">
        <v>412</v>
      </c>
      <c r="N56" s="3">
        <f t="shared" si="0"/>
        <v>56</v>
      </c>
      <c r="O56" s="3">
        <f t="shared" si="1"/>
        <v>8.3699999999999992</v>
      </c>
      <c r="P56" s="3">
        <f t="shared" si="2"/>
        <v>12.91</v>
      </c>
      <c r="Q56" s="3">
        <f t="shared" si="3"/>
        <v>14</v>
      </c>
      <c r="R56" s="3">
        <f t="shared" si="4"/>
        <v>8.5</v>
      </c>
      <c r="S56" s="3">
        <f t="shared" si="5"/>
        <v>18.360000000000003</v>
      </c>
      <c r="T56" s="1">
        <v>8.5</v>
      </c>
      <c r="U56" s="34">
        <f t="shared" si="6"/>
        <v>8.5</v>
      </c>
      <c r="V56" s="35">
        <f t="shared" si="7"/>
        <v>0</v>
      </c>
      <c r="W56" s="35">
        <f t="shared" si="8"/>
        <v>0</v>
      </c>
      <c r="X56" s="36">
        <f t="shared" si="9"/>
        <v>0</v>
      </c>
      <c r="Y56" s="36">
        <f t="shared" si="10"/>
        <v>0</v>
      </c>
    </row>
    <row r="57" spans="1:26" ht="24.95" customHeight="1">
      <c r="A57" s="75">
        <v>56</v>
      </c>
      <c r="B57" s="5" t="s">
        <v>274</v>
      </c>
      <c r="C57" s="9" t="s">
        <v>282</v>
      </c>
      <c r="D57" s="32" t="s">
        <v>307</v>
      </c>
      <c r="E57" s="6" t="s">
        <v>72</v>
      </c>
      <c r="F57" s="10" t="s">
        <v>155</v>
      </c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230612</v>
      </c>
      <c r="M57" s="32" t="s">
        <v>412</v>
      </c>
      <c r="N57" s="3">
        <f t="shared" si="0"/>
        <v>56</v>
      </c>
      <c r="O57" s="3">
        <f t="shared" si="1"/>
        <v>8.3699999999999992</v>
      </c>
      <c r="P57" s="3">
        <f t="shared" si="2"/>
        <v>12.91</v>
      </c>
      <c r="Q57" s="3">
        <f t="shared" si="3"/>
        <v>14</v>
      </c>
      <c r="R57" s="3">
        <f t="shared" si="4"/>
        <v>8.5</v>
      </c>
      <c r="S57" s="3">
        <f t="shared" si="5"/>
        <v>18.360000000000003</v>
      </c>
      <c r="T57" s="1">
        <v>8.5</v>
      </c>
      <c r="U57" s="34">
        <f t="shared" si="6"/>
        <v>8.5</v>
      </c>
      <c r="V57" s="35">
        <f t="shared" si="7"/>
        <v>0</v>
      </c>
      <c r="W57" s="35">
        <f t="shared" si="8"/>
        <v>0</v>
      </c>
      <c r="X57" s="36">
        <f t="shared" si="9"/>
        <v>0</v>
      </c>
      <c r="Y57" s="36">
        <f t="shared" si="10"/>
        <v>0</v>
      </c>
      <c r="Z57" s="37"/>
    </row>
    <row r="58" spans="1:26" s="37" customFormat="1" ht="24.95" customHeight="1">
      <c r="A58" s="75">
        <v>57</v>
      </c>
      <c r="B58" s="5" t="s">
        <v>19</v>
      </c>
      <c r="C58" s="6" t="s">
        <v>197</v>
      </c>
      <c r="D58" s="5" t="s">
        <v>286</v>
      </c>
      <c r="E58" s="6" t="s">
        <v>72</v>
      </c>
      <c r="F58" s="6" t="s">
        <v>283</v>
      </c>
      <c r="G58" s="6" t="s">
        <v>1</v>
      </c>
      <c r="H58" s="31" t="s">
        <v>40</v>
      </c>
      <c r="I58" s="31" t="s">
        <v>16</v>
      </c>
      <c r="J58" s="31">
        <v>1</v>
      </c>
      <c r="K58" s="31">
        <v>5</v>
      </c>
      <c r="L58" s="31">
        <v>230612</v>
      </c>
      <c r="M58" s="32" t="s">
        <v>412</v>
      </c>
      <c r="N58" s="3">
        <f t="shared" si="0"/>
        <v>56</v>
      </c>
      <c r="O58" s="3">
        <f t="shared" si="1"/>
        <v>8.3699999999999992</v>
      </c>
      <c r="P58" s="3">
        <f t="shared" si="2"/>
        <v>12.91</v>
      </c>
      <c r="Q58" s="3">
        <f t="shared" si="3"/>
        <v>14</v>
      </c>
      <c r="R58" s="3">
        <f t="shared" si="4"/>
        <v>8.5</v>
      </c>
      <c r="S58" s="3">
        <f t="shared" si="5"/>
        <v>18.360000000000003</v>
      </c>
      <c r="T58" s="1">
        <v>8.4</v>
      </c>
      <c r="U58" s="34">
        <f t="shared" si="6"/>
        <v>8.4</v>
      </c>
      <c r="V58" s="35">
        <f t="shared" si="7"/>
        <v>-9.2592592592592254E-2</v>
      </c>
      <c r="W58" s="35">
        <f t="shared" si="8"/>
        <v>-1.1764705882352899</v>
      </c>
      <c r="X58" s="36">
        <f t="shared" si="9"/>
        <v>-9.9999999999999992E-2</v>
      </c>
      <c r="Y58" s="36">
        <f t="shared" si="10"/>
        <v>-1.18</v>
      </c>
    </row>
    <row r="59" spans="1:26" ht="24.95" customHeight="1">
      <c r="A59" s="75">
        <v>58</v>
      </c>
      <c r="B59" s="5" t="s">
        <v>7</v>
      </c>
      <c r="C59" s="9" t="s">
        <v>8</v>
      </c>
      <c r="D59" s="32" t="s">
        <v>300</v>
      </c>
      <c r="E59" s="9" t="s">
        <v>72</v>
      </c>
      <c r="F59" s="10" t="s">
        <v>301</v>
      </c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230612</v>
      </c>
      <c r="M59" s="32" t="s">
        <v>412</v>
      </c>
      <c r="N59" s="3">
        <f t="shared" si="0"/>
        <v>56</v>
      </c>
      <c r="O59" s="3">
        <f t="shared" si="1"/>
        <v>8.3699999999999992</v>
      </c>
      <c r="P59" s="3">
        <f t="shared" si="2"/>
        <v>12.91</v>
      </c>
      <c r="Q59" s="3">
        <f t="shared" si="3"/>
        <v>14</v>
      </c>
      <c r="R59" s="3">
        <f t="shared" si="4"/>
        <v>8.5</v>
      </c>
      <c r="S59" s="3">
        <f t="shared" si="5"/>
        <v>18.360000000000003</v>
      </c>
      <c r="T59" s="1">
        <v>9.1</v>
      </c>
      <c r="U59" s="34">
        <f t="shared" si="6"/>
        <v>9.1</v>
      </c>
      <c r="V59" s="35">
        <f t="shared" si="7"/>
        <v>0.55555555555555514</v>
      </c>
      <c r="W59" s="35">
        <f t="shared" si="8"/>
        <v>7.0588235294117601</v>
      </c>
      <c r="X59" s="36">
        <f t="shared" si="9"/>
        <v>0.56000000000000005</v>
      </c>
      <c r="Y59" s="36">
        <f t="shared" si="10"/>
        <v>7.06</v>
      </c>
      <c r="Z59" s="37"/>
    </row>
    <row r="60" spans="1:26" ht="24.95" customHeight="1">
      <c r="A60" s="75">
        <v>59</v>
      </c>
      <c r="B60" s="5" t="s">
        <v>0</v>
      </c>
      <c r="C60" s="8" t="s">
        <v>17</v>
      </c>
      <c r="D60" s="5" t="s">
        <v>310</v>
      </c>
      <c r="E60" s="6" t="s">
        <v>72</v>
      </c>
      <c r="F60" s="8" t="s">
        <v>299</v>
      </c>
      <c r="G60" s="8" t="s">
        <v>1</v>
      </c>
      <c r="H60" s="31" t="s">
        <v>40</v>
      </c>
      <c r="I60" s="38" t="s">
        <v>16</v>
      </c>
      <c r="J60" s="38">
        <v>1</v>
      </c>
      <c r="K60" s="31">
        <v>5</v>
      </c>
      <c r="L60" s="31">
        <v>230612</v>
      </c>
      <c r="M60" s="32" t="s">
        <v>412</v>
      </c>
      <c r="N60" s="3">
        <f t="shared" si="0"/>
        <v>56</v>
      </c>
      <c r="O60" s="3">
        <f t="shared" si="1"/>
        <v>8.3699999999999992</v>
      </c>
      <c r="P60" s="3">
        <f t="shared" si="2"/>
        <v>12.91</v>
      </c>
      <c r="Q60" s="3">
        <f t="shared" si="3"/>
        <v>14</v>
      </c>
      <c r="R60" s="3">
        <f t="shared" si="4"/>
        <v>8.5</v>
      </c>
      <c r="S60" s="3">
        <f t="shared" si="5"/>
        <v>18.360000000000003</v>
      </c>
      <c r="T60" s="1">
        <v>8.1999999999999993</v>
      </c>
      <c r="U60" s="34">
        <f t="shared" si="6"/>
        <v>8.1999999999999993</v>
      </c>
      <c r="V60" s="35">
        <f t="shared" si="7"/>
        <v>-0.2777777777777784</v>
      </c>
      <c r="W60" s="35">
        <f t="shared" si="8"/>
        <v>-3.5294117647058907</v>
      </c>
      <c r="X60" s="36">
        <f t="shared" si="9"/>
        <v>-0.28000000000000003</v>
      </c>
      <c r="Y60" s="36">
        <f t="shared" si="10"/>
        <v>-3.53</v>
      </c>
    </row>
    <row r="61" spans="1:26" ht="24.95" customHeight="1">
      <c r="A61" s="75">
        <v>60</v>
      </c>
      <c r="B61" s="5" t="s">
        <v>62</v>
      </c>
      <c r="C61" s="9" t="s">
        <v>63</v>
      </c>
      <c r="D61" s="32" t="s">
        <v>311</v>
      </c>
      <c r="E61" s="6" t="s">
        <v>72</v>
      </c>
      <c r="F61" s="10" t="s">
        <v>259</v>
      </c>
      <c r="G61" s="8" t="s">
        <v>1</v>
      </c>
      <c r="H61" s="38" t="s">
        <v>40</v>
      </c>
      <c r="I61" s="38" t="s">
        <v>16</v>
      </c>
      <c r="J61" s="31">
        <v>1</v>
      </c>
      <c r="K61" s="31">
        <v>5</v>
      </c>
      <c r="L61" s="31">
        <v>230612</v>
      </c>
      <c r="M61" s="32" t="s">
        <v>412</v>
      </c>
      <c r="N61" s="3">
        <f t="shared" si="0"/>
        <v>56</v>
      </c>
      <c r="O61" s="3">
        <f t="shared" si="1"/>
        <v>8.3699999999999992</v>
      </c>
      <c r="P61" s="3">
        <f t="shared" si="2"/>
        <v>12.91</v>
      </c>
      <c r="Q61" s="3">
        <f t="shared" si="3"/>
        <v>14</v>
      </c>
      <c r="R61" s="3">
        <f t="shared" si="4"/>
        <v>8.5</v>
      </c>
      <c r="S61" s="3">
        <f t="shared" si="5"/>
        <v>18.360000000000003</v>
      </c>
      <c r="T61" s="1">
        <v>7.6</v>
      </c>
      <c r="U61" s="34">
        <f t="shared" si="6"/>
        <v>7.6</v>
      </c>
      <c r="V61" s="35">
        <f t="shared" si="7"/>
        <v>-0.83333333333333359</v>
      </c>
      <c r="W61" s="35">
        <f t="shared" si="8"/>
        <v>-10.58823529411765</v>
      </c>
      <c r="X61" s="36">
        <f t="shared" si="9"/>
        <v>-0.84</v>
      </c>
      <c r="Y61" s="36">
        <f t="shared" si="10"/>
        <v>-10.59</v>
      </c>
      <c r="Z61" s="37"/>
    </row>
    <row r="62" spans="1:26" ht="24.95" customHeight="1">
      <c r="A62" s="75">
        <v>61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230612</v>
      </c>
      <c r="M62" s="32" t="s">
        <v>412</v>
      </c>
      <c r="N62" s="3">
        <f t="shared" si="0"/>
        <v>56</v>
      </c>
      <c r="O62" s="3">
        <f t="shared" si="1"/>
        <v>8.3699999999999992</v>
      </c>
      <c r="P62" s="3">
        <f t="shared" si="2"/>
        <v>12.91</v>
      </c>
      <c r="Q62" s="3">
        <f t="shared" si="3"/>
        <v>14</v>
      </c>
      <c r="R62" s="3">
        <f t="shared" si="4"/>
        <v>8.5</v>
      </c>
      <c r="S62" s="3">
        <f t="shared" si="5"/>
        <v>18.360000000000003</v>
      </c>
      <c r="T62" s="33"/>
      <c r="U62" s="34" t="str">
        <f t="shared" si="6"/>
        <v/>
      </c>
      <c r="V62" s="35">
        <f t="shared" si="7"/>
        <v>-7.8703703703703702</v>
      </c>
      <c r="W62" s="35">
        <f t="shared" si="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75">
        <v>62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230612</v>
      </c>
      <c r="M63" s="32" t="s">
        <v>412</v>
      </c>
      <c r="N63" s="3">
        <f t="shared" si="0"/>
        <v>56</v>
      </c>
      <c r="O63" s="3">
        <f t="shared" si="1"/>
        <v>8.3699999999999992</v>
      </c>
      <c r="P63" s="3">
        <f t="shared" si="2"/>
        <v>12.91</v>
      </c>
      <c r="Q63" s="3">
        <f t="shared" si="3"/>
        <v>14</v>
      </c>
      <c r="R63" s="3">
        <f t="shared" si="4"/>
        <v>8.5</v>
      </c>
      <c r="S63" s="3">
        <f t="shared" si="5"/>
        <v>18.360000000000003</v>
      </c>
      <c r="T63" s="1">
        <v>10.6</v>
      </c>
      <c r="U63" s="34">
        <f t="shared" si="6"/>
        <v>10.6</v>
      </c>
      <c r="V63" s="35">
        <f t="shared" si="7"/>
        <v>1.944444444444444</v>
      </c>
      <c r="W63" s="35">
        <f t="shared" si="8"/>
        <v>24.70588235294117</v>
      </c>
      <c r="X63" s="36">
        <f t="shared" si="9"/>
        <v>1.95</v>
      </c>
      <c r="Y63" s="36">
        <f t="shared" si="10"/>
        <v>24.71</v>
      </c>
    </row>
    <row r="64" spans="1:26" s="43" customFormat="1" ht="24.95" customHeight="1">
      <c r="A64" s="75">
        <v>63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230612</v>
      </c>
      <c r="M64" s="32" t="s">
        <v>412</v>
      </c>
      <c r="N64" s="3">
        <f t="shared" si="0"/>
        <v>56</v>
      </c>
      <c r="O64" s="3">
        <f t="shared" si="1"/>
        <v>8.3699999999999992</v>
      </c>
      <c r="P64" s="3">
        <f t="shared" si="2"/>
        <v>12.91</v>
      </c>
      <c r="Q64" s="3">
        <f t="shared" si="3"/>
        <v>14</v>
      </c>
      <c r="R64" s="3">
        <f t="shared" si="4"/>
        <v>8.5</v>
      </c>
      <c r="S64" s="3">
        <f t="shared" si="5"/>
        <v>18.360000000000003</v>
      </c>
      <c r="T64" s="1">
        <v>10.9</v>
      </c>
      <c r="U64" s="34" t="str">
        <f t="shared" si="6"/>
        <v/>
      </c>
      <c r="V64" s="35">
        <f t="shared" si="7"/>
        <v>2.2222222222222223</v>
      </c>
      <c r="W64" s="35">
        <f t="shared" si="8"/>
        <v>28.235294117647065</v>
      </c>
      <c r="X64" s="36">
        <f t="shared" si="9"/>
        <v>2.23</v>
      </c>
      <c r="Y64" s="36">
        <f t="shared" si="10"/>
        <v>28.240000000000002</v>
      </c>
    </row>
    <row r="65" spans="1:25" s="43" customFormat="1" ht="24.95" customHeight="1">
      <c r="A65" s="75">
        <v>64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230612</v>
      </c>
      <c r="M65" s="32" t="s">
        <v>412</v>
      </c>
      <c r="N65" s="3">
        <f t="shared" si="0"/>
        <v>56</v>
      </c>
      <c r="O65" s="3">
        <f t="shared" si="1"/>
        <v>8.3699999999999992</v>
      </c>
      <c r="P65" s="3">
        <f t="shared" si="2"/>
        <v>12.91</v>
      </c>
      <c r="Q65" s="3">
        <f t="shared" si="3"/>
        <v>14</v>
      </c>
      <c r="R65" s="3">
        <f t="shared" si="4"/>
        <v>8.5</v>
      </c>
      <c r="S65" s="3">
        <f t="shared" si="5"/>
        <v>18.360000000000003</v>
      </c>
      <c r="T65" s="1">
        <v>6.6</v>
      </c>
      <c r="U65" s="34">
        <f t="shared" si="6"/>
        <v>6.6</v>
      </c>
      <c r="V65" s="35">
        <f t="shared" si="7"/>
        <v>-1.7592592592592595</v>
      </c>
      <c r="W65" s="35">
        <f t="shared" si="8"/>
        <v>-22.352941176470591</v>
      </c>
      <c r="X65" s="36">
        <f t="shared" si="9"/>
        <v>-1.76</v>
      </c>
      <c r="Y65" s="36">
        <f t="shared" si="10"/>
        <v>-22.360000000000003</v>
      </c>
    </row>
    <row r="66" spans="1:25" s="43" customFormat="1" ht="24.95" customHeight="1">
      <c r="A66" s="75">
        <v>65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230612</v>
      </c>
      <c r="M66" s="32" t="s">
        <v>412</v>
      </c>
      <c r="N66" s="3">
        <f t="shared" ref="N66:N82" si="11">COUNTA($T$2:$T$82)</f>
        <v>56</v>
      </c>
      <c r="O66" s="3">
        <f t="shared" ref="O66:O82" si="12">$K$88</f>
        <v>8.3699999999999992</v>
      </c>
      <c r="P66" s="3">
        <f t="shared" ref="P66:P82" si="13">$K$90</f>
        <v>12.91</v>
      </c>
      <c r="Q66" s="3">
        <f t="shared" ref="Q66:Q82" si="14">COUNTA($T$63:$T$82)</f>
        <v>14</v>
      </c>
      <c r="R66" s="3">
        <f t="shared" ref="R66:R82" si="15">$K$91</f>
        <v>8.5</v>
      </c>
      <c r="S66" s="3">
        <f t="shared" ref="S66:S82" si="16">$K$93</f>
        <v>18.360000000000003</v>
      </c>
      <c r="T66" s="33"/>
      <c r="U66" s="34" t="str">
        <f t="shared" ref="U66:U82" si="17">IF(OR(T66&lt;$J$86,T66&gt;$J$87),"",T66)</f>
        <v/>
      </c>
      <c r="V66" s="35">
        <f t="shared" ref="V66:V82" si="18">(T66-$K$91)/$K$89</f>
        <v>-7.8703703703703702</v>
      </c>
      <c r="W66" s="35">
        <f t="shared" ref="W66:W82" si="19">(T66-$K$91)/$K$91*100</f>
        <v>-100</v>
      </c>
      <c r="X66" s="36" t="e">
        <f t="shared" si="9"/>
        <v>#N/A</v>
      </c>
      <c r="Y66" s="36" t="e">
        <f t="shared" si="10"/>
        <v>#N/A</v>
      </c>
    </row>
    <row r="67" spans="1:25" s="43" customFormat="1" ht="24.95" customHeight="1">
      <c r="A67" s="75">
        <v>66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230612</v>
      </c>
      <c r="M67" s="32" t="s">
        <v>412</v>
      </c>
      <c r="N67" s="3">
        <f t="shared" si="11"/>
        <v>56</v>
      </c>
      <c r="O67" s="3">
        <f t="shared" si="12"/>
        <v>8.3699999999999992</v>
      </c>
      <c r="P67" s="3">
        <f t="shared" si="13"/>
        <v>12.91</v>
      </c>
      <c r="Q67" s="3">
        <f t="shared" si="14"/>
        <v>14</v>
      </c>
      <c r="R67" s="3">
        <f t="shared" si="15"/>
        <v>8.5</v>
      </c>
      <c r="S67" s="3">
        <f t="shared" si="16"/>
        <v>18.360000000000003</v>
      </c>
      <c r="T67" s="1">
        <v>7.84</v>
      </c>
      <c r="U67" s="34">
        <f t="shared" si="17"/>
        <v>7.84</v>
      </c>
      <c r="V67" s="35">
        <f t="shared" si="18"/>
        <v>-0.61111111111111116</v>
      </c>
      <c r="W67" s="35">
        <f t="shared" si="19"/>
        <v>-7.7647058823529429</v>
      </c>
      <c r="X67" s="36">
        <f t="shared" si="9"/>
        <v>-0.62</v>
      </c>
      <c r="Y67" s="36">
        <f t="shared" si="10"/>
        <v>-7.77</v>
      </c>
    </row>
    <row r="68" spans="1:25" s="43" customFormat="1" ht="24.95" customHeight="1">
      <c r="A68" s="75">
        <v>67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230612</v>
      </c>
      <c r="M68" s="32" t="s">
        <v>412</v>
      </c>
      <c r="N68" s="3">
        <f t="shared" si="11"/>
        <v>56</v>
      </c>
      <c r="O68" s="3">
        <f t="shared" si="12"/>
        <v>8.3699999999999992</v>
      </c>
      <c r="P68" s="3">
        <f t="shared" si="13"/>
        <v>12.91</v>
      </c>
      <c r="Q68" s="3">
        <f t="shared" si="14"/>
        <v>14</v>
      </c>
      <c r="R68" s="3">
        <f t="shared" si="15"/>
        <v>8.5</v>
      </c>
      <c r="S68" s="3">
        <f t="shared" si="16"/>
        <v>18.360000000000003</v>
      </c>
      <c r="T68" s="1">
        <v>11.2</v>
      </c>
      <c r="U68" s="34" t="str">
        <f t="shared" si="17"/>
        <v/>
      </c>
      <c r="V68" s="35">
        <f t="shared" si="18"/>
        <v>2.4999999999999991</v>
      </c>
      <c r="W68" s="35">
        <f t="shared" si="19"/>
        <v>31.764705882352935</v>
      </c>
      <c r="X68" s="36">
        <f t="shared" ref="X68:X82" si="20">IF(T68&lt;&gt;0,ROUNDUP(V68,2),#N/A)</f>
        <v>2.5</v>
      </c>
      <c r="Y68" s="36">
        <f t="shared" ref="Y68:Y81" si="21">IF(T68&lt;&gt;0,ROUNDUP(W68,2),#N/A)</f>
        <v>31.770000000000003</v>
      </c>
    </row>
    <row r="69" spans="1:25" s="43" customFormat="1" ht="24.95" customHeight="1">
      <c r="A69" s="75">
        <v>68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230612</v>
      </c>
      <c r="M69" s="32" t="s">
        <v>412</v>
      </c>
      <c r="N69" s="3">
        <f t="shared" si="11"/>
        <v>56</v>
      </c>
      <c r="O69" s="3">
        <f t="shared" si="12"/>
        <v>8.3699999999999992</v>
      </c>
      <c r="P69" s="3">
        <f t="shared" si="13"/>
        <v>12.91</v>
      </c>
      <c r="Q69" s="3">
        <f t="shared" si="14"/>
        <v>14</v>
      </c>
      <c r="R69" s="3">
        <f t="shared" si="15"/>
        <v>8.5</v>
      </c>
      <c r="S69" s="3">
        <f t="shared" si="16"/>
        <v>18.360000000000003</v>
      </c>
      <c r="T69" s="1">
        <v>11.14</v>
      </c>
      <c r="U69" s="34" t="str">
        <f t="shared" si="17"/>
        <v/>
      </c>
      <c r="V69" s="35">
        <f t="shared" si="18"/>
        <v>2.4444444444444446</v>
      </c>
      <c r="W69" s="35">
        <f t="shared" si="19"/>
        <v>31.058823529411772</v>
      </c>
      <c r="X69" s="36">
        <f t="shared" si="20"/>
        <v>2.4499999999999997</v>
      </c>
      <c r="Y69" s="36">
        <f t="shared" si="21"/>
        <v>31.060000000000002</v>
      </c>
    </row>
    <row r="70" spans="1:25" s="43" customFormat="1" ht="24.95" customHeight="1">
      <c r="A70" s="75">
        <v>69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230612</v>
      </c>
      <c r="M70" s="32" t="s">
        <v>412</v>
      </c>
      <c r="N70" s="3">
        <f t="shared" si="11"/>
        <v>56</v>
      </c>
      <c r="O70" s="3">
        <f t="shared" si="12"/>
        <v>8.3699999999999992</v>
      </c>
      <c r="P70" s="3">
        <f t="shared" si="13"/>
        <v>12.91</v>
      </c>
      <c r="Q70" s="3">
        <f t="shared" si="14"/>
        <v>14</v>
      </c>
      <c r="R70" s="3">
        <f t="shared" si="15"/>
        <v>8.5</v>
      </c>
      <c r="S70" s="3">
        <f t="shared" si="16"/>
        <v>18.360000000000003</v>
      </c>
      <c r="T70" s="1">
        <v>7.81</v>
      </c>
      <c r="U70" s="34">
        <f t="shared" si="17"/>
        <v>7.81</v>
      </c>
      <c r="V70" s="35">
        <f t="shared" si="18"/>
        <v>-0.63888888888888917</v>
      </c>
      <c r="W70" s="35">
        <f t="shared" si="19"/>
        <v>-8.1176470588235343</v>
      </c>
      <c r="X70" s="36">
        <f t="shared" si="20"/>
        <v>-0.64</v>
      </c>
      <c r="Y70" s="36">
        <f t="shared" si="21"/>
        <v>-8.1199999999999992</v>
      </c>
    </row>
    <row r="71" spans="1:25" s="43" customFormat="1" ht="24.95" customHeight="1">
      <c r="A71" s="75">
        <v>70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230612</v>
      </c>
      <c r="M71" s="32" t="s">
        <v>412</v>
      </c>
      <c r="N71" s="3">
        <f t="shared" si="11"/>
        <v>56</v>
      </c>
      <c r="O71" s="3">
        <f t="shared" si="12"/>
        <v>8.3699999999999992</v>
      </c>
      <c r="P71" s="3">
        <f t="shared" si="13"/>
        <v>12.91</v>
      </c>
      <c r="Q71" s="3">
        <f t="shared" si="14"/>
        <v>14</v>
      </c>
      <c r="R71" s="3">
        <f t="shared" si="15"/>
        <v>8.5</v>
      </c>
      <c r="S71" s="3">
        <f t="shared" si="16"/>
        <v>18.360000000000003</v>
      </c>
      <c r="T71" s="1">
        <v>7.4</v>
      </c>
      <c r="U71" s="34">
        <f t="shared" si="17"/>
        <v>7.4</v>
      </c>
      <c r="V71" s="35">
        <f t="shared" si="18"/>
        <v>-1.0185185185185182</v>
      </c>
      <c r="W71" s="35">
        <f t="shared" si="19"/>
        <v>-12.94117647058823</v>
      </c>
      <c r="X71" s="36">
        <f t="shared" si="20"/>
        <v>-1.02</v>
      </c>
      <c r="Y71" s="36">
        <f t="shared" si="21"/>
        <v>-12.95</v>
      </c>
    </row>
    <row r="72" spans="1:25" s="43" customFormat="1" ht="24.95" customHeight="1">
      <c r="A72" s="75">
        <v>71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230612</v>
      </c>
      <c r="M72" s="32" t="s">
        <v>412</v>
      </c>
      <c r="N72" s="3">
        <f t="shared" si="11"/>
        <v>56</v>
      </c>
      <c r="O72" s="3">
        <f t="shared" si="12"/>
        <v>8.3699999999999992</v>
      </c>
      <c r="P72" s="3">
        <f t="shared" si="13"/>
        <v>12.91</v>
      </c>
      <c r="Q72" s="3">
        <f t="shared" si="14"/>
        <v>14</v>
      </c>
      <c r="R72" s="3">
        <f t="shared" si="15"/>
        <v>8.5</v>
      </c>
      <c r="S72" s="3">
        <f t="shared" si="16"/>
        <v>18.360000000000003</v>
      </c>
      <c r="T72" s="1"/>
      <c r="U72" s="34" t="str">
        <f t="shared" si="17"/>
        <v/>
      </c>
      <c r="V72" s="35">
        <f t="shared" si="18"/>
        <v>-7.8703703703703702</v>
      </c>
      <c r="W72" s="35">
        <f t="shared" si="19"/>
        <v>-100</v>
      </c>
      <c r="X72" s="36" t="e">
        <f t="shared" si="20"/>
        <v>#N/A</v>
      </c>
      <c r="Y72" s="36" t="e">
        <f t="shared" si="21"/>
        <v>#N/A</v>
      </c>
    </row>
    <row r="73" spans="1:25" s="43" customFormat="1" ht="24.95" customHeight="1">
      <c r="A73" s="75">
        <v>72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230612</v>
      </c>
      <c r="M73" s="32" t="s">
        <v>412</v>
      </c>
      <c r="N73" s="3">
        <f t="shared" si="11"/>
        <v>56</v>
      </c>
      <c r="O73" s="3">
        <f t="shared" si="12"/>
        <v>8.3699999999999992</v>
      </c>
      <c r="P73" s="3">
        <f t="shared" si="13"/>
        <v>12.91</v>
      </c>
      <c r="Q73" s="3">
        <f t="shared" si="14"/>
        <v>14</v>
      </c>
      <c r="R73" s="3">
        <f t="shared" si="15"/>
        <v>8.5</v>
      </c>
      <c r="S73" s="3">
        <f t="shared" si="16"/>
        <v>18.360000000000003</v>
      </c>
      <c r="T73" s="1">
        <v>10.5</v>
      </c>
      <c r="U73" s="34">
        <f t="shared" si="17"/>
        <v>10.5</v>
      </c>
      <c r="V73" s="35">
        <f t="shared" si="18"/>
        <v>1.8518518518518516</v>
      </c>
      <c r="W73" s="35">
        <f t="shared" si="19"/>
        <v>23.52941176470588</v>
      </c>
      <c r="X73" s="36">
        <f t="shared" si="20"/>
        <v>1.86</v>
      </c>
      <c r="Y73" s="36">
        <f t="shared" si="21"/>
        <v>23.53</v>
      </c>
    </row>
    <row r="74" spans="1:25" s="43" customFormat="1" ht="24.95" customHeight="1">
      <c r="A74" s="75">
        <v>73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230612</v>
      </c>
      <c r="M74" s="32" t="s">
        <v>412</v>
      </c>
      <c r="N74" s="3">
        <f t="shared" si="11"/>
        <v>56</v>
      </c>
      <c r="O74" s="3">
        <f t="shared" si="12"/>
        <v>8.3699999999999992</v>
      </c>
      <c r="P74" s="3">
        <f t="shared" si="13"/>
        <v>12.91</v>
      </c>
      <c r="Q74" s="3">
        <f t="shared" si="14"/>
        <v>14</v>
      </c>
      <c r="R74" s="3">
        <f t="shared" si="15"/>
        <v>8.5</v>
      </c>
      <c r="S74" s="3">
        <f t="shared" si="16"/>
        <v>18.360000000000003</v>
      </c>
      <c r="T74" s="1">
        <v>11.6</v>
      </c>
      <c r="U74" s="34" t="str">
        <f t="shared" si="17"/>
        <v/>
      </c>
      <c r="V74" s="35">
        <f t="shared" si="18"/>
        <v>2.8703703703703698</v>
      </c>
      <c r="W74" s="35">
        <f t="shared" si="19"/>
        <v>36.470588235294116</v>
      </c>
      <c r="X74" s="36">
        <f t="shared" si="20"/>
        <v>2.88</v>
      </c>
      <c r="Y74" s="36">
        <f t="shared" si="21"/>
        <v>36.479999999999997</v>
      </c>
    </row>
    <row r="75" spans="1:25" s="43" customFormat="1" ht="24.95" customHeight="1">
      <c r="A75" s="75">
        <v>74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230612</v>
      </c>
      <c r="M75" s="32" t="s">
        <v>412</v>
      </c>
      <c r="N75" s="3">
        <f t="shared" si="11"/>
        <v>56</v>
      </c>
      <c r="O75" s="3">
        <f t="shared" si="12"/>
        <v>8.3699999999999992</v>
      </c>
      <c r="P75" s="3">
        <f t="shared" si="13"/>
        <v>12.91</v>
      </c>
      <c r="Q75" s="3">
        <f t="shared" si="14"/>
        <v>14</v>
      </c>
      <c r="R75" s="3">
        <f t="shared" si="15"/>
        <v>8.5</v>
      </c>
      <c r="S75" s="3">
        <f t="shared" si="16"/>
        <v>18.360000000000003</v>
      </c>
      <c r="T75" s="1">
        <v>7.76</v>
      </c>
      <c r="U75" s="34">
        <f t="shared" si="17"/>
        <v>7.76</v>
      </c>
      <c r="V75" s="35">
        <f t="shared" si="18"/>
        <v>-0.68518518518518534</v>
      </c>
      <c r="W75" s="35">
        <f t="shared" si="19"/>
        <v>-8.7058823529411793</v>
      </c>
      <c r="X75" s="36">
        <f t="shared" si="20"/>
        <v>-0.69000000000000006</v>
      </c>
      <c r="Y75" s="36">
        <f t="shared" si="21"/>
        <v>-8.7099999999999991</v>
      </c>
    </row>
    <row r="76" spans="1:25" s="43" customFormat="1" ht="24.95" customHeight="1">
      <c r="A76" s="75">
        <v>75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230612</v>
      </c>
      <c r="M76" s="32" t="s">
        <v>412</v>
      </c>
      <c r="N76" s="3">
        <f t="shared" si="11"/>
        <v>56</v>
      </c>
      <c r="O76" s="3">
        <f t="shared" si="12"/>
        <v>8.3699999999999992</v>
      </c>
      <c r="P76" s="3">
        <f t="shared" si="13"/>
        <v>12.91</v>
      </c>
      <c r="Q76" s="3">
        <f t="shared" si="14"/>
        <v>14</v>
      </c>
      <c r="R76" s="3">
        <f t="shared" si="15"/>
        <v>8.5</v>
      </c>
      <c r="S76" s="3">
        <f t="shared" si="16"/>
        <v>18.360000000000003</v>
      </c>
      <c r="T76" s="1">
        <v>8.5</v>
      </c>
      <c r="U76" s="34">
        <f t="shared" si="17"/>
        <v>8.5</v>
      </c>
      <c r="V76" s="35">
        <f t="shared" si="18"/>
        <v>0</v>
      </c>
      <c r="W76" s="35">
        <f t="shared" si="19"/>
        <v>0</v>
      </c>
      <c r="X76" s="36">
        <f t="shared" si="20"/>
        <v>0</v>
      </c>
      <c r="Y76" s="36">
        <f t="shared" si="21"/>
        <v>0</v>
      </c>
    </row>
    <row r="77" spans="1:25" s="43" customFormat="1" ht="24.95" customHeight="1">
      <c r="A77" s="75">
        <v>76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230612</v>
      </c>
      <c r="M77" s="32" t="s">
        <v>412</v>
      </c>
      <c r="N77" s="3">
        <f t="shared" si="11"/>
        <v>56</v>
      </c>
      <c r="O77" s="3">
        <f t="shared" si="12"/>
        <v>8.3699999999999992</v>
      </c>
      <c r="P77" s="3">
        <f t="shared" si="13"/>
        <v>12.91</v>
      </c>
      <c r="Q77" s="3">
        <f t="shared" si="14"/>
        <v>14</v>
      </c>
      <c r="R77" s="3">
        <f t="shared" si="15"/>
        <v>8.5</v>
      </c>
      <c r="S77" s="3">
        <f t="shared" si="16"/>
        <v>18.360000000000003</v>
      </c>
      <c r="T77" s="1">
        <v>10.8</v>
      </c>
      <c r="U77" s="34">
        <f t="shared" si="17"/>
        <v>10.8</v>
      </c>
      <c r="V77" s="35">
        <f t="shared" si="18"/>
        <v>2.1296296296296302</v>
      </c>
      <c r="W77" s="35">
        <f t="shared" si="19"/>
        <v>27.058823529411775</v>
      </c>
      <c r="X77" s="36">
        <f t="shared" si="20"/>
        <v>2.13</v>
      </c>
      <c r="Y77" s="36">
        <f t="shared" si="21"/>
        <v>27.060000000000002</v>
      </c>
    </row>
    <row r="78" spans="1:25" s="43" customFormat="1" ht="24.95" customHeight="1">
      <c r="A78" s="75">
        <v>77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230612</v>
      </c>
      <c r="M78" s="32" t="s">
        <v>412</v>
      </c>
      <c r="N78" s="3">
        <f t="shared" si="11"/>
        <v>56</v>
      </c>
      <c r="O78" s="3">
        <f t="shared" si="12"/>
        <v>8.3699999999999992</v>
      </c>
      <c r="P78" s="3">
        <f t="shared" si="13"/>
        <v>12.91</v>
      </c>
      <c r="Q78" s="3">
        <f t="shared" si="14"/>
        <v>14</v>
      </c>
      <c r="R78" s="3">
        <f t="shared" si="15"/>
        <v>8.5</v>
      </c>
      <c r="S78" s="3">
        <f t="shared" si="16"/>
        <v>18.360000000000003</v>
      </c>
      <c r="T78" s="1">
        <v>7.12</v>
      </c>
      <c r="U78" s="34">
        <f t="shared" si="17"/>
        <v>7.12</v>
      </c>
      <c r="V78" s="35">
        <f t="shared" si="18"/>
        <v>-1.2777777777777777</v>
      </c>
      <c r="W78" s="35">
        <f t="shared" si="19"/>
        <v>-16.235294117647058</v>
      </c>
      <c r="X78" s="36">
        <f t="shared" si="20"/>
        <v>-1.28</v>
      </c>
      <c r="Y78" s="36">
        <f t="shared" si="21"/>
        <v>-16.240000000000002</v>
      </c>
    </row>
    <row r="79" spans="1:25" s="43" customFormat="1" ht="24.95" customHeight="1">
      <c r="A79" s="75">
        <v>78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230612</v>
      </c>
      <c r="M79" s="32" t="s">
        <v>412</v>
      </c>
      <c r="N79" s="3">
        <f t="shared" si="11"/>
        <v>56</v>
      </c>
      <c r="O79" s="3">
        <f t="shared" si="12"/>
        <v>8.3699999999999992</v>
      </c>
      <c r="P79" s="3">
        <f t="shared" si="13"/>
        <v>12.91</v>
      </c>
      <c r="Q79" s="3">
        <f t="shared" si="14"/>
        <v>14</v>
      </c>
      <c r="R79" s="3">
        <f t="shared" si="15"/>
        <v>8.5</v>
      </c>
      <c r="S79" s="3">
        <f t="shared" si="16"/>
        <v>18.360000000000003</v>
      </c>
      <c r="T79" s="33"/>
      <c r="U79" s="34" t="str">
        <f t="shared" si="17"/>
        <v/>
      </c>
      <c r="V79" s="35">
        <f t="shared" si="18"/>
        <v>-7.8703703703703702</v>
      </c>
      <c r="W79" s="35">
        <f t="shared" si="19"/>
        <v>-100</v>
      </c>
      <c r="X79" s="36" t="e">
        <f t="shared" si="20"/>
        <v>#N/A</v>
      </c>
      <c r="Y79" s="36" t="e">
        <f t="shared" si="21"/>
        <v>#N/A</v>
      </c>
    </row>
    <row r="80" spans="1:25" s="43" customFormat="1" ht="24.95" customHeight="1">
      <c r="A80" s="75">
        <v>79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230612</v>
      </c>
      <c r="M80" s="32" t="s">
        <v>412</v>
      </c>
      <c r="N80" s="3">
        <f t="shared" si="11"/>
        <v>56</v>
      </c>
      <c r="O80" s="3">
        <f t="shared" si="12"/>
        <v>8.3699999999999992</v>
      </c>
      <c r="P80" s="3">
        <f t="shared" si="13"/>
        <v>12.91</v>
      </c>
      <c r="Q80" s="3">
        <f t="shared" si="14"/>
        <v>14</v>
      </c>
      <c r="R80" s="3">
        <f t="shared" si="15"/>
        <v>8.5</v>
      </c>
      <c r="S80" s="3">
        <f t="shared" si="16"/>
        <v>18.360000000000003</v>
      </c>
      <c r="T80" s="33"/>
      <c r="U80" s="34" t="str">
        <f t="shared" si="17"/>
        <v/>
      </c>
      <c r="V80" s="35">
        <f t="shared" si="18"/>
        <v>-7.8703703703703702</v>
      </c>
      <c r="W80" s="35">
        <f t="shared" si="19"/>
        <v>-100</v>
      </c>
      <c r="X80" s="36" t="e">
        <f t="shared" si="20"/>
        <v>#N/A</v>
      </c>
      <c r="Y80" s="36" t="e">
        <f t="shared" si="21"/>
        <v>#N/A</v>
      </c>
    </row>
    <row r="81" spans="1:25" s="43" customFormat="1" ht="24.95" customHeight="1">
      <c r="A81" s="75">
        <v>80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230612</v>
      </c>
      <c r="M81" s="32" t="s">
        <v>412</v>
      </c>
      <c r="N81" s="3">
        <f t="shared" si="11"/>
        <v>56</v>
      </c>
      <c r="O81" s="3">
        <f t="shared" si="12"/>
        <v>8.3699999999999992</v>
      </c>
      <c r="P81" s="3">
        <f t="shared" si="13"/>
        <v>12.91</v>
      </c>
      <c r="Q81" s="3">
        <f t="shared" si="14"/>
        <v>14</v>
      </c>
      <c r="R81" s="3">
        <f t="shared" si="15"/>
        <v>8.5</v>
      </c>
      <c r="S81" s="3">
        <f t="shared" si="16"/>
        <v>18.360000000000003</v>
      </c>
      <c r="T81" s="33"/>
      <c r="U81" s="34" t="str">
        <f t="shared" si="17"/>
        <v/>
      </c>
      <c r="V81" s="35">
        <f t="shared" si="18"/>
        <v>-7.8703703703703702</v>
      </c>
      <c r="W81" s="35">
        <f t="shared" si="19"/>
        <v>-100</v>
      </c>
      <c r="X81" s="36" t="e">
        <f t="shared" si="20"/>
        <v>#N/A</v>
      </c>
      <c r="Y81" s="36" t="e">
        <f t="shared" si="21"/>
        <v>#N/A</v>
      </c>
    </row>
    <row r="82" spans="1:25" s="43" customFormat="1" ht="24.95" customHeight="1">
      <c r="A82" s="75">
        <v>81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230612</v>
      </c>
      <c r="M82" s="32" t="s">
        <v>412</v>
      </c>
      <c r="N82" s="3">
        <f t="shared" si="11"/>
        <v>56</v>
      </c>
      <c r="O82" s="3">
        <f t="shared" si="12"/>
        <v>8.3699999999999992</v>
      </c>
      <c r="P82" s="3">
        <f t="shared" si="13"/>
        <v>12.91</v>
      </c>
      <c r="Q82" s="3">
        <f t="shared" si="14"/>
        <v>14</v>
      </c>
      <c r="R82" s="3">
        <f t="shared" si="15"/>
        <v>8.5</v>
      </c>
      <c r="S82" s="3">
        <f t="shared" si="16"/>
        <v>18.360000000000003</v>
      </c>
      <c r="T82" s="33"/>
      <c r="U82" s="34" t="str">
        <f t="shared" si="17"/>
        <v/>
      </c>
      <c r="V82" s="35">
        <f t="shared" si="18"/>
        <v>-7.8703703703703702</v>
      </c>
      <c r="W82" s="35">
        <f t="shared" si="19"/>
        <v>-100</v>
      </c>
      <c r="X82" s="36" t="e">
        <f t="shared" si="20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4.8437500000000009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291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10.85125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8.8789285714285704</v>
      </c>
      <c r="K88" s="62">
        <f>ROUNDUP(AVERAGE(U2:U82),2)</f>
        <v>8.3699999999999992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1.5462443398252499</v>
      </c>
      <c r="K89" s="62">
        <f>ROUNDUP(STDEV(U2:U82),2)</f>
        <v>1.08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17.414762686580186</v>
      </c>
      <c r="K90" s="62">
        <f>ROUNDUP(K89/K88*100,2)</f>
        <v>12.91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8.5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1.56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18.360000000000003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0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4.8437500000000009</v>
      </c>
      <c r="I95" s="51">
        <f>ROUNDUP(H95,2)</f>
        <v>4.8499999999999996</v>
      </c>
      <c r="J95" s="51">
        <f t="shared" ref="J95:J101" si="22">COUNTIFS($T$2:$T$82,"&gt;="&amp;I95,$T$2:$T$82,"&lt;"&amp;I96)</f>
        <v>0</v>
      </c>
      <c r="K95" s="51">
        <f>(J87-J86)/7</f>
        <v>0.8582142857142856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5.7019642857142863</v>
      </c>
      <c r="I96" s="51">
        <f t="shared" ref="I96:I102" si="23">ROUNDUP(H96,2)</f>
        <v>5.71</v>
      </c>
      <c r="J96" s="51">
        <f t="shared" si="22"/>
        <v>2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24">H96+$K$95</f>
        <v>6.5601785714285716</v>
      </c>
      <c r="I97" s="51">
        <f t="shared" si="23"/>
        <v>6.5699999999999994</v>
      </c>
      <c r="J97" s="51">
        <f t="shared" si="22"/>
        <v>6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24"/>
        <v>7.418392857142857</v>
      </c>
      <c r="I98" s="51">
        <f t="shared" si="23"/>
        <v>7.42</v>
      </c>
      <c r="J98" s="51">
        <f t="shared" si="22"/>
        <v>14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24"/>
        <v>8.2766071428571433</v>
      </c>
      <c r="I99" s="51">
        <f t="shared" si="23"/>
        <v>8.2799999999999994</v>
      </c>
      <c r="J99" s="51">
        <f t="shared" si="22"/>
        <v>16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24"/>
        <v>9.1348214285714295</v>
      </c>
      <c r="I100" s="51">
        <f t="shared" si="23"/>
        <v>9.14</v>
      </c>
      <c r="J100" s="51">
        <f t="shared" si="22"/>
        <v>5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24"/>
        <v>9.9930357142857158</v>
      </c>
      <c r="I101" s="51">
        <f t="shared" si="23"/>
        <v>10</v>
      </c>
      <c r="J101" s="51">
        <f t="shared" si="22"/>
        <v>4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24"/>
        <v>10.851250000000002</v>
      </c>
      <c r="I102" s="51">
        <f t="shared" si="23"/>
        <v>10.86</v>
      </c>
      <c r="J102" s="51">
        <f>COUNTIF($T$2:$T$82,"&gt;="&amp;I102)</f>
        <v>9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1:D1048576">
    <cfRule type="duplicateValues" dxfId="6" priority="1"/>
  </conditionalFormatting>
  <conditionalFormatting sqref="D2:D28 D43:D45 D49:D51 D63:D82 B63:B82">
    <cfRule type="cellIs" dxfId="5" priority="6" operator="equal">
      <formula>$C$87</formula>
    </cfRule>
    <cfRule type="cellIs" dxfId="4" priority="7" operator="equal">
      <formula>#REF!</formula>
    </cfRule>
  </conditionalFormatting>
  <conditionalFormatting sqref="D56:D57">
    <cfRule type="cellIs" dxfId="3" priority="4" operator="equal">
      <formula>$C$87</formula>
    </cfRule>
    <cfRule type="cellIs" dxfId="2" priority="5" operator="equal">
      <formula>#REF!</formula>
    </cfRule>
  </conditionalFormatting>
  <conditionalFormatting sqref="D60">
    <cfRule type="cellIs" dxfId="1" priority="2" operator="equal">
      <formula>$C$87</formula>
    </cfRule>
    <cfRule type="cellIs" dxfId="0" priority="3" operator="equal">
      <formula>#REF!</formula>
    </cfRule>
  </conditionalFormatting>
  <dataValidations count="1">
    <dataValidation type="list" allowBlank="1" showInputMessage="1" showErrorMessage="1" sqref="C87" xr:uid="{96E4ADAC-17D4-4A43-A731-8DF2F8F8A100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82"/>
  <sheetViews>
    <sheetView zoomScale="85" zoomScaleNormal="85" workbookViewId="0">
      <selection activeCell="O4" sqref="O4"/>
    </sheetView>
  </sheetViews>
  <sheetFormatPr defaultRowHeight="26.25" customHeight="1"/>
  <cols>
    <col min="1" max="1" width="3.42578125" style="20" bestFit="1" customWidth="1"/>
    <col min="2" max="2" width="7.5703125" style="20" customWidth="1"/>
    <col min="3" max="3" width="22.42578125" style="71" customWidth="1"/>
    <col min="4" max="4" width="8.28515625" style="21" bestFit="1" customWidth="1"/>
    <col min="5" max="16" width="5.7109375" style="22" customWidth="1"/>
    <col min="17" max="28" width="5.7109375" style="23" customWidth="1"/>
    <col min="29" max="40" width="5.7109375" style="22" customWidth="1"/>
    <col min="41" max="16384" width="9.140625" style="20"/>
  </cols>
  <sheetData>
    <row r="1" spans="1:40" ht="26.25" customHeight="1">
      <c r="A1" s="4" t="s">
        <v>29</v>
      </c>
      <c r="B1" s="2" t="s">
        <v>65</v>
      </c>
      <c r="C1" s="4" t="s">
        <v>23</v>
      </c>
      <c r="D1" s="17" t="s">
        <v>64</v>
      </c>
      <c r="E1" s="18" t="s">
        <v>431</v>
      </c>
      <c r="F1" s="18" t="s">
        <v>432</v>
      </c>
      <c r="G1" s="18" t="s">
        <v>433</v>
      </c>
      <c r="H1" s="18" t="s">
        <v>162</v>
      </c>
      <c r="I1" s="18" t="s">
        <v>97</v>
      </c>
      <c r="J1" s="18" t="s">
        <v>98</v>
      </c>
      <c r="K1" s="18" t="s">
        <v>434</v>
      </c>
      <c r="L1" s="18" t="s">
        <v>435</v>
      </c>
      <c r="M1" s="18" t="s">
        <v>436</v>
      </c>
      <c r="N1" s="18" t="s">
        <v>437</v>
      </c>
      <c r="O1" s="18" t="s">
        <v>438</v>
      </c>
      <c r="P1" s="18" t="s">
        <v>439</v>
      </c>
      <c r="Q1" s="19" t="s">
        <v>419</v>
      </c>
      <c r="R1" s="19" t="s">
        <v>420</v>
      </c>
      <c r="S1" s="19" t="s">
        <v>421</v>
      </c>
      <c r="T1" s="19" t="s">
        <v>161</v>
      </c>
      <c r="U1" s="19" t="s">
        <v>99</v>
      </c>
      <c r="V1" s="19" t="s">
        <v>100</v>
      </c>
      <c r="W1" s="19" t="s">
        <v>413</v>
      </c>
      <c r="X1" s="19" t="s">
        <v>414</v>
      </c>
      <c r="Y1" s="19" t="s">
        <v>415</v>
      </c>
      <c r="Z1" s="19" t="s">
        <v>416</v>
      </c>
      <c r="AA1" s="19" t="s">
        <v>417</v>
      </c>
      <c r="AB1" s="19" t="s">
        <v>418</v>
      </c>
      <c r="AC1" s="18" t="s">
        <v>422</v>
      </c>
      <c r="AD1" s="18" t="s">
        <v>423</v>
      </c>
      <c r="AE1" s="18" t="s">
        <v>424</v>
      </c>
      <c r="AF1" s="18" t="s">
        <v>160</v>
      </c>
      <c r="AG1" s="18" t="s">
        <v>101</v>
      </c>
      <c r="AH1" s="18" t="s">
        <v>102</v>
      </c>
      <c r="AI1" s="18" t="s">
        <v>425</v>
      </c>
      <c r="AJ1" s="18" t="s">
        <v>426</v>
      </c>
      <c r="AK1" s="18" t="s">
        <v>427</v>
      </c>
      <c r="AL1" s="18" t="s">
        <v>428</v>
      </c>
      <c r="AM1" s="18" t="s">
        <v>429</v>
      </c>
      <c r="AN1" s="18" t="s">
        <v>430</v>
      </c>
    </row>
    <row r="2" spans="1:40" ht="26.25" customHeight="1">
      <c r="A2" s="3">
        <v>1</v>
      </c>
      <c r="B2" s="5" t="s">
        <v>58</v>
      </c>
      <c r="C2" s="6" t="s">
        <v>196</v>
      </c>
      <c r="D2" s="5" t="s">
        <v>51</v>
      </c>
      <c r="E2" s="24">
        <v>0.12</v>
      </c>
      <c r="F2" s="24">
        <v>-0.48</v>
      </c>
      <c r="G2" s="24">
        <v>1.43</v>
      </c>
      <c r="H2" s="24">
        <v>-0.4</v>
      </c>
      <c r="I2" s="24">
        <v>0.71</v>
      </c>
      <c r="J2" s="24">
        <v>-0.59</v>
      </c>
      <c r="K2" s="24">
        <v>1.54</v>
      </c>
      <c r="L2" s="24">
        <v>-0.2</v>
      </c>
      <c r="M2" s="24">
        <v>2.21</v>
      </c>
      <c r="N2" s="24">
        <v>-0.38</v>
      </c>
      <c r="O2" s="24">
        <v>0.26</v>
      </c>
      <c r="P2" s="24">
        <v>-0.5</v>
      </c>
      <c r="Q2" s="25">
        <v>0.6</v>
      </c>
      <c r="R2" s="25">
        <v>-6.6899999999999995</v>
      </c>
      <c r="S2" s="25">
        <v>11.73</v>
      </c>
      <c r="T2" s="25">
        <v>-4.7699999999999996</v>
      </c>
      <c r="U2" s="25">
        <v>3.0199999999999996</v>
      </c>
      <c r="V2" s="25">
        <v>-9.19</v>
      </c>
      <c r="W2" s="25">
        <v>7.5</v>
      </c>
      <c r="X2" s="25">
        <v>-2.9499999999999997</v>
      </c>
      <c r="Y2" s="25">
        <v>10.049999999999999</v>
      </c>
      <c r="Z2" s="25">
        <v>-5.0999999999999996</v>
      </c>
      <c r="AA2" s="25">
        <v>1.6</v>
      </c>
      <c r="AB2" s="25">
        <v>-6.43</v>
      </c>
      <c r="AC2" s="24">
        <v>5.0999999999999996</v>
      </c>
      <c r="AD2" s="24">
        <v>8.1</v>
      </c>
      <c r="AE2" s="24">
        <v>6.1</v>
      </c>
      <c r="AF2" s="24">
        <v>8.1999999999999993</v>
      </c>
      <c r="AG2" s="24">
        <v>5.8</v>
      </c>
      <c r="AH2" s="24">
        <v>8.8000000000000007</v>
      </c>
      <c r="AI2" s="24">
        <v>6.6</v>
      </c>
      <c r="AJ2" s="24">
        <v>8.9</v>
      </c>
      <c r="AK2" s="24">
        <v>7.01</v>
      </c>
      <c r="AL2" s="24">
        <v>9.1300000000000008</v>
      </c>
      <c r="AM2" s="24">
        <v>5.08</v>
      </c>
      <c r="AN2" s="24">
        <v>8.16</v>
      </c>
    </row>
    <row r="3" spans="1:40" ht="26.25" customHeight="1">
      <c r="A3" s="7">
        <v>2</v>
      </c>
      <c r="B3" s="11" t="s">
        <v>176</v>
      </c>
      <c r="C3" s="12" t="s">
        <v>220</v>
      </c>
      <c r="D3" s="11" t="s">
        <v>266</v>
      </c>
      <c r="E3" s="24">
        <v>-0.66</v>
      </c>
      <c r="F3" s="24">
        <v>-2.3699999999999997</v>
      </c>
      <c r="G3" s="24">
        <v>-0.92</v>
      </c>
      <c r="H3" s="24">
        <v>-1.87</v>
      </c>
      <c r="I3" s="24" t="e">
        <v>#N/A</v>
      </c>
      <c r="J3" s="24" t="e">
        <v>#N/A</v>
      </c>
      <c r="K3" s="24" t="e">
        <v>#N/A</v>
      </c>
      <c r="L3" s="24" t="e">
        <v>#N/A</v>
      </c>
      <c r="M3" s="24" t="e">
        <v>#N/A</v>
      </c>
      <c r="N3" s="24" t="e">
        <v>#N/A</v>
      </c>
      <c r="O3" s="24" t="e">
        <v>#N/A</v>
      </c>
      <c r="P3" s="24" t="e">
        <v>#N/A</v>
      </c>
      <c r="Q3" s="25">
        <v>-3.36</v>
      </c>
      <c r="R3" s="25">
        <v>-33.18</v>
      </c>
      <c r="S3" s="25">
        <v>-7.51</v>
      </c>
      <c r="T3" s="25">
        <v>-22.770000000000003</v>
      </c>
      <c r="U3" s="25" t="e">
        <v>#N/A</v>
      </c>
      <c r="V3" s="25" t="e">
        <v>#N/A</v>
      </c>
      <c r="W3" s="25" t="e">
        <v>#N/A</v>
      </c>
      <c r="X3" s="25" t="e">
        <v>#N/A</v>
      </c>
      <c r="Y3" s="25" t="e">
        <v>#N/A</v>
      </c>
      <c r="Z3" s="25" t="e">
        <v>#N/A</v>
      </c>
      <c r="AA3" s="25" t="e">
        <v>#N/A</v>
      </c>
      <c r="AB3" s="25" t="e">
        <v>#N/A</v>
      </c>
      <c r="AC3" s="24">
        <v>4.9000000000000004</v>
      </c>
      <c r="AD3" s="24">
        <v>5.8</v>
      </c>
      <c r="AE3" s="24">
        <v>5.05</v>
      </c>
      <c r="AF3" s="24">
        <v>6.65</v>
      </c>
      <c r="AG3" s="24" t="e">
        <v>#N/A</v>
      </c>
      <c r="AH3" s="24" t="s">
        <v>268</v>
      </c>
      <c r="AI3" s="24" t="s">
        <v>268</v>
      </c>
      <c r="AJ3" s="24" t="e">
        <v>#N/A</v>
      </c>
      <c r="AK3" s="24" t="e">
        <v>#N/A</v>
      </c>
      <c r="AL3" s="24" t="e">
        <v>#N/A</v>
      </c>
      <c r="AM3" s="24" t="e">
        <v>#N/A</v>
      </c>
      <c r="AN3" s="24" t="e">
        <v>#N/A</v>
      </c>
    </row>
    <row r="4" spans="1:40" ht="26.25" customHeight="1">
      <c r="A4" s="3">
        <v>3</v>
      </c>
      <c r="B4" s="5" t="s">
        <v>122</v>
      </c>
      <c r="C4" s="6" t="s">
        <v>218</v>
      </c>
      <c r="D4" s="5" t="s">
        <v>171</v>
      </c>
      <c r="E4" s="24" t="e">
        <v>#N/A</v>
      </c>
      <c r="F4" s="24" t="e">
        <v>#N/A</v>
      </c>
      <c r="G4" s="24" t="e">
        <v>#N/A</v>
      </c>
      <c r="H4" s="24" t="e">
        <v>#N/A</v>
      </c>
      <c r="I4" s="24" t="e">
        <v>#N/A</v>
      </c>
      <c r="J4" s="24" t="e">
        <v>#N/A</v>
      </c>
      <c r="K4" s="24" t="e">
        <v>#N/A</v>
      </c>
      <c r="L4" s="24" t="e">
        <v>#N/A</v>
      </c>
      <c r="M4" s="24" t="e">
        <v>#N/A</v>
      </c>
      <c r="N4" s="24" t="e">
        <v>#N/A</v>
      </c>
      <c r="O4" s="24" t="e">
        <v>#N/A</v>
      </c>
      <c r="P4" s="24" t="e">
        <v>#N/A</v>
      </c>
      <c r="Q4" s="25" t="e">
        <v>#N/A</v>
      </c>
      <c r="R4" s="25" t="e">
        <v>#N/A</v>
      </c>
      <c r="S4" s="25" t="e">
        <v>#N/A</v>
      </c>
      <c r="T4" s="25" t="e">
        <v>#N/A</v>
      </c>
      <c r="U4" s="25" t="e">
        <v>#N/A</v>
      </c>
      <c r="V4" s="25" t="e">
        <v>#N/A</v>
      </c>
      <c r="W4" s="25" t="e">
        <v>#N/A</v>
      </c>
      <c r="X4" s="25" t="e">
        <v>#N/A</v>
      </c>
      <c r="Y4" s="25" t="e">
        <v>#N/A</v>
      </c>
      <c r="Z4" s="25" t="e">
        <v>#N/A</v>
      </c>
      <c r="AA4" s="25" t="e">
        <v>#N/A</v>
      </c>
      <c r="AB4" s="25" t="e">
        <v>#N/A</v>
      </c>
      <c r="AC4" s="24" t="s">
        <v>268</v>
      </c>
      <c r="AD4" s="24" t="e">
        <v>#N/A</v>
      </c>
      <c r="AE4" s="24" t="e">
        <v>#N/A</v>
      </c>
      <c r="AF4" s="24" t="e">
        <v>#N/A</v>
      </c>
      <c r="AG4" s="24" t="e">
        <v>#N/A</v>
      </c>
      <c r="AH4" s="24" t="e">
        <v>#N/A</v>
      </c>
      <c r="AI4" s="24" t="e">
        <v>#N/A</v>
      </c>
      <c r="AJ4" s="24" t="e">
        <v>#N/A</v>
      </c>
      <c r="AK4" s="24" t="e">
        <v>#N/A</v>
      </c>
      <c r="AL4" s="24" t="e">
        <v>#N/A</v>
      </c>
      <c r="AM4" s="24" t="e">
        <v>#N/A</v>
      </c>
      <c r="AN4" s="24" t="e">
        <v>#N/A</v>
      </c>
    </row>
    <row r="5" spans="1:40" ht="26.25" customHeight="1">
      <c r="A5" s="3">
        <v>4</v>
      </c>
      <c r="B5" s="5" t="s">
        <v>122</v>
      </c>
      <c r="C5" s="6" t="s">
        <v>218</v>
      </c>
      <c r="D5" s="5" t="s">
        <v>170</v>
      </c>
      <c r="E5" s="24">
        <v>-0.93</v>
      </c>
      <c r="F5" s="24">
        <v>-1.36</v>
      </c>
      <c r="G5" s="24">
        <v>-0.89</v>
      </c>
      <c r="H5" s="24">
        <v>-0.91</v>
      </c>
      <c r="I5" s="24">
        <v>-2.46</v>
      </c>
      <c r="J5" s="24">
        <v>-1.52</v>
      </c>
      <c r="K5" s="24">
        <v>1.2</v>
      </c>
      <c r="L5" s="24">
        <v>1.3</v>
      </c>
      <c r="M5" s="24">
        <v>1.1399999999999999</v>
      </c>
      <c r="N5" s="24">
        <v>1.66</v>
      </c>
      <c r="O5" s="24">
        <v>0.65</v>
      </c>
      <c r="P5" s="24">
        <v>3.17</v>
      </c>
      <c r="Q5" s="25">
        <v>-4.74</v>
      </c>
      <c r="R5" s="25">
        <v>-19.010000000000002</v>
      </c>
      <c r="S5" s="25">
        <v>-7.33</v>
      </c>
      <c r="T5" s="25">
        <v>-11.04</v>
      </c>
      <c r="U5" s="25">
        <v>-10.48</v>
      </c>
      <c r="V5" s="25">
        <v>-23.64</v>
      </c>
      <c r="W5" s="25">
        <v>5.87</v>
      </c>
      <c r="X5" s="25">
        <v>19.96</v>
      </c>
      <c r="Y5" s="25">
        <v>5.1899999999999995</v>
      </c>
      <c r="Z5" s="25">
        <v>22.67</v>
      </c>
      <c r="AA5" s="25">
        <v>4</v>
      </c>
      <c r="AB5" s="25">
        <v>41.059999999999995</v>
      </c>
      <c r="AC5" s="24">
        <v>4.83</v>
      </c>
      <c r="AD5" s="24">
        <v>7.03</v>
      </c>
      <c r="AE5" s="24">
        <v>5.0599999999999996</v>
      </c>
      <c r="AF5" s="24">
        <v>7.66</v>
      </c>
      <c r="AG5" s="24">
        <v>5.04</v>
      </c>
      <c r="AH5" s="24">
        <v>7.4</v>
      </c>
      <c r="AI5" s="24">
        <v>6.5</v>
      </c>
      <c r="AJ5" s="24">
        <v>11</v>
      </c>
      <c r="AK5" s="24">
        <v>6.7</v>
      </c>
      <c r="AL5" s="24">
        <v>11.8</v>
      </c>
      <c r="AM5" s="24">
        <v>5.2</v>
      </c>
      <c r="AN5" s="24">
        <v>12.3</v>
      </c>
    </row>
    <row r="6" spans="1:40" ht="26.25" customHeight="1">
      <c r="A6" s="7">
        <v>5</v>
      </c>
      <c r="B6" s="73" t="s">
        <v>124</v>
      </c>
      <c r="C6" s="8" t="s">
        <v>223</v>
      </c>
      <c r="D6" s="5" t="s">
        <v>125</v>
      </c>
      <c r="E6" s="24">
        <v>-1.85</v>
      </c>
      <c r="F6" s="24">
        <v>-1.32</v>
      </c>
      <c r="G6" s="24">
        <v>-0.29000000000000004</v>
      </c>
      <c r="H6" s="24">
        <v>-1.06</v>
      </c>
      <c r="I6" s="24">
        <v>0.63</v>
      </c>
      <c r="J6" s="24">
        <v>-0.88</v>
      </c>
      <c r="K6" s="24">
        <v>-0.54</v>
      </c>
      <c r="L6" s="24">
        <v>-0.39</v>
      </c>
      <c r="M6" s="24">
        <v>0.14000000000000001</v>
      </c>
      <c r="N6" s="24">
        <v>-0.88</v>
      </c>
      <c r="O6" s="24">
        <v>0.78</v>
      </c>
      <c r="P6" s="24">
        <v>-0.79</v>
      </c>
      <c r="Q6" s="25">
        <v>-9.4700000000000006</v>
      </c>
      <c r="R6" s="25">
        <v>-18.440000000000001</v>
      </c>
      <c r="S6" s="25">
        <v>-2.3899999999999997</v>
      </c>
      <c r="T6" s="25">
        <v>-12.9</v>
      </c>
      <c r="U6" s="25">
        <v>2.67</v>
      </c>
      <c r="V6" s="25">
        <v>-13.629999999999999</v>
      </c>
      <c r="W6" s="25">
        <v>-2.61</v>
      </c>
      <c r="X6" s="25">
        <v>-5.89</v>
      </c>
      <c r="Y6" s="25">
        <v>0.63</v>
      </c>
      <c r="Z6" s="25">
        <v>-12.06</v>
      </c>
      <c r="AA6" s="25">
        <v>4.8</v>
      </c>
      <c r="AB6" s="25">
        <v>-10</v>
      </c>
      <c r="AC6" s="24">
        <v>4.59</v>
      </c>
      <c r="AD6" s="24">
        <v>7.08</v>
      </c>
      <c r="AE6" s="24">
        <v>5.33</v>
      </c>
      <c r="AF6" s="24">
        <v>7.5</v>
      </c>
      <c r="AG6" s="24">
        <v>5.78</v>
      </c>
      <c r="AH6" s="24">
        <v>8.3699999999999992</v>
      </c>
      <c r="AI6" s="24">
        <v>5.98</v>
      </c>
      <c r="AJ6" s="24">
        <v>8.6300000000000008</v>
      </c>
      <c r="AK6" s="24">
        <v>6.41</v>
      </c>
      <c r="AL6" s="24">
        <v>8.4600000000000009</v>
      </c>
      <c r="AM6" s="24">
        <v>5.24</v>
      </c>
      <c r="AN6" s="24">
        <v>7.65</v>
      </c>
    </row>
    <row r="7" spans="1:40" ht="26.25" customHeight="1">
      <c r="A7" s="3">
        <v>6</v>
      </c>
      <c r="B7" s="73" t="s">
        <v>2</v>
      </c>
      <c r="C7" s="8" t="s">
        <v>203</v>
      </c>
      <c r="D7" s="5" t="s">
        <v>10</v>
      </c>
      <c r="E7" s="24">
        <v>-1.81</v>
      </c>
      <c r="F7" s="24">
        <v>-1.71</v>
      </c>
      <c r="G7" s="24">
        <v>-1.36</v>
      </c>
      <c r="H7" s="24">
        <v>-1.45</v>
      </c>
      <c r="I7" s="24">
        <v>0.26</v>
      </c>
      <c r="J7" s="24">
        <v>-1.42</v>
      </c>
      <c r="K7" s="24">
        <v>-6.9999999999999993E-2</v>
      </c>
      <c r="L7" s="24">
        <v>-0.69000000000000006</v>
      </c>
      <c r="M7" s="24">
        <v>0.35000000000000003</v>
      </c>
      <c r="N7" s="24">
        <v>-0.69000000000000006</v>
      </c>
      <c r="O7" s="24">
        <v>-0.2</v>
      </c>
      <c r="P7" s="24">
        <v>-0.97</v>
      </c>
      <c r="Q7" s="25">
        <v>-9.2799999999999994</v>
      </c>
      <c r="R7" s="25">
        <v>-23.970000000000002</v>
      </c>
      <c r="S7" s="25">
        <v>-11.18</v>
      </c>
      <c r="T7" s="25">
        <v>-17.66</v>
      </c>
      <c r="U7" s="25">
        <v>1.07</v>
      </c>
      <c r="V7" s="25">
        <v>-21.990000000000002</v>
      </c>
      <c r="W7" s="25">
        <v>-0.33</v>
      </c>
      <c r="X7" s="25">
        <v>-10.47</v>
      </c>
      <c r="Y7" s="25">
        <v>1.57</v>
      </c>
      <c r="Z7" s="25">
        <v>-9.36</v>
      </c>
      <c r="AA7" s="25">
        <v>-1.2</v>
      </c>
      <c r="AB7" s="25">
        <v>-12.5</v>
      </c>
      <c r="AC7" s="24">
        <v>4.5999999999999996</v>
      </c>
      <c r="AD7" s="24">
        <v>6.6</v>
      </c>
      <c r="AE7" s="24">
        <v>4.8499999999999996</v>
      </c>
      <c r="AF7" s="24">
        <v>7.09</v>
      </c>
      <c r="AG7" s="24">
        <v>5.69</v>
      </c>
      <c r="AH7" s="24">
        <v>7.56</v>
      </c>
      <c r="AI7" s="24">
        <v>6.12</v>
      </c>
      <c r="AJ7" s="24">
        <v>8.2100000000000009</v>
      </c>
      <c r="AK7" s="24">
        <v>6.47</v>
      </c>
      <c r="AL7" s="24">
        <v>8.7200000000000006</v>
      </c>
      <c r="AM7" s="24">
        <v>4.9400000000000004</v>
      </c>
      <c r="AN7" s="24">
        <v>7.63</v>
      </c>
    </row>
    <row r="8" spans="1:40" ht="26.25" customHeight="1">
      <c r="A8" s="3">
        <v>7</v>
      </c>
      <c r="B8" s="5" t="s">
        <v>3</v>
      </c>
      <c r="C8" s="6" t="s">
        <v>194</v>
      </c>
      <c r="D8" s="5" t="s">
        <v>42</v>
      </c>
      <c r="E8" s="24">
        <v>-0.04</v>
      </c>
      <c r="F8" s="24">
        <v>-0.02</v>
      </c>
      <c r="G8" s="24">
        <v>-1.2</v>
      </c>
      <c r="H8" s="24">
        <v>-0.42</v>
      </c>
      <c r="I8" s="24">
        <v>1.34</v>
      </c>
      <c r="J8" s="24">
        <v>-0.27</v>
      </c>
      <c r="K8" s="24">
        <v>-0.74</v>
      </c>
      <c r="L8" s="24">
        <v>-0.2</v>
      </c>
      <c r="M8" s="24">
        <v>1.1100000000000001</v>
      </c>
      <c r="N8" s="24">
        <v>-0.13</v>
      </c>
      <c r="O8" s="24">
        <v>0.04</v>
      </c>
      <c r="P8" s="24">
        <v>0.15000000000000002</v>
      </c>
      <c r="Q8" s="25">
        <v>-0.2</v>
      </c>
      <c r="R8" s="25">
        <v>-0.24000000000000002</v>
      </c>
      <c r="S8" s="25">
        <v>-9.9</v>
      </c>
      <c r="T8" s="25">
        <v>-5.12</v>
      </c>
      <c r="U8" s="25">
        <v>5.6899999999999995</v>
      </c>
      <c r="V8" s="25">
        <v>-4.13</v>
      </c>
      <c r="W8" s="25">
        <v>-3.59</v>
      </c>
      <c r="X8" s="25">
        <v>-3.0599999999999996</v>
      </c>
      <c r="Y8" s="25">
        <v>5.0299999999999994</v>
      </c>
      <c r="Z8" s="25">
        <v>-1.77</v>
      </c>
      <c r="AA8" s="25">
        <v>0.2</v>
      </c>
      <c r="AB8" s="25">
        <v>1.84</v>
      </c>
      <c r="AC8" s="24">
        <v>5.0599999999999996</v>
      </c>
      <c r="AD8" s="24">
        <v>8.66</v>
      </c>
      <c r="AE8" s="24">
        <v>4.92</v>
      </c>
      <c r="AF8" s="24">
        <v>8.17</v>
      </c>
      <c r="AG8" s="24">
        <v>5.95</v>
      </c>
      <c r="AH8" s="24">
        <v>9.2899999999999991</v>
      </c>
      <c r="AI8" s="24">
        <v>5.92</v>
      </c>
      <c r="AJ8" s="24">
        <v>8.89</v>
      </c>
      <c r="AK8" s="24">
        <v>6.69</v>
      </c>
      <c r="AL8" s="24">
        <v>9.4499999999999993</v>
      </c>
      <c r="AM8" s="24">
        <v>5.01</v>
      </c>
      <c r="AN8" s="24">
        <v>8.8800000000000008</v>
      </c>
    </row>
    <row r="9" spans="1:40" ht="26.25" customHeight="1">
      <c r="A9" s="7">
        <v>8</v>
      </c>
      <c r="B9" s="73" t="s">
        <v>177</v>
      </c>
      <c r="C9" s="8" t="s">
        <v>205</v>
      </c>
      <c r="D9" s="5" t="s">
        <v>289</v>
      </c>
      <c r="E9" s="24">
        <v>1.27</v>
      </c>
      <c r="F9" s="24">
        <v>9.9999999999999992E-2</v>
      </c>
      <c r="G9" s="24">
        <v>6.9999999999999993E-2</v>
      </c>
      <c r="H9" s="24">
        <v>-0.61</v>
      </c>
      <c r="I9" s="24">
        <v>-0.55000000000000004</v>
      </c>
      <c r="J9" s="24">
        <v>-0.46</v>
      </c>
      <c r="K9" s="24">
        <v>1.2</v>
      </c>
      <c r="L9" s="24">
        <v>0.17</v>
      </c>
      <c r="M9" s="24">
        <v>-0.25</v>
      </c>
      <c r="N9" s="24">
        <v>-0.78</v>
      </c>
      <c r="O9" s="24">
        <v>1.62</v>
      </c>
      <c r="P9" s="24">
        <v>-0.02</v>
      </c>
      <c r="Q9" s="25">
        <v>6.51</v>
      </c>
      <c r="R9" s="25">
        <v>1.39</v>
      </c>
      <c r="S9" s="25">
        <v>0.55000000000000004</v>
      </c>
      <c r="T9" s="25">
        <v>-7.4399999999999995</v>
      </c>
      <c r="U9" s="25">
        <v>-2.3099999999999996</v>
      </c>
      <c r="V9" s="25">
        <v>-7.13</v>
      </c>
      <c r="W9" s="25">
        <v>5.87</v>
      </c>
      <c r="X9" s="25">
        <v>2.5099999999999998</v>
      </c>
      <c r="Y9" s="25">
        <v>-1.1000000000000001</v>
      </c>
      <c r="Z9" s="25">
        <v>-10.61</v>
      </c>
      <c r="AA9" s="25">
        <v>10</v>
      </c>
      <c r="AB9" s="25">
        <v>-0.23</v>
      </c>
      <c r="AC9" s="24">
        <v>5.4</v>
      </c>
      <c r="AD9" s="24">
        <v>8.8000000000000007</v>
      </c>
      <c r="AE9" s="24">
        <v>5.49</v>
      </c>
      <c r="AF9" s="24">
        <v>7.97</v>
      </c>
      <c r="AG9" s="24">
        <v>5.5</v>
      </c>
      <c r="AH9" s="24">
        <v>9</v>
      </c>
      <c r="AI9" s="24">
        <v>6.5</v>
      </c>
      <c r="AJ9" s="24">
        <v>9.4</v>
      </c>
      <c r="AK9" s="24">
        <v>6.3</v>
      </c>
      <c r="AL9" s="24">
        <v>8.6</v>
      </c>
      <c r="AM9" s="24">
        <v>5.5</v>
      </c>
      <c r="AN9" s="24">
        <v>8.6999999999999993</v>
      </c>
    </row>
    <row r="10" spans="1:40" ht="26.25" customHeight="1">
      <c r="A10" s="3">
        <v>9</v>
      </c>
      <c r="B10" s="73" t="s">
        <v>178</v>
      </c>
      <c r="C10" s="8" t="s">
        <v>221</v>
      </c>
      <c r="D10" s="5" t="s">
        <v>303</v>
      </c>
      <c r="E10" s="24">
        <v>1.66</v>
      </c>
      <c r="F10" s="24">
        <v>0.92</v>
      </c>
      <c r="G10" s="24">
        <v>0.09</v>
      </c>
      <c r="H10" s="24">
        <v>-1.01</v>
      </c>
      <c r="I10" s="24">
        <v>-0.55000000000000004</v>
      </c>
      <c r="J10" s="24">
        <v>-0.13</v>
      </c>
      <c r="K10" s="24">
        <v>1.87</v>
      </c>
      <c r="L10" s="24">
        <v>0.74</v>
      </c>
      <c r="M10" s="24">
        <v>0.45</v>
      </c>
      <c r="N10" s="24">
        <v>-0.47000000000000003</v>
      </c>
      <c r="O10" s="24">
        <v>-3.88</v>
      </c>
      <c r="P10" s="24">
        <v>-0.11</v>
      </c>
      <c r="Q10" s="25">
        <v>8.49</v>
      </c>
      <c r="R10" s="25">
        <v>12.91</v>
      </c>
      <c r="S10" s="25">
        <v>0.74</v>
      </c>
      <c r="T10" s="25">
        <v>-12.32</v>
      </c>
      <c r="U10" s="25">
        <v>-2.3099999999999996</v>
      </c>
      <c r="V10" s="25">
        <v>-1.97</v>
      </c>
      <c r="W10" s="25">
        <v>9.129999999999999</v>
      </c>
      <c r="X10" s="25">
        <v>11.24</v>
      </c>
      <c r="Y10" s="25">
        <v>2.0499999999999998</v>
      </c>
      <c r="Z10" s="25">
        <v>-6.45</v>
      </c>
      <c r="AA10" s="25">
        <v>-24</v>
      </c>
      <c r="AB10" s="25">
        <v>-1.3800000000000001</v>
      </c>
      <c r="AC10" s="24">
        <v>5.5</v>
      </c>
      <c r="AD10" s="24">
        <v>9.8000000000000007</v>
      </c>
      <c r="AE10" s="24">
        <v>5.5</v>
      </c>
      <c r="AF10" s="24">
        <v>7.55</v>
      </c>
      <c r="AG10" s="24">
        <v>5.5</v>
      </c>
      <c r="AH10" s="24">
        <v>9.5</v>
      </c>
      <c r="AI10" s="24">
        <v>6.7</v>
      </c>
      <c r="AJ10" s="24">
        <v>10.199999999999999</v>
      </c>
      <c r="AK10" s="24">
        <v>6.5</v>
      </c>
      <c r="AL10" s="24">
        <v>9</v>
      </c>
      <c r="AM10" s="24">
        <v>3.8</v>
      </c>
      <c r="AN10" s="24">
        <v>8.6</v>
      </c>
    </row>
    <row r="11" spans="1:40" ht="26.25" customHeight="1">
      <c r="A11" s="3">
        <v>10</v>
      </c>
      <c r="B11" s="73" t="s">
        <v>179</v>
      </c>
      <c r="C11" s="8" t="s">
        <v>212</v>
      </c>
      <c r="D11" s="5" t="s">
        <v>227</v>
      </c>
      <c r="E11" s="24" t="e">
        <v>#N/A</v>
      </c>
      <c r="F11" s="24" t="e">
        <v>#N/A</v>
      </c>
      <c r="G11" s="24" t="e">
        <v>#N/A</v>
      </c>
      <c r="H11" s="24" t="e">
        <v>#N/A</v>
      </c>
      <c r="I11" s="24" t="e">
        <v>#N/A</v>
      </c>
      <c r="J11" s="24">
        <v>1.53</v>
      </c>
      <c r="K11" s="24">
        <v>5.54</v>
      </c>
      <c r="L11" s="24">
        <v>3.0799999999999996</v>
      </c>
      <c r="M11" s="24">
        <v>1.1399999999999999</v>
      </c>
      <c r="N11" s="24">
        <v>1.8800000000000001</v>
      </c>
      <c r="O11" s="24">
        <v>0</v>
      </c>
      <c r="P11" s="24">
        <v>-0.2</v>
      </c>
      <c r="Q11" s="25" t="e">
        <v>#N/A</v>
      </c>
      <c r="R11" s="25" t="e">
        <v>#N/A</v>
      </c>
      <c r="S11" s="25" t="e">
        <v>#N/A</v>
      </c>
      <c r="T11" s="25" t="e">
        <v>#N/A</v>
      </c>
      <c r="U11" s="25" t="e">
        <v>#N/A</v>
      </c>
      <c r="V11" s="25">
        <v>23.84</v>
      </c>
      <c r="W11" s="25">
        <v>27.040000000000003</v>
      </c>
      <c r="X11" s="25">
        <v>47.22</v>
      </c>
      <c r="Y11" s="25">
        <v>5.1899999999999995</v>
      </c>
      <c r="Z11" s="25">
        <v>25.78</v>
      </c>
      <c r="AA11" s="25">
        <v>0</v>
      </c>
      <c r="AB11" s="25">
        <v>-2.5299999999999998</v>
      </c>
      <c r="AC11" s="24" t="e">
        <v>#N/A</v>
      </c>
      <c r="AD11" s="24" t="e">
        <v>#N/A</v>
      </c>
      <c r="AE11" s="24" t="e">
        <v>#N/A</v>
      </c>
      <c r="AF11" s="24" t="e">
        <v>#N/A</v>
      </c>
      <c r="AG11" s="24" t="e">
        <v>#N/A</v>
      </c>
      <c r="AH11" s="24">
        <v>12</v>
      </c>
      <c r="AI11" s="24">
        <v>7.8</v>
      </c>
      <c r="AJ11" s="24">
        <v>13.5</v>
      </c>
      <c r="AK11" s="24">
        <v>6.7</v>
      </c>
      <c r="AL11" s="24">
        <v>12.1</v>
      </c>
      <c r="AM11" s="24">
        <v>5</v>
      </c>
      <c r="AN11" s="24">
        <v>8.5</v>
      </c>
    </row>
    <row r="12" spans="1:40" ht="26.25" customHeight="1">
      <c r="A12" s="7">
        <v>11</v>
      </c>
      <c r="B12" s="73" t="s">
        <v>180</v>
      </c>
      <c r="C12" s="8" t="s">
        <v>201</v>
      </c>
      <c r="D12" s="5" t="s">
        <v>229</v>
      </c>
      <c r="E12" s="24">
        <v>-6.43</v>
      </c>
      <c r="F12" s="24">
        <v>-4.54</v>
      </c>
      <c r="G12" s="24">
        <v>-1.25</v>
      </c>
      <c r="H12" s="24">
        <v>3.0399999999999996</v>
      </c>
      <c r="I12" s="24">
        <v>1.1300000000000001</v>
      </c>
      <c r="J12" s="24">
        <v>-0.2</v>
      </c>
      <c r="K12" s="24">
        <v>0.37</v>
      </c>
      <c r="L12" s="24">
        <v>0.38</v>
      </c>
      <c r="M12" s="24">
        <v>-1.28</v>
      </c>
      <c r="N12" s="24">
        <v>-6.0000000000000005E-2</v>
      </c>
      <c r="O12" s="24">
        <v>0.65</v>
      </c>
      <c r="P12" s="24">
        <v>-0.55000000000000004</v>
      </c>
      <c r="Q12" s="25">
        <v>-32.94</v>
      </c>
      <c r="R12" s="25">
        <v>-63.71</v>
      </c>
      <c r="S12" s="25">
        <v>-10.26</v>
      </c>
      <c r="T12" s="25">
        <v>37.049999999999997</v>
      </c>
      <c r="U12" s="25">
        <v>4.8</v>
      </c>
      <c r="V12" s="25">
        <v>-3</v>
      </c>
      <c r="W12" s="25">
        <v>1.8</v>
      </c>
      <c r="X12" s="25">
        <v>5.7799999999999994</v>
      </c>
      <c r="Y12" s="25">
        <v>-5.81</v>
      </c>
      <c r="Z12" s="25">
        <v>-0.73</v>
      </c>
      <c r="AA12" s="25">
        <v>4</v>
      </c>
      <c r="AB12" s="25">
        <v>-7.12</v>
      </c>
      <c r="AC12" s="24">
        <v>3.4</v>
      </c>
      <c r="AD12" s="24">
        <v>3.15</v>
      </c>
      <c r="AE12" s="24">
        <v>4.9000000000000004</v>
      </c>
      <c r="AF12" s="24">
        <v>11.8</v>
      </c>
      <c r="AG12" s="24">
        <v>5.9</v>
      </c>
      <c r="AH12" s="24">
        <v>9.4</v>
      </c>
      <c r="AI12" s="24">
        <v>6.25</v>
      </c>
      <c r="AJ12" s="24">
        <v>9.6999999999999993</v>
      </c>
      <c r="AK12" s="24">
        <v>6</v>
      </c>
      <c r="AL12" s="24">
        <v>9.5500000000000007</v>
      </c>
      <c r="AM12" s="24">
        <v>5.2</v>
      </c>
      <c r="AN12" s="24">
        <v>8.1</v>
      </c>
    </row>
    <row r="13" spans="1:40" ht="26.25" customHeight="1">
      <c r="A13" s="3">
        <v>12</v>
      </c>
      <c r="B13" s="73" t="s">
        <v>181</v>
      </c>
      <c r="C13" s="8" t="s">
        <v>217</v>
      </c>
      <c r="D13" s="5" t="s">
        <v>232</v>
      </c>
      <c r="E13" s="24">
        <v>-1.43</v>
      </c>
      <c r="F13" s="24">
        <v>-1.17</v>
      </c>
      <c r="G13" s="24" t="e">
        <v>#N/A</v>
      </c>
      <c r="H13" s="24" t="e">
        <v>#N/A</v>
      </c>
      <c r="I13" s="24" t="e">
        <v>#N/A</v>
      </c>
      <c r="J13" s="24" t="e">
        <v>#N/A</v>
      </c>
      <c r="K13" s="24">
        <v>1.24</v>
      </c>
      <c r="L13" s="24">
        <v>0.61</v>
      </c>
      <c r="M13" s="24">
        <v>0.45</v>
      </c>
      <c r="N13" s="24">
        <v>-9.9999999999999992E-2</v>
      </c>
      <c r="O13" s="24">
        <v>6.9999999999999993E-2</v>
      </c>
      <c r="P13" s="24">
        <v>9.9999999999999992E-2</v>
      </c>
      <c r="Q13" s="25">
        <v>-7.3</v>
      </c>
      <c r="R13" s="25">
        <v>-16.360000000000003</v>
      </c>
      <c r="S13" s="25" t="e">
        <v>#N/A</v>
      </c>
      <c r="T13" s="25" t="e">
        <v>#N/A</v>
      </c>
      <c r="U13" s="25" t="e">
        <v>#N/A</v>
      </c>
      <c r="V13" s="25" t="e">
        <v>#N/A</v>
      </c>
      <c r="W13" s="25">
        <v>6.0299999999999994</v>
      </c>
      <c r="X13" s="25">
        <v>9.379999999999999</v>
      </c>
      <c r="Y13" s="25">
        <v>2.0499999999999998</v>
      </c>
      <c r="Z13" s="25">
        <v>-1.25</v>
      </c>
      <c r="AA13" s="25">
        <v>0.4</v>
      </c>
      <c r="AB13" s="25">
        <v>1.27</v>
      </c>
      <c r="AC13" s="24">
        <v>4.7</v>
      </c>
      <c r="AD13" s="24">
        <v>7.26</v>
      </c>
      <c r="AE13" s="24" t="e">
        <v>#N/A</v>
      </c>
      <c r="AF13" s="24" t="e">
        <v>#N/A</v>
      </c>
      <c r="AG13" s="24" t="e">
        <v>#N/A</v>
      </c>
      <c r="AH13" s="24" t="e">
        <v>#N/A</v>
      </c>
      <c r="AI13" s="24">
        <v>6.51</v>
      </c>
      <c r="AJ13" s="24">
        <v>10.029999999999999</v>
      </c>
      <c r="AK13" s="24">
        <v>6.5</v>
      </c>
      <c r="AL13" s="24">
        <v>9.5</v>
      </c>
      <c r="AM13" s="24">
        <v>5.0199999999999996</v>
      </c>
      <c r="AN13" s="24">
        <v>8.83</v>
      </c>
    </row>
    <row r="14" spans="1:40" ht="26.25" customHeight="1">
      <c r="A14" s="3">
        <v>13</v>
      </c>
      <c r="B14" s="73" t="s">
        <v>181</v>
      </c>
      <c r="C14" s="8" t="s">
        <v>217</v>
      </c>
      <c r="D14" s="5" t="s">
        <v>233</v>
      </c>
      <c r="E14" s="24">
        <v>-1.04</v>
      </c>
      <c r="F14" s="24">
        <v>-1.3800000000000001</v>
      </c>
      <c r="G14" s="24">
        <v>-1.03</v>
      </c>
      <c r="H14" s="24">
        <v>-0.59</v>
      </c>
      <c r="I14" s="24">
        <v>1.55</v>
      </c>
      <c r="J14" s="24">
        <v>-0.46</v>
      </c>
      <c r="K14" s="24">
        <v>0.87</v>
      </c>
      <c r="L14" s="24">
        <v>0.31</v>
      </c>
      <c r="M14" s="24">
        <v>1.1399999999999999</v>
      </c>
      <c r="N14" s="24">
        <v>0.29000000000000004</v>
      </c>
      <c r="O14" s="24">
        <v>-9.9999999999999992E-2</v>
      </c>
      <c r="P14" s="24">
        <v>0.09</v>
      </c>
      <c r="Q14" s="25">
        <v>-5.33</v>
      </c>
      <c r="R14" s="25">
        <v>-19.360000000000003</v>
      </c>
      <c r="S14" s="25">
        <v>-8.43</v>
      </c>
      <c r="T14" s="25">
        <v>-7.09</v>
      </c>
      <c r="U14" s="25">
        <v>6.58</v>
      </c>
      <c r="V14" s="25">
        <v>-7.13</v>
      </c>
      <c r="W14" s="25">
        <v>4.24</v>
      </c>
      <c r="X14" s="25">
        <v>4.6899999999999995</v>
      </c>
      <c r="Y14" s="25">
        <v>5.1899999999999995</v>
      </c>
      <c r="Z14" s="25">
        <v>3.96</v>
      </c>
      <c r="AA14" s="25">
        <v>-0.61</v>
      </c>
      <c r="AB14" s="25">
        <v>1.1499999999999999</v>
      </c>
      <c r="AC14" s="24">
        <v>4.8</v>
      </c>
      <c r="AD14" s="24">
        <v>7</v>
      </c>
      <c r="AE14" s="24">
        <v>5</v>
      </c>
      <c r="AF14" s="24">
        <v>8</v>
      </c>
      <c r="AG14" s="24">
        <v>6</v>
      </c>
      <c r="AH14" s="24">
        <v>9</v>
      </c>
      <c r="AI14" s="24">
        <v>6.4</v>
      </c>
      <c r="AJ14" s="24">
        <v>9.6</v>
      </c>
      <c r="AK14" s="24">
        <v>6.7</v>
      </c>
      <c r="AL14" s="24">
        <v>10</v>
      </c>
      <c r="AM14" s="24">
        <v>4.97</v>
      </c>
      <c r="AN14" s="24">
        <v>8.82</v>
      </c>
    </row>
    <row r="15" spans="1:40" ht="26.25" customHeight="1">
      <c r="A15" s="7">
        <v>14</v>
      </c>
      <c r="B15" s="73" t="s">
        <v>182</v>
      </c>
      <c r="C15" s="8" t="s">
        <v>222</v>
      </c>
      <c r="D15" s="5" t="s">
        <v>230</v>
      </c>
      <c r="E15" s="24">
        <v>0.12</v>
      </c>
      <c r="F15" s="24">
        <v>2.48</v>
      </c>
      <c r="G15" s="24">
        <v>-0.57999999999999996</v>
      </c>
      <c r="H15" s="24">
        <v>2.4699999999999998</v>
      </c>
      <c r="I15" s="24">
        <v>-1.3800000000000001</v>
      </c>
      <c r="J15" s="24">
        <v>5.15</v>
      </c>
      <c r="K15" s="24">
        <v>-1.1399999999999999</v>
      </c>
      <c r="L15" s="24">
        <v>2.7199999999999998</v>
      </c>
      <c r="M15" s="24">
        <v>-0.25</v>
      </c>
      <c r="N15" s="24">
        <v>3.4699999999999998</v>
      </c>
      <c r="O15" s="24">
        <v>-0.65</v>
      </c>
      <c r="P15" s="24">
        <v>3.17</v>
      </c>
      <c r="Q15" s="25">
        <v>0.6</v>
      </c>
      <c r="R15" s="25">
        <v>34.799999999999997</v>
      </c>
      <c r="S15" s="25">
        <v>-4.7699999999999996</v>
      </c>
      <c r="T15" s="25">
        <v>30.09</v>
      </c>
      <c r="U15" s="25">
        <v>-5.9</v>
      </c>
      <c r="V15" s="25">
        <v>61</v>
      </c>
      <c r="W15" s="25">
        <v>-5.54</v>
      </c>
      <c r="X15" s="25">
        <v>41.769999999999996</v>
      </c>
      <c r="Y15" s="25">
        <v>-1.1000000000000001</v>
      </c>
      <c r="Z15" s="25">
        <v>47.61</v>
      </c>
      <c r="AA15" s="25">
        <v>-4</v>
      </c>
      <c r="AB15" s="25">
        <v>41.059999999999995</v>
      </c>
      <c r="AC15" s="24">
        <v>5.0999999999999996</v>
      </c>
      <c r="AD15" s="24">
        <v>11.7</v>
      </c>
      <c r="AE15" s="24">
        <v>5.2</v>
      </c>
      <c r="AF15" s="24">
        <v>11.2</v>
      </c>
      <c r="AG15" s="24">
        <v>5.3</v>
      </c>
      <c r="AH15" s="24">
        <v>13.6</v>
      </c>
      <c r="AI15" s="24">
        <v>5.8</v>
      </c>
      <c r="AJ15" s="24">
        <v>13</v>
      </c>
      <c r="AK15" s="24">
        <v>6.3</v>
      </c>
      <c r="AL15" s="24">
        <v>14.2</v>
      </c>
      <c r="AM15" s="24">
        <v>4.8</v>
      </c>
      <c r="AN15" s="24">
        <v>12.3</v>
      </c>
    </row>
    <row r="16" spans="1:40" ht="26.25" customHeight="1">
      <c r="A16" s="3">
        <v>15</v>
      </c>
      <c r="B16" s="73" t="s">
        <v>44</v>
      </c>
      <c r="C16" s="8" t="s">
        <v>45</v>
      </c>
      <c r="D16" s="5" t="s">
        <v>11</v>
      </c>
      <c r="E16" s="24">
        <v>-2.5799999999999996</v>
      </c>
      <c r="F16" s="24">
        <v>1.74</v>
      </c>
      <c r="G16" s="24">
        <v>2.98</v>
      </c>
      <c r="H16" s="24">
        <v>0.09</v>
      </c>
      <c r="I16" s="24">
        <v>-2.21</v>
      </c>
      <c r="J16" s="24">
        <v>1</v>
      </c>
      <c r="K16" s="24" t="e">
        <v>#N/A</v>
      </c>
      <c r="L16" s="24" t="e">
        <v>#N/A</v>
      </c>
      <c r="M16" s="24" t="e">
        <v>#N/A</v>
      </c>
      <c r="N16" s="24" t="e">
        <v>#N/A</v>
      </c>
      <c r="O16" s="24" t="e">
        <v>#N/A</v>
      </c>
      <c r="P16" s="24" t="e">
        <v>#N/A</v>
      </c>
      <c r="Q16" s="25">
        <v>-13.22</v>
      </c>
      <c r="R16" s="25">
        <v>24.430000000000003</v>
      </c>
      <c r="S16" s="25">
        <v>24.55</v>
      </c>
      <c r="T16" s="25">
        <v>1.05</v>
      </c>
      <c r="U16" s="25">
        <v>-9.42</v>
      </c>
      <c r="V16" s="25">
        <v>15.59</v>
      </c>
      <c r="W16" s="25" t="e">
        <v>#N/A</v>
      </c>
      <c r="X16" s="25" t="e">
        <v>#N/A</v>
      </c>
      <c r="Y16" s="25" t="e">
        <v>#N/A</v>
      </c>
      <c r="Z16" s="25" t="e">
        <v>#N/A</v>
      </c>
      <c r="AA16" s="25" t="e">
        <v>#N/A</v>
      </c>
      <c r="AB16" s="25" t="e">
        <v>#N/A</v>
      </c>
      <c r="AC16" s="24">
        <v>4.4000000000000004</v>
      </c>
      <c r="AD16" s="24">
        <v>10.8</v>
      </c>
      <c r="AE16" s="24">
        <v>6.8</v>
      </c>
      <c r="AF16" s="24">
        <v>8.6999999999999993</v>
      </c>
      <c r="AG16" s="24">
        <v>5.0999999999999996</v>
      </c>
      <c r="AH16" s="24">
        <v>11.2</v>
      </c>
      <c r="AI16" s="24" t="e">
        <v>#N/A</v>
      </c>
      <c r="AJ16" s="24" t="e">
        <v>#N/A</v>
      </c>
      <c r="AK16" s="24" t="e">
        <v>#N/A</v>
      </c>
      <c r="AL16" s="24" t="e">
        <v>#N/A</v>
      </c>
      <c r="AM16" s="24" t="e">
        <v>#N/A</v>
      </c>
      <c r="AN16" s="24" t="e">
        <v>#N/A</v>
      </c>
    </row>
    <row r="17" spans="1:40" ht="26.25" customHeight="1">
      <c r="A17" s="3">
        <v>16</v>
      </c>
      <c r="B17" s="5" t="s">
        <v>183</v>
      </c>
      <c r="C17" s="6" t="s">
        <v>195</v>
      </c>
      <c r="D17" s="5" t="s">
        <v>237</v>
      </c>
      <c r="E17" s="24">
        <v>-2.1999999999999997</v>
      </c>
      <c r="F17" s="24">
        <v>-2.2799999999999998</v>
      </c>
      <c r="G17" s="24">
        <v>-1.69</v>
      </c>
      <c r="H17" s="24">
        <v>-2.4</v>
      </c>
      <c r="I17" s="24">
        <v>-1.8</v>
      </c>
      <c r="J17" s="24">
        <v>-3.6399999999999997</v>
      </c>
      <c r="K17" s="24" t="e">
        <v>#N/A</v>
      </c>
      <c r="L17" s="24" t="e">
        <v>#N/A</v>
      </c>
      <c r="M17" s="24" t="e">
        <v>#N/A</v>
      </c>
      <c r="N17" s="24" t="e">
        <v>#N/A</v>
      </c>
      <c r="O17" s="24" t="e">
        <v>#N/A</v>
      </c>
      <c r="P17" s="24" t="e">
        <v>#N/A</v>
      </c>
      <c r="Q17" s="25">
        <v>-11.25</v>
      </c>
      <c r="R17" s="25">
        <v>-32.03</v>
      </c>
      <c r="S17" s="25">
        <v>-13.92</v>
      </c>
      <c r="T17" s="25">
        <v>-29.16</v>
      </c>
      <c r="U17" s="25">
        <v>-7.64</v>
      </c>
      <c r="V17" s="25">
        <v>-56.66</v>
      </c>
      <c r="W17" s="25" t="e">
        <v>#N/A</v>
      </c>
      <c r="X17" s="25" t="e">
        <v>#N/A</v>
      </c>
      <c r="Y17" s="25" t="e">
        <v>#N/A</v>
      </c>
      <c r="Z17" s="25" t="e">
        <v>#N/A</v>
      </c>
      <c r="AA17" s="25" t="e">
        <v>#N/A</v>
      </c>
      <c r="AB17" s="25" t="e">
        <v>#N/A</v>
      </c>
      <c r="AC17" s="24">
        <v>4.5</v>
      </c>
      <c r="AD17" s="24">
        <v>5.9</v>
      </c>
      <c r="AE17" s="24">
        <v>4.7</v>
      </c>
      <c r="AF17" s="24">
        <v>6.1</v>
      </c>
      <c r="AG17" s="24">
        <v>5.2</v>
      </c>
      <c r="AH17" s="24">
        <v>4.2</v>
      </c>
      <c r="AI17" s="24" t="e">
        <v>#N/A</v>
      </c>
      <c r="AJ17" s="24" t="e">
        <v>#N/A</v>
      </c>
      <c r="AK17" s="24" t="e">
        <v>#N/A</v>
      </c>
      <c r="AL17" s="24" t="e">
        <v>#N/A</v>
      </c>
      <c r="AM17" s="24" t="e">
        <v>#N/A</v>
      </c>
      <c r="AN17" s="24" t="e">
        <v>#N/A</v>
      </c>
    </row>
    <row r="18" spans="1:40" ht="26.25" customHeight="1">
      <c r="A18" s="7">
        <v>17</v>
      </c>
      <c r="B18" s="5" t="s">
        <v>0</v>
      </c>
      <c r="C18" s="6" t="s">
        <v>17</v>
      </c>
      <c r="D18" s="5" t="s">
        <v>309</v>
      </c>
      <c r="E18" s="24">
        <v>-0.47000000000000003</v>
      </c>
      <c r="F18" s="24">
        <v>-0.81</v>
      </c>
      <c r="G18" s="24">
        <v>0.65</v>
      </c>
      <c r="H18" s="24">
        <v>-0.92</v>
      </c>
      <c r="I18" s="24">
        <v>0.3</v>
      </c>
      <c r="J18" s="24">
        <v>-0.79</v>
      </c>
      <c r="K18" s="24" t="e">
        <v>#N/A</v>
      </c>
      <c r="L18" s="24" t="e">
        <v>#N/A</v>
      </c>
      <c r="M18" s="24" t="e">
        <v>#N/A</v>
      </c>
      <c r="N18" s="24" t="e">
        <v>#N/A</v>
      </c>
      <c r="O18" s="24" t="e">
        <v>#N/A</v>
      </c>
      <c r="P18" s="24" t="e">
        <v>#N/A</v>
      </c>
      <c r="Q18" s="25">
        <v>-2.3699999999999997</v>
      </c>
      <c r="R18" s="25">
        <v>-11.299999999999999</v>
      </c>
      <c r="S18" s="25">
        <v>5.3199999999999994</v>
      </c>
      <c r="T18" s="25">
        <v>-11.15</v>
      </c>
      <c r="U18" s="25">
        <v>1.25</v>
      </c>
      <c r="V18" s="25">
        <v>-12.29</v>
      </c>
      <c r="W18" s="25" t="e">
        <v>#N/A</v>
      </c>
      <c r="X18" s="25" t="e">
        <v>#N/A</v>
      </c>
      <c r="Y18" s="25" t="e">
        <v>#N/A</v>
      </c>
      <c r="Z18" s="25" t="e">
        <v>#N/A</v>
      </c>
      <c r="AA18" s="25" t="e">
        <v>#N/A</v>
      </c>
      <c r="AB18" s="25" t="e">
        <v>#N/A</v>
      </c>
      <c r="AC18" s="24">
        <v>4.95</v>
      </c>
      <c r="AD18" s="24">
        <v>7.7</v>
      </c>
      <c r="AE18" s="24">
        <v>5.75</v>
      </c>
      <c r="AF18" s="24">
        <v>7.65</v>
      </c>
      <c r="AG18" s="24">
        <v>5.7</v>
      </c>
      <c r="AH18" s="24">
        <v>8.5</v>
      </c>
      <c r="AI18" s="24" t="e">
        <v>#N/A</v>
      </c>
      <c r="AJ18" s="24" t="e">
        <v>#N/A</v>
      </c>
      <c r="AK18" s="24" t="e">
        <v>#N/A</v>
      </c>
      <c r="AL18" s="24" t="e">
        <v>#N/A</v>
      </c>
      <c r="AM18" s="24" t="e">
        <v>#N/A</v>
      </c>
      <c r="AN18" s="24" t="e">
        <v>#N/A</v>
      </c>
    </row>
    <row r="19" spans="1:40" ht="26.25" customHeight="1">
      <c r="A19" s="3">
        <v>18</v>
      </c>
      <c r="B19" s="5" t="s">
        <v>47</v>
      </c>
      <c r="C19" s="13" t="s">
        <v>199</v>
      </c>
      <c r="D19" s="11" t="s">
        <v>238</v>
      </c>
      <c r="E19" s="24" t="e">
        <v>#N/A</v>
      </c>
      <c r="F19" s="24" t="e">
        <v>#N/A</v>
      </c>
      <c r="G19" s="24">
        <v>0.98</v>
      </c>
      <c r="H19" s="24">
        <v>0.38</v>
      </c>
      <c r="I19" s="24">
        <v>1.96</v>
      </c>
      <c r="J19" s="24">
        <v>-0.4</v>
      </c>
      <c r="K19" s="24">
        <v>1.49</v>
      </c>
      <c r="L19" s="24">
        <v>1.0900000000000001</v>
      </c>
      <c r="M19" s="24">
        <v>2.1799999999999997</v>
      </c>
      <c r="N19" s="24">
        <v>0.44</v>
      </c>
      <c r="O19" s="24" t="e">
        <v>#N/A</v>
      </c>
      <c r="P19" s="24" t="e">
        <v>#N/A</v>
      </c>
      <c r="Q19" s="25" t="e">
        <v>#N/A</v>
      </c>
      <c r="R19" s="25" t="e">
        <v>#N/A</v>
      </c>
      <c r="S19" s="25">
        <v>8.06</v>
      </c>
      <c r="T19" s="25">
        <v>4.5299999999999994</v>
      </c>
      <c r="U19" s="25">
        <v>8.35</v>
      </c>
      <c r="V19" s="25">
        <v>-6.09</v>
      </c>
      <c r="W19" s="25">
        <v>7.5</v>
      </c>
      <c r="X19" s="25">
        <v>16.690000000000001</v>
      </c>
      <c r="Y19" s="25">
        <v>9.9</v>
      </c>
      <c r="Z19" s="25">
        <v>6.0299999999999994</v>
      </c>
      <c r="AA19" s="25" t="e">
        <v>#N/A</v>
      </c>
      <c r="AB19" s="25" t="e">
        <v>#N/A</v>
      </c>
      <c r="AC19" s="24" t="e">
        <v>#N/A</v>
      </c>
      <c r="AD19" s="24" t="e">
        <v>#N/A</v>
      </c>
      <c r="AE19" s="24">
        <v>5.9</v>
      </c>
      <c r="AF19" s="24">
        <v>9</v>
      </c>
      <c r="AG19" s="24">
        <v>6.1</v>
      </c>
      <c r="AH19" s="24">
        <v>9.1</v>
      </c>
      <c r="AI19" s="24">
        <v>6.6</v>
      </c>
      <c r="AJ19" s="24">
        <v>10.7</v>
      </c>
      <c r="AK19" s="24">
        <v>7</v>
      </c>
      <c r="AL19" s="24">
        <v>10.199999999999999</v>
      </c>
      <c r="AM19" s="24" t="e">
        <v>#N/A</v>
      </c>
      <c r="AN19" s="24" t="e">
        <v>#N/A</v>
      </c>
    </row>
    <row r="20" spans="1:40" ht="26.25" customHeight="1">
      <c r="A20" s="3">
        <v>19</v>
      </c>
      <c r="B20" s="9" t="s">
        <v>47</v>
      </c>
      <c r="C20" s="10" t="s">
        <v>199</v>
      </c>
      <c r="D20" s="5" t="s">
        <v>239</v>
      </c>
      <c r="E20" s="24">
        <v>-0.27</v>
      </c>
      <c r="F20" s="24">
        <v>-0.97</v>
      </c>
      <c r="G20" s="24">
        <v>0.98</v>
      </c>
      <c r="H20" s="24">
        <v>0.38</v>
      </c>
      <c r="I20" s="24">
        <v>1.96</v>
      </c>
      <c r="J20" s="24">
        <v>-0.4</v>
      </c>
      <c r="K20" s="24" t="e">
        <v>#N/A</v>
      </c>
      <c r="L20" s="24" t="e">
        <v>#N/A</v>
      </c>
      <c r="M20" s="24">
        <v>2.1799999999999997</v>
      </c>
      <c r="N20" s="24">
        <v>0.44</v>
      </c>
      <c r="O20" s="24" t="e">
        <v>#N/A</v>
      </c>
      <c r="P20" s="24" t="e">
        <v>#N/A</v>
      </c>
      <c r="Q20" s="25">
        <v>-1.39</v>
      </c>
      <c r="R20" s="25">
        <v>-13.6</v>
      </c>
      <c r="S20" s="25">
        <v>8.06</v>
      </c>
      <c r="T20" s="25">
        <v>4.5299999999999994</v>
      </c>
      <c r="U20" s="25">
        <v>8.35</v>
      </c>
      <c r="V20" s="25">
        <v>-6.09</v>
      </c>
      <c r="W20" s="25" t="e">
        <v>#N/A</v>
      </c>
      <c r="X20" s="25" t="e">
        <v>#N/A</v>
      </c>
      <c r="Y20" s="25">
        <v>9.9</v>
      </c>
      <c r="Z20" s="25">
        <v>6.0299999999999994</v>
      </c>
      <c r="AA20" s="25" t="e">
        <v>#N/A</v>
      </c>
      <c r="AB20" s="25" t="e">
        <v>#N/A</v>
      </c>
      <c r="AC20" s="24">
        <v>5</v>
      </c>
      <c r="AD20" s="24">
        <v>7.5</v>
      </c>
      <c r="AE20" s="24">
        <v>5.9</v>
      </c>
      <c r="AF20" s="24">
        <v>9</v>
      </c>
      <c r="AG20" s="24">
        <v>6.1</v>
      </c>
      <c r="AH20" s="24">
        <v>9.1</v>
      </c>
      <c r="AI20" s="24" t="e">
        <v>#N/A</v>
      </c>
      <c r="AJ20" s="24" t="e">
        <v>#N/A</v>
      </c>
      <c r="AK20" s="24">
        <v>7</v>
      </c>
      <c r="AL20" s="24">
        <v>10.199999999999999</v>
      </c>
      <c r="AM20" s="24" t="e">
        <v>#N/A</v>
      </c>
      <c r="AN20" s="24" t="e">
        <v>#N/A</v>
      </c>
    </row>
    <row r="21" spans="1:40" ht="26.25" customHeight="1">
      <c r="A21" s="7">
        <v>20</v>
      </c>
      <c r="B21" s="11" t="s">
        <v>184</v>
      </c>
      <c r="C21" s="12" t="s">
        <v>215</v>
      </c>
      <c r="D21" s="11" t="s">
        <v>241</v>
      </c>
      <c r="E21" s="24">
        <v>-0.66</v>
      </c>
      <c r="F21" s="24">
        <v>-1.1399999999999999</v>
      </c>
      <c r="G21" s="24">
        <v>-0.36</v>
      </c>
      <c r="H21" s="24">
        <v>-0.87</v>
      </c>
      <c r="I21" s="24">
        <v>-0.55000000000000004</v>
      </c>
      <c r="J21" s="24">
        <v>-1.06</v>
      </c>
      <c r="K21" s="24">
        <v>-0.8</v>
      </c>
      <c r="L21" s="24">
        <v>-0.55000000000000004</v>
      </c>
      <c r="M21" s="24">
        <v>-0.25</v>
      </c>
      <c r="N21" s="24">
        <v>-0.63</v>
      </c>
      <c r="O21" s="24">
        <v>-1.94</v>
      </c>
      <c r="P21" s="24">
        <v>-0.73</v>
      </c>
      <c r="Q21" s="25">
        <v>-3.36</v>
      </c>
      <c r="R21" s="25">
        <v>-15.9</v>
      </c>
      <c r="S21" s="25">
        <v>-2.94</v>
      </c>
      <c r="T21" s="25">
        <v>-10.57</v>
      </c>
      <c r="U21" s="25">
        <v>-2.3099999999999996</v>
      </c>
      <c r="V21" s="25">
        <v>-16.41</v>
      </c>
      <c r="W21" s="25">
        <v>-3.9099999999999997</v>
      </c>
      <c r="X21" s="25">
        <v>-8.4</v>
      </c>
      <c r="Y21" s="25">
        <v>-1.1000000000000001</v>
      </c>
      <c r="Z21" s="25">
        <v>-8.5299999999999994</v>
      </c>
      <c r="AA21" s="25">
        <v>-12</v>
      </c>
      <c r="AB21" s="25">
        <v>-9.41</v>
      </c>
      <c r="AC21" s="24">
        <v>4.9000000000000004</v>
      </c>
      <c r="AD21" s="24">
        <v>7.3</v>
      </c>
      <c r="AE21" s="24">
        <v>5.3</v>
      </c>
      <c r="AF21" s="24">
        <v>7.7</v>
      </c>
      <c r="AG21" s="24">
        <v>5.5</v>
      </c>
      <c r="AH21" s="24">
        <v>8.1</v>
      </c>
      <c r="AI21" s="24">
        <v>5.9</v>
      </c>
      <c r="AJ21" s="24">
        <v>8.4</v>
      </c>
      <c r="AK21" s="24">
        <v>6.3</v>
      </c>
      <c r="AL21" s="24">
        <v>8.8000000000000007</v>
      </c>
      <c r="AM21" s="24">
        <v>4.4000000000000004</v>
      </c>
      <c r="AN21" s="24">
        <v>7.9</v>
      </c>
    </row>
    <row r="22" spans="1:40" ht="26.25" customHeight="1">
      <c r="A22" s="3">
        <v>21</v>
      </c>
      <c r="B22" s="9" t="s">
        <v>184</v>
      </c>
      <c r="C22" s="10" t="s">
        <v>215</v>
      </c>
      <c r="D22" s="5" t="s">
        <v>242</v>
      </c>
      <c r="E22" s="24">
        <v>-0.66</v>
      </c>
      <c r="F22" s="24">
        <v>-1.05</v>
      </c>
      <c r="G22" s="24">
        <v>0.32</v>
      </c>
      <c r="H22" s="24">
        <v>-1.06</v>
      </c>
      <c r="I22" s="24">
        <v>-0.55000000000000004</v>
      </c>
      <c r="J22" s="24">
        <v>-0.93</v>
      </c>
      <c r="K22" s="24">
        <v>0.21000000000000002</v>
      </c>
      <c r="L22" s="24">
        <v>-0.41000000000000003</v>
      </c>
      <c r="M22" s="24">
        <v>0.8</v>
      </c>
      <c r="N22" s="24">
        <v>-0.7</v>
      </c>
      <c r="O22" s="24">
        <v>0.65</v>
      </c>
      <c r="P22" s="24">
        <v>-0.47000000000000003</v>
      </c>
      <c r="Q22" s="25">
        <v>-3.36</v>
      </c>
      <c r="R22" s="25">
        <v>-14.75</v>
      </c>
      <c r="S22" s="25">
        <v>2.57</v>
      </c>
      <c r="T22" s="25">
        <v>-12.9</v>
      </c>
      <c r="U22" s="25">
        <v>-2.3099999999999996</v>
      </c>
      <c r="V22" s="25">
        <v>-14.35</v>
      </c>
      <c r="W22" s="25">
        <v>0.98</v>
      </c>
      <c r="X22" s="25">
        <v>-6.22</v>
      </c>
      <c r="Y22" s="25">
        <v>3.6199999999999997</v>
      </c>
      <c r="Z22" s="25">
        <v>-9.57</v>
      </c>
      <c r="AA22" s="25">
        <v>4</v>
      </c>
      <c r="AB22" s="25">
        <v>-5.97</v>
      </c>
      <c r="AC22" s="24">
        <v>4.9000000000000004</v>
      </c>
      <c r="AD22" s="24">
        <v>7.4</v>
      </c>
      <c r="AE22" s="24">
        <v>5.6</v>
      </c>
      <c r="AF22" s="24">
        <v>7.5</v>
      </c>
      <c r="AG22" s="24">
        <v>5.5</v>
      </c>
      <c r="AH22" s="24">
        <v>8.3000000000000007</v>
      </c>
      <c r="AI22" s="24">
        <v>6.2</v>
      </c>
      <c r="AJ22" s="24">
        <v>8.6</v>
      </c>
      <c r="AK22" s="24">
        <v>6.6</v>
      </c>
      <c r="AL22" s="24">
        <v>8.6999999999999993</v>
      </c>
      <c r="AM22" s="24">
        <v>5.2</v>
      </c>
      <c r="AN22" s="24">
        <v>8.1999999999999993</v>
      </c>
    </row>
    <row r="23" spans="1:40" ht="26.25" customHeight="1">
      <c r="A23" s="3">
        <v>22</v>
      </c>
      <c r="B23" s="5" t="s">
        <v>4</v>
      </c>
      <c r="C23" s="6" t="s">
        <v>5</v>
      </c>
      <c r="D23" s="5" t="s">
        <v>14</v>
      </c>
      <c r="E23" s="24">
        <v>5.97</v>
      </c>
      <c r="F23" s="24" t="e">
        <v>#N/A</v>
      </c>
      <c r="G23" s="24">
        <v>-3.03</v>
      </c>
      <c r="H23" s="24">
        <v>-2.1799999999999997</v>
      </c>
      <c r="I23" s="24">
        <v>-0.55000000000000004</v>
      </c>
      <c r="J23" s="24">
        <v>-0.97</v>
      </c>
      <c r="K23" s="24">
        <v>-5.3</v>
      </c>
      <c r="L23" s="24">
        <v>-2.8899999999999997</v>
      </c>
      <c r="M23" s="24">
        <v>-6.45</v>
      </c>
      <c r="N23" s="24" t="e">
        <v>#N/A</v>
      </c>
      <c r="O23" s="24">
        <v>0</v>
      </c>
      <c r="P23" s="24">
        <v>-0.64</v>
      </c>
      <c r="Q23" s="25">
        <v>30.580000000000002</v>
      </c>
      <c r="R23" s="25" t="e">
        <v>#N/A</v>
      </c>
      <c r="S23" s="25">
        <v>-24.91</v>
      </c>
      <c r="T23" s="25">
        <v>-26.490000000000002</v>
      </c>
      <c r="U23" s="25">
        <v>-2.3099999999999996</v>
      </c>
      <c r="V23" s="25">
        <v>-14.97</v>
      </c>
      <c r="W23" s="25">
        <v>-25.900000000000002</v>
      </c>
      <c r="X23" s="25">
        <v>-44.39</v>
      </c>
      <c r="Y23" s="25">
        <v>-29.360000000000003</v>
      </c>
      <c r="Z23" s="25" t="e">
        <v>#N/A</v>
      </c>
      <c r="AA23" s="25">
        <v>0</v>
      </c>
      <c r="AB23" s="25">
        <v>-8.26</v>
      </c>
      <c r="AC23" s="24">
        <v>6.62</v>
      </c>
      <c r="AD23" s="24" t="e">
        <v>#N/A</v>
      </c>
      <c r="AE23" s="24">
        <v>4.0999999999999996</v>
      </c>
      <c r="AF23" s="24">
        <v>6.33</v>
      </c>
      <c r="AG23" s="24">
        <v>5.5</v>
      </c>
      <c r="AH23" s="24">
        <v>8.24</v>
      </c>
      <c r="AI23" s="24">
        <v>4.55</v>
      </c>
      <c r="AJ23" s="24">
        <v>5.0999999999999996</v>
      </c>
      <c r="AK23" s="24">
        <v>4.5</v>
      </c>
      <c r="AL23" s="24" t="e">
        <v>#N/A</v>
      </c>
      <c r="AM23" s="24">
        <v>5</v>
      </c>
      <c r="AN23" s="24">
        <v>8</v>
      </c>
    </row>
    <row r="24" spans="1:40" ht="26.25" customHeight="1">
      <c r="A24" s="7">
        <v>23</v>
      </c>
      <c r="B24" s="74" t="s">
        <v>7</v>
      </c>
      <c r="C24" s="12" t="s">
        <v>8</v>
      </c>
      <c r="D24" s="11" t="s">
        <v>294</v>
      </c>
      <c r="E24" s="24">
        <v>-0.66</v>
      </c>
      <c r="F24" s="24">
        <v>-0.4</v>
      </c>
      <c r="G24" s="24">
        <v>-1.92</v>
      </c>
      <c r="H24" s="24">
        <v>-1.1599999999999999</v>
      </c>
      <c r="I24" s="24">
        <v>4.88</v>
      </c>
      <c r="J24" s="24">
        <v>0.48</v>
      </c>
      <c r="K24" s="24" t="e">
        <v>#N/A</v>
      </c>
      <c r="L24" s="24" t="e">
        <v>#N/A</v>
      </c>
      <c r="M24" s="24" t="e">
        <v>#N/A</v>
      </c>
      <c r="N24" s="24" t="e">
        <v>#N/A</v>
      </c>
      <c r="O24" s="24" t="e">
        <v>#N/A</v>
      </c>
      <c r="P24" s="24" t="e">
        <v>#N/A</v>
      </c>
      <c r="Q24" s="25">
        <v>-3.36</v>
      </c>
      <c r="R24" s="25">
        <v>-5.5299999999999994</v>
      </c>
      <c r="S24" s="25">
        <v>-15.76</v>
      </c>
      <c r="T24" s="25">
        <v>-14.06</v>
      </c>
      <c r="U24" s="25">
        <v>20.790000000000003</v>
      </c>
      <c r="V24" s="25">
        <v>7.33</v>
      </c>
      <c r="W24" s="25" t="e">
        <v>#N/A</v>
      </c>
      <c r="X24" s="25" t="e">
        <v>#N/A</v>
      </c>
      <c r="Y24" s="25" t="e">
        <v>#N/A</v>
      </c>
      <c r="Z24" s="25" t="e">
        <v>#N/A</v>
      </c>
      <c r="AA24" s="25" t="e">
        <v>#N/A</v>
      </c>
      <c r="AB24" s="25" t="e">
        <v>#N/A</v>
      </c>
      <c r="AC24" s="24">
        <v>4.9000000000000004</v>
      </c>
      <c r="AD24" s="24">
        <v>8.1999999999999993</v>
      </c>
      <c r="AE24" s="24">
        <v>4.5999999999999996</v>
      </c>
      <c r="AF24" s="24">
        <v>7.4</v>
      </c>
      <c r="AG24" s="24">
        <v>6.8</v>
      </c>
      <c r="AH24" s="24">
        <v>10.4</v>
      </c>
      <c r="AI24" s="24" t="e">
        <v>#N/A</v>
      </c>
      <c r="AJ24" s="24" t="e">
        <v>#N/A</v>
      </c>
      <c r="AK24" s="24" t="e">
        <v>#N/A</v>
      </c>
      <c r="AL24" s="24" t="e">
        <v>#N/A</v>
      </c>
      <c r="AM24" s="24" t="e">
        <v>#N/A</v>
      </c>
      <c r="AN24" s="24" t="e">
        <v>#N/A</v>
      </c>
    </row>
    <row r="25" spans="1:40" ht="26.25" customHeight="1">
      <c r="A25" s="3">
        <v>24</v>
      </c>
      <c r="B25" s="74" t="s">
        <v>9</v>
      </c>
      <c r="C25" s="12" t="s">
        <v>18</v>
      </c>
      <c r="D25" s="11" t="s">
        <v>153</v>
      </c>
      <c r="E25" s="24">
        <v>-1.81</v>
      </c>
      <c r="F25" s="24">
        <v>-1.1399999999999999</v>
      </c>
      <c r="G25" s="24" t="e">
        <v>#N/A</v>
      </c>
      <c r="H25" s="24" t="e">
        <v>#N/A</v>
      </c>
      <c r="I25" s="24" t="e">
        <v>#N/A</v>
      </c>
      <c r="J25" s="24" t="e">
        <v>#N/A</v>
      </c>
      <c r="K25" s="24" t="e">
        <v>#N/A</v>
      </c>
      <c r="L25" s="24" t="e">
        <v>#N/A</v>
      </c>
      <c r="M25" s="24" t="e">
        <v>#N/A</v>
      </c>
      <c r="N25" s="24" t="e">
        <v>#N/A</v>
      </c>
      <c r="O25" s="24" t="e">
        <v>#N/A</v>
      </c>
      <c r="P25" s="24" t="e">
        <v>#N/A</v>
      </c>
      <c r="Q25" s="25">
        <v>-9.2799999999999994</v>
      </c>
      <c r="R25" s="25">
        <v>-15.9</v>
      </c>
      <c r="S25" s="25" t="e">
        <v>#N/A</v>
      </c>
      <c r="T25" s="25" t="e">
        <v>#N/A</v>
      </c>
      <c r="U25" s="25" t="e">
        <v>#N/A</v>
      </c>
      <c r="V25" s="25" t="e">
        <v>#N/A</v>
      </c>
      <c r="W25" s="25" t="e">
        <v>#N/A</v>
      </c>
      <c r="X25" s="25" t="e">
        <v>#N/A</v>
      </c>
      <c r="Y25" s="25" t="e">
        <v>#N/A</v>
      </c>
      <c r="Z25" s="25" t="e">
        <v>#N/A</v>
      </c>
      <c r="AA25" s="25" t="e">
        <v>#N/A</v>
      </c>
      <c r="AB25" s="25" t="e">
        <v>#N/A</v>
      </c>
      <c r="AC25" s="24">
        <v>4.5999999999999996</v>
      </c>
      <c r="AD25" s="24">
        <v>7.3</v>
      </c>
      <c r="AE25" s="24" t="e">
        <v>#N/A</v>
      </c>
      <c r="AF25" s="24" t="e">
        <v>#N/A</v>
      </c>
      <c r="AG25" s="24" t="e">
        <v>#N/A</v>
      </c>
      <c r="AH25" s="24" t="e">
        <v>#N/A</v>
      </c>
      <c r="AI25" s="24" t="e">
        <v>#N/A</v>
      </c>
      <c r="AJ25" s="24" t="e">
        <v>#N/A</v>
      </c>
      <c r="AK25" s="24" t="e">
        <v>#N/A</v>
      </c>
      <c r="AL25" s="24" t="e">
        <v>#N/A</v>
      </c>
      <c r="AM25" s="24" t="e">
        <v>#N/A</v>
      </c>
      <c r="AN25" s="24" t="e">
        <v>#N/A</v>
      </c>
    </row>
    <row r="26" spans="1:40" ht="26.25" customHeight="1">
      <c r="A26" s="3">
        <v>25</v>
      </c>
      <c r="B26" s="74" t="s">
        <v>9</v>
      </c>
      <c r="C26" s="12" t="s">
        <v>18</v>
      </c>
      <c r="D26" s="11" t="s">
        <v>154</v>
      </c>
      <c r="E26" s="24" t="e">
        <v>#N/A</v>
      </c>
      <c r="F26" s="24" t="e">
        <v>#N/A</v>
      </c>
      <c r="G26" s="24" t="e">
        <v>#N/A</v>
      </c>
      <c r="H26" s="24" t="e">
        <v>#N/A</v>
      </c>
      <c r="I26" s="24" t="e">
        <v>#N/A</v>
      </c>
      <c r="J26" s="24" t="e">
        <v>#N/A</v>
      </c>
      <c r="K26" s="24" t="e">
        <v>#N/A</v>
      </c>
      <c r="L26" s="24">
        <v>-0.76</v>
      </c>
      <c r="M26" s="24" t="e">
        <v>#N/A</v>
      </c>
      <c r="N26" s="24" t="e">
        <v>#N/A</v>
      </c>
      <c r="O26" s="24" t="e">
        <v>#N/A</v>
      </c>
      <c r="P26" s="24" t="e">
        <v>#N/A</v>
      </c>
      <c r="Q26" s="25" t="e">
        <v>#N/A</v>
      </c>
      <c r="R26" s="25" t="e">
        <v>#N/A</v>
      </c>
      <c r="S26" s="25" t="e">
        <v>#N/A</v>
      </c>
      <c r="T26" s="25" t="e">
        <v>#N/A</v>
      </c>
      <c r="U26" s="25" t="e">
        <v>#N/A</v>
      </c>
      <c r="V26" s="25" t="e">
        <v>#N/A</v>
      </c>
      <c r="W26" s="25" t="e">
        <v>#N/A</v>
      </c>
      <c r="X26" s="25">
        <v>-11.67</v>
      </c>
      <c r="Y26" s="25" t="e">
        <v>#N/A</v>
      </c>
      <c r="Z26" s="25" t="e">
        <v>#N/A</v>
      </c>
      <c r="AA26" s="25" t="e">
        <v>#N/A</v>
      </c>
      <c r="AB26" s="25" t="e">
        <v>#N/A</v>
      </c>
      <c r="AC26" s="24" t="e">
        <v>#N/A</v>
      </c>
      <c r="AD26" s="24" t="e">
        <v>#N/A</v>
      </c>
      <c r="AE26" s="24" t="e">
        <v>#N/A</v>
      </c>
      <c r="AF26" s="24" t="e">
        <v>#N/A</v>
      </c>
      <c r="AG26" s="24" t="e">
        <v>#N/A</v>
      </c>
      <c r="AH26" s="24" t="e">
        <v>#N/A</v>
      </c>
      <c r="AI26" s="24" t="e">
        <v>#N/A</v>
      </c>
      <c r="AJ26" s="24">
        <v>8.1</v>
      </c>
      <c r="AK26" s="24" t="e">
        <v>#N/A</v>
      </c>
      <c r="AL26" s="24" t="e">
        <v>#N/A</v>
      </c>
      <c r="AM26" s="24" t="e">
        <v>#N/A</v>
      </c>
      <c r="AN26" s="24" t="e">
        <v>#N/A</v>
      </c>
    </row>
    <row r="27" spans="1:40" ht="26.25" customHeight="1">
      <c r="A27" s="7">
        <v>26</v>
      </c>
      <c r="B27" s="11" t="s">
        <v>9</v>
      </c>
      <c r="C27" s="12" t="s">
        <v>18</v>
      </c>
      <c r="D27" s="11" t="s">
        <v>244</v>
      </c>
      <c r="E27" s="24">
        <v>-2.2399999999999998</v>
      </c>
      <c r="F27" s="24">
        <v>-1.33</v>
      </c>
      <c r="G27" s="24">
        <v>-1.1599999999999999</v>
      </c>
      <c r="H27" s="24">
        <v>-1.25</v>
      </c>
      <c r="I27" s="24">
        <v>0.3</v>
      </c>
      <c r="J27" s="24">
        <v>-0.89</v>
      </c>
      <c r="K27" s="24">
        <v>0.31</v>
      </c>
      <c r="L27" s="24">
        <v>-0.76</v>
      </c>
      <c r="M27" s="24">
        <v>0.35000000000000003</v>
      </c>
      <c r="N27" s="24">
        <v>-0.97</v>
      </c>
      <c r="O27" s="24">
        <v>0.91</v>
      </c>
      <c r="P27" s="24">
        <v>-0.74</v>
      </c>
      <c r="Q27" s="25">
        <v>-11.44</v>
      </c>
      <c r="R27" s="25">
        <v>-18.670000000000002</v>
      </c>
      <c r="S27" s="25">
        <v>-9.5299999999999994</v>
      </c>
      <c r="T27" s="25">
        <v>-15.22</v>
      </c>
      <c r="U27" s="25">
        <v>1.25</v>
      </c>
      <c r="V27" s="25">
        <v>-13.73</v>
      </c>
      <c r="W27" s="25">
        <v>1.47</v>
      </c>
      <c r="X27" s="25">
        <v>-11.67</v>
      </c>
      <c r="Y27" s="25">
        <v>1.57</v>
      </c>
      <c r="Z27" s="25">
        <v>-13.31</v>
      </c>
      <c r="AA27" s="25">
        <v>5.6</v>
      </c>
      <c r="AB27" s="25">
        <v>-9.52</v>
      </c>
      <c r="AC27" s="24">
        <v>4.49</v>
      </c>
      <c r="AD27" s="24">
        <v>7.06</v>
      </c>
      <c r="AE27" s="24">
        <v>4.9400000000000004</v>
      </c>
      <c r="AF27" s="24">
        <v>7.3</v>
      </c>
      <c r="AG27" s="24">
        <v>5.7</v>
      </c>
      <c r="AH27" s="24">
        <v>8.36</v>
      </c>
      <c r="AI27" s="24">
        <v>6.23</v>
      </c>
      <c r="AJ27" s="24">
        <v>8.1</v>
      </c>
      <c r="AK27" s="24">
        <v>6.47</v>
      </c>
      <c r="AL27" s="24">
        <v>8.34</v>
      </c>
      <c r="AM27" s="24">
        <v>5.28</v>
      </c>
      <c r="AN27" s="24">
        <v>7.89</v>
      </c>
    </row>
    <row r="28" spans="1:40" ht="26.25" customHeight="1">
      <c r="A28" s="3">
        <v>27</v>
      </c>
      <c r="B28" s="73" t="s">
        <v>20</v>
      </c>
      <c r="C28" s="8" t="s">
        <v>207</v>
      </c>
      <c r="D28" s="5" t="s">
        <v>43</v>
      </c>
      <c r="E28" s="24">
        <v>-0.27</v>
      </c>
      <c r="F28" s="24">
        <v>1.25</v>
      </c>
      <c r="G28" s="24">
        <v>-3.69</v>
      </c>
      <c r="H28" s="24">
        <v>1.42</v>
      </c>
      <c r="I28" s="24">
        <v>-1.8</v>
      </c>
      <c r="J28" s="24">
        <v>-6.0000000000000005E-2</v>
      </c>
      <c r="K28" s="24">
        <v>1.2</v>
      </c>
      <c r="L28" s="24">
        <v>2.44</v>
      </c>
      <c r="M28" s="24">
        <v>-1.28</v>
      </c>
      <c r="N28" s="24">
        <v>0.97</v>
      </c>
      <c r="O28" s="24">
        <v>-2.59</v>
      </c>
      <c r="P28" s="24">
        <v>1.58</v>
      </c>
      <c r="Q28" s="25">
        <v>-1.39</v>
      </c>
      <c r="R28" s="25">
        <v>17.520000000000003</v>
      </c>
      <c r="S28" s="25">
        <v>-30.41</v>
      </c>
      <c r="T28" s="25">
        <v>17.310000000000002</v>
      </c>
      <c r="U28" s="25">
        <v>-7.64</v>
      </c>
      <c r="V28" s="25">
        <v>-0.93</v>
      </c>
      <c r="W28" s="25">
        <v>5.87</v>
      </c>
      <c r="X28" s="25">
        <v>37.409999999999997</v>
      </c>
      <c r="Y28" s="25">
        <v>-5.81</v>
      </c>
      <c r="Z28" s="25">
        <v>13.31</v>
      </c>
      <c r="AA28" s="25">
        <v>-16</v>
      </c>
      <c r="AB28" s="25">
        <v>20.420000000000002</v>
      </c>
      <c r="AC28" s="24">
        <v>5</v>
      </c>
      <c r="AD28" s="24">
        <v>10.199999999999999</v>
      </c>
      <c r="AE28" s="24">
        <v>3.8</v>
      </c>
      <c r="AF28" s="24">
        <v>10.1</v>
      </c>
      <c r="AG28" s="24">
        <v>5.2</v>
      </c>
      <c r="AH28" s="24">
        <v>9.6</v>
      </c>
      <c r="AI28" s="24">
        <v>6.5</v>
      </c>
      <c r="AJ28" s="24">
        <v>12.6</v>
      </c>
      <c r="AK28" s="24">
        <v>6</v>
      </c>
      <c r="AL28" s="24">
        <v>10.9</v>
      </c>
      <c r="AM28" s="24">
        <v>4.2</v>
      </c>
      <c r="AN28" s="24">
        <v>10.5</v>
      </c>
    </row>
    <row r="29" spans="1:40" ht="26.25" customHeight="1">
      <c r="A29" s="3">
        <v>28</v>
      </c>
      <c r="B29" s="5" t="s">
        <v>19</v>
      </c>
      <c r="C29" s="6" t="s">
        <v>197</v>
      </c>
      <c r="D29" s="5" t="s">
        <v>246</v>
      </c>
      <c r="E29" s="24">
        <v>1.66</v>
      </c>
      <c r="F29" s="24">
        <v>-1.3800000000000001</v>
      </c>
      <c r="G29" s="24">
        <v>-1.03</v>
      </c>
      <c r="H29" s="24">
        <v>-1.06</v>
      </c>
      <c r="I29" s="24">
        <v>0.71</v>
      </c>
      <c r="J29" s="24">
        <v>-0.59</v>
      </c>
      <c r="K29" s="24">
        <v>1.2</v>
      </c>
      <c r="L29" s="24">
        <v>0.95</v>
      </c>
      <c r="M29" s="24">
        <v>-0.59</v>
      </c>
      <c r="N29" s="24">
        <v>-0.4</v>
      </c>
      <c r="O29" s="24">
        <v>0.97</v>
      </c>
      <c r="P29" s="24">
        <v>-0.29000000000000004</v>
      </c>
      <c r="Q29" s="25">
        <v>8.49</v>
      </c>
      <c r="R29" s="25">
        <v>-19.360000000000003</v>
      </c>
      <c r="S29" s="25">
        <v>-8.43</v>
      </c>
      <c r="T29" s="25">
        <v>-12.9</v>
      </c>
      <c r="U29" s="25">
        <v>3.0199999999999996</v>
      </c>
      <c r="V29" s="25">
        <v>-9.19</v>
      </c>
      <c r="W29" s="25">
        <v>5.87</v>
      </c>
      <c r="X29" s="25">
        <v>14.51</v>
      </c>
      <c r="Y29" s="25">
        <v>-2.67</v>
      </c>
      <c r="Z29" s="25">
        <v>-5.41</v>
      </c>
      <c r="AA29" s="25">
        <v>6</v>
      </c>
      <c r="AB29" s="25">
        <v>-3.67</v>
      </c>
      <c r="AC29" s="24">
        <v>5.5</v>
      </c>
      <c r="AD29" s="24">
        <v>7</v>
      </c>
      <c r="AE29" s="24">
        <v>5</v>
      </c>
      <c r="AF29" s="24">
        <v>7.5</v>
      </c>
      <c r="AG29" s="24">
        <v>5.8</v>
      </c>
      <c r="AH29" s="24">
        <v>8.8000000000000007</v>
      </c>
      <c r="AI29" s="24">
        <v>6.5</v>
      </c>
      <c r="AJ29" s="24">
        <v>10.5</v>
      </c>
      <c r="AK29" s="24">
        <v>6.2</v>
      </c>
      <c r="AL29" s="24">
        <v>9.1</v>
      </c>
      <c r="AM29" s="24">
        <v>5.3</v>
      </c>
      <c r="AN29" s="24">
        <v>8.4</v>
      </c>
    </row>
    <row r="30" spans="1:40" ht="26.25" customHeight="1">
      <c r="A30" s="7">
        <v>29</v>
      </c>
      <c r="B30" s="5" t="s">
        <v>19</v>
      </c>
      <c r="C30" s="6" t="s">
        <v>197</v>
      </c>
      <c r="D30" s="5" t="s">
        <v>245</v>
      </c>
      <c r="E30" s="24">
        <v>3.5799999999999996</v>
      </c>
      <c r="F30" s="24">
        <v>-0.97</v>
      </c>
      <c r="G30" s="24">
        <v>-1.47</v>
      </c>
      <c r="H30" s="24">
        <v>-1.44</v>
      </c>
      <c r="I30" s="24">
        <v>0.3</v>
      </c>
      <c r="J30" s="24">
        <v>-0.66</v>
      </c>
      <c r="K30" s="24">
        <v>0.87</v>
      </c>
      <c r="L30" s="24">
        <v>0.66</v>
      </c>
      <c r="M30" s="24">
        <v>0.11</v>
      </c>
      <c r="N30" s="24">
        <v>-0.4</v>
      </c>
      <c r="O30" s="24">
        <v>0.65</v>
      </c>
      <c r="P30" s="24">
        <v>-0.38</v>
      </c>
      <c r="Q30" s="25">
        <v>18.350000000000001</v>
      </c>
      <c r="R30" s="25">
        <v>-13.6</v>
      </c>
      <c r="S30" s="25">
        <v>-12.09</v>
      </c>
      <c r="T30" s="25">
        <v>-17.540000000000003</v>
      </c>
      <c r="U30" s="25">
        <v>1.25</v>
      </c>
      <c r="V30" s="25">
        <v>-10.220000000000001</v>
      </c>
      <c r="W30" s="25">
        <v>4.24</v>
      </c>
      <c r="X30" s="25">
        <v>10.15</v>
      </c>
      <c r="Y30" s="25">
        <v>0.48</v>
      </c>
      <c r="Z30" s="25">
        <v>-5.41</v>
      </c>
      <c r="AA30" s="25">
        <v>4</v>
      </c>
      <c r="AB30" s="25">
        <v>-4.8199999999999994</v>
      </c>
      <c r="AC30" s="24">
        <v>6</v>
      </c>
      <c r="AD30" s="24">
        <v>7.5</v>
      </c>
      <c r="AE30" s="24">
        <v>4.8</v>
      </c>
      <c r="AF30" s="24">
        <v>7.1</v>
      </c>
      <c r="AG30" s="24">
        <v>5.7</v>
      </c>
      <c r="AH30" s="24">
        <v>8.6999999999999993</v>
      </c>
      <c r="AI30" s="24">
        <v>6.4</v>
      </c>
      <c r="AJ30" s="24">
        <v>10.1</v>
      </c>
      <c r="AK30" s="24">
        <v>6.4</v>
      </c>
      <c r="AL30" s="24">
        <v>9.1</v>
      </c>
      <c r="AM30" s="24">
        <v>5.2</v>
      </c>
      <c r="AN30" s="24">
        <v>8.3000000000000007</v>
      </c>
    </row>
    <row r="31" spans="1:40" ht="26.25" customHeight="1">
      <c r="A31" s="3">
        <v>30</v>
      </c>
      <c r="B31" s="5" t="s">
        <v>59</v>
      </c>
      <c r="C31" s="6" t="s">
        <v>60</v>
      </c>
      <c r="D31" s="5" t="s">
        <v>52</v>
      </c>
      <c r="E31" s="24">
        <v>-0.27</v>
      </c>
      <c r="F31" s="24">
        <v>-1.55</v>
      </c>
      <c r="G31" s="24">
        <v>-0.14000000000000001</v>
      </c>
      <c r="H31" s="24">
        <v>-0.11</v>
      </c>
      <c r="I31" s="24">
        <v>1.96</v>
      </c>
      <c r="J31" s="24">
        <v>-0.53</v>
      </c>
      <c r="K31" s="24">
        <v>-1.8</v>
      </c>
      <c r="L31" s="24">
        <v>-0.41000000000000003</v>
      </c>
      <c r="M31" s="24">
        <v>-1.28</v>
      </c>
      <c r="N31" s="24">
        <v>-1.1599999999999999</v>
      </c>
      <c r="O31" s="24">
        <v>0.97</v>
      </c>
      <c r="P31" s="24">
        <v>-0.11</v>
      </c>
      <c r="Q31" s="25">
        <v>-1.39</v>
      </c>
      <c r="R31" s="25">
        <v>-21.66</v>
      </c>
      <c r="S31" s="25">
        <v>-1.1000000000000001</v>
      </c>
      <c r="T31" s="25">
        <v>-1.28</v>
      </c>
      <c r="U31" s="25">
        <v>8.35</v>
      </c>
      <c r="V31" s="25">
        <v>-8.16</v>
      </c>
      <c r="W31" s="25">
        <v>-8.7999999999999989</v>
      </c>
      <c r="X31" s="25">
        <v>-6.22</v>
      </c>
      <c r="Y31" s="25">
        <v>-5.81</v>
      </c>
      <c r="Z31" s="25">
        <v>-15.81</v>
      </c>
      <c r="AA31" s="25">
        <v>6</v>
      </c>
      <c r="AB31" s="25">
        <v>-1.3800000000000001</v>
      </c>
      <c r="AC31" s="24">
        <v>5</v>
      </c>
      <c r="AD31" s="24">
        <v>6.8</v>
      </c>
      <c r="AE31" s="24">
        <v>5.4</v>
      </c>
      <c r="AF31" s="24">
        <v>8.5</v>
      </c>
      <c r="AG31" s="24">
        <v>6.1</v>
      </c>
      <c r="AH31" s="24">
        <v>8.9</v>
      </c>
      <c r="AI31" s="24">
        <v>5.6</v>
      </c>
      <c r="AJ31" s="24">
        <v>8.6</v>
      </c>
      <c r="AK31" s="24">
        <v>6</v>
      </c>
      <c r="AL31" s="24">
        <v>8.1</v>
      </c>
      <c r="AM31" s="24">
        <v>5.3</v>
      </c>
      <c r="AN31" s="24">
        <v>8.6</v>
      </c>
    </row>
    <row r="32" spans="1:40" ht="26.25" customHeight="1">
      <c r="A32" s="3">
        <v>31</v>
      </c>
      <c r="B32" s="9" t="s">
        <v>6</v>
      </c>
      <c r="C32" s="10" t="s">
        <v>206</v>
      </c>
      <c r="D32" s="5" t="s">
        <v>173</v>
      </c>
      <c r="E32" s="24">
        <v>1.27</v>
      </c>
      <c r="F32" s="24">
        <v>-1.05</v>
      </c>
      <c r="G32" s="24">
        <v>-0.36</v>
      </c>
      <c r="H32" s="24">
        <v>-1.25</v>
      </c>
      <c r="I32" s="24">
        <v>-5.55</v>
      </c>
      <c r="J32" s="24">
        <v>-2.0499999999999998</v>
      </c>
      <c r="K32" s="24">
        <v>-2.1399999999999997</v>
      </c>
      <c r="L32" s="24">
        <v>-0.41000000000000003</v>
      </c>
      <c r="M32" s="24">
        <v>-1.6300000000000001</v>
      </c>
      <c r="N32" s="24">
        <v>-1.3800000000000001</v>
      </c>
      <c r="O32" s="24">
        <v>0.97</v>
      </c>
      <c r="P32" s="24">
        <v>0.43</v>
      </c>
      <c r="Q32" s="25">
        <v>6.51</v>
      </c>
      <c r="R32" s="25">
        <v>-14.75</v>
      </c>
      <c r="S32" s="25">
        <v>-2.94</v>
      </c>
      <c r="T32" s="25">
        <v>-15.22</v>
      </c>
      <c r="U32" s="25">
        <v>-23.630000000000003</v>
      </c>
      <c r="V32" s="25">
        <v>-31.89</v>
      </c>
      <c r="W32" s="25">
        <v>-10.43</v>
      </c>
      <c r="X32" s="25">
        <v>-6.22</v>
      </c>
      <c r="Y32" s="25">
        <v>-7.38</v>
      </c>
      <c r="Z32" s="25">
        <v>-18.920000000000002</v>
      </c>
      <c r="AA32" s="25">
        <v>6</v>
      </c>
      <c r="AB32" s="25">
        <v>5.51</v>
      </c>
      <c r="AC32" s="24">
        <v>5.4</v>
      </c>
      <c r="AD32" s="24">
        <v>7.4</v>
      </c>
      <c r="AE32" s="24">
        <v>5.3</v>
      </c>
      <c r="AF32" s="24">
        <v>7.3</v>
      </c>
      <c r="AG32" s="24">
        <v>4.3</v>
      </c>
      <c r="AH32" s="24">
        <v>6.6</v>
      </c>
      <c r="AI32" s="24">
        <v>5.5</v>
      </c>
      <c r="AJ32" s="24">
        <v>8.6</v>
      </c>
      <c r="AK32" s="24">
        <v>5.9</v>
      </c>
      <c r="AL32" s="24">
        <v>7.8</v>
      </c>
      <c r="AM32" s="24">
        <v>5.3</v>
      </c>
      <c r="AN32" s="24">
        <v>9.1999999999999993</v>
      </c>
    </row>
    <row r="33" spans="1:40" ht="26.25" customHeight="1">
      <c r="A33" s="7">
        <v>32</v>
      </c>
      <c r="B33" s="73" t="s">
        <v>61</v>
      </c>
      <c r="C33" s="8" t="s">
        <v>211</v>
      </c>
      <c r="D33" s="5" t="s">
        <v>247</v>
      </c>
      <c r="E33" s="24" t="e">
        <v>#N/A</v>
      </c>
      <c r="F33" s="24" t="e">
        <v>#N/A</v>
      </c>
      <c r="G33" s="24" t="e">
        <v>#N/A</v>
      </c>
      <c r="H33" s="24" t="e">
        <v>#N/A</v>
      </c>
      <c r="I33" s="24" t="e">
        <v>#N/A</v>
      </c>
      <c r="J33" s="24" t="e">
        <v>#N/A</v>
      </c>
      <c r="K33" s="24" t="e">
        <v>#N/A</v>
      </c>
      <c r="L33" s="24" t="e">
        <v>#N/A</v>
      </c>
      <c r="M33" s="24" t="e">
        <v>#N/A</v>
      </c>
      <c r="N33" s="24" t="e">
        <v>#N/A</v>
      </c>
      <c r="O33" s="24" t="e">
        <v>#N/A</v>
      </c>
      <c r="P33" s="24" t="e">
        <v>#N/A</v>
      </c>
      <c r="Q33" s="25" t="e">
        <v>#N/A</v>
      </c>
      <c r="R33" s="25" t="e">
        <v>#N/A</v>
      </c>
      <c r="S33" s="25" t="e">
        <v>#N/A</v>
      </c>
      <c r="T33" s="25" t="e">
        <v>#N/A</v>
      </c>
      <c r="U33" s="25" t="e">
        <v>#N/A</v>
      </c>
      <c r="V33" s="25" t="e">
        <v>#N/A</v>
      </c>
      <c r="W33" s="25" t="e">
        <v>#N/A</v>
      </c>
      <c r="X33" s="25" t="e">
        <v>#N/A</v>
      </c>
      <c r="Y33" s="25" t="e">
        <v>#N/A</v>
      </c>
      <c r="Z33" s="25" t="e">
        <v>#N/A</v>
      </c>
      <c r="AA33" s="25" t="e">
        <v>#N/A</v>
      </c>
      <c r="AB33" s="25" t="e">
        <v>#N/A</v>
      </c>
      <c r="AC33" s="24" t="e">
        <v>#N/A</v>
      </c>
      <c r="AD33" s="24" t="e">
        <v>#N/A</v>
      </c>
      <c r="AE33" s="24" t="e">
        <v>#N/A</v>
      </c>
      <c r="AF33" s="24" t="e">
        <v>#N/A</v>
      </c>
      <c r="AG33" s="24" t="e">
        <v>#N/A</v>
      </c>
      <c r="AH33" s="24" t="e">
        <v>#N/A</v>
      </c>
      <c r="AI33" s="24" t="e">
        <v>#N/A</v>
      </c>
      <c r="AJ33" s="24" t="e">
        <v>#N/A</v>
      </c>
      <c r="AK33" s="24" t="e">
        <v>#N/A</v>
      </c>
      <c r="AL33" s="24" t="e">
        <v>#N/A</v>
      </c>
      <c r="AM33" s="24" t="e">
        <v>#N/A</v>
      </c>
      <c r="AN33" s="24" t="e">
        <v>#N/A</v>
      </c>
    </row>
    <row r="34" spans="1:40" ht="26.25" customHeight="1">
      <c r="A34" s="3">
        <v>33</v>
      </c>
      <c r="B34" s="73" t="s">
        <v>61</v>
      </c>
      <c r="C34" s="8" t="s">
        <v>211</v>
      </c>
      <c r="D34" s="5" t="s">
        <v>248</v>
      </c>
      <c r="E34" s="24">
        <v>-2.1999999999999997</v>
      </c>
      <c r="F34" s="24">
        <v>-1.22</v>
      </c>
      <c r="G34" s="24">
        <v>-1.92</v>
      </c>
      <c r="H34" s="24">
        <v>-0.59</v>
      </c>
      <c r="I34" s="24">
        <v>-0.96</v>
      </c>
      <c r="J34" s="24">
        <v>-0.46</v>
      </c>
      <c r="K34" s="24">
        <v>-1.8</v>
      </c>
      <c r="L34" s="24">
        <v>-0.27</v>
      </c>
      <c r="M34" s="24">
        <v>-2.3199999999999998</v>
      </c>
      <c r="N34" s="24">
        <v>-1.54</v>
      </c>
      <c r="O34" s="24">
        <v>0.65</v>
      </c>
      <c r="P34" s="24">
        <v>0.08</v>
      </c>
      <c r="Q34" s="25">
        <v>-11.25</v>
      </c>
      <c r="R34" s="25">
        <v>-17.060000000000002</v>
      </c>
      <c r="S34" s="25">
        <v>-15.76</v>
      </c>
      <c r="T34" s="25">
        <v>-7.09</v>
      </c>
      <c r="U34" s="25">
        <v>-4.09</v>
      </c>
      <c r="V34" s="25">
        <v>-7.13</v>
      </c>
      <c r="W34" s="25">
        <v>-8.7999999999999989</v>
      </c>
      <c r="X34" s="25">
        <v>-4.04</v>
      </c>
      <c r="Y34" s="25">
        <v>-10.52</v>
      </c>
      <c r="Z34" s="25">
        <v>-21</v>
      </c>
      <c r="AA34" s="25">
        <v>4</v>
      </c>
      <c r="AB34" s="25">
        <v>0.92</v>
      </c>
      <c r="AC34" s="24">
        <v>4.5</v>
      </c>
      <c r="AD34" s="24">
        <v>7.2</v>
      </c>
      <c r="AE34" s="24">
        <v>4.5999999999999996</v>
      </c>
      <c r="AF34" s="24">
        <v>8</v>
      </c>
      <c r="AG34" s="24">
        <v>5.4</v>
      </c>
      <c r="AH34" s="24">
        <v>9</v>
      </c>
      <c r="AI34" s="24">
        <v>5.6</v>
      </c>
      <c r="AJ34" s="24">
        <v>8.8000000000000007</v>
      </c>
      <c r="AK34" s="24">
        <v>5.7</v>
      </c>
      <c r="AL34" s="24">
        <v>7.6</v>
      </c>
      <c r="AM34" s="24">
        <v>5.2</v>
      </c>
      <c r="AN34" s="24">
        <v>8.8000000000000007</v>
      </c>
    </row>
    <row r="35" spans="1:40" ht="26.25" customHeight="1">
      <c r="A35" s="3">
        <v>34</v>
      </c>
      <c r="B35" s="73" t="s">
        <v>48</v>
      </c>
      <c r="C35" s="8" t="s">
        <v>204</v>
      </c>
      <c r="D35" s="5" t="s">
        <v>13</v>
      </c>
      <c r="E35" s="24">
        <v>1.66</v>
      </c>
      <c r="F35" s="24" t="e">
        <v>#N/A</v>
      </c>
      <c r="G35" s="24">
        <v>-1.25</v>
      </c>
      <c r="H35" s="24">
        <v>-0.3</v>
      </c>
      <c r="I35" s="24">
        <v>1.1300000000000001</v>
      </c>
      <c r="J35" s="24">
        <v>-2.4499999999999997</v>
      </c>
      <c r="K35" s="24">
        <v>-0.14000000000000001</v>
      </c>
      <c r="L35" s="24">
        <v>-2.11</v>
      </c>
      <c r="M35" s="24">
        <v>3.21</v>
      </c>
      <c r="N35" s="24">
        <v>-9.9999999999999992E-2</v>
      </c>
      <c r="O35" s="24">
        <v>6.9999999999999993E-2</v>
      </c>
      <c r="P35" s="24">
        <v>-2.2999999999999998</v>
      </c>
      <c r="Q35" s="25">
        <v>8.49</v>
      </c>
      <c r="R35" s="25" t="e">
        <v>#N/A</v>
      </c>
      <c r="S35" s="25">
        <v>-10.26</v>
      </c>
      <c r="T35" s="25">
        <v>-3.61</v>
      </c>
      <c r="U35" s="25">
        <v>4.8</v>
      </c>
      <c r="V35" s="25">
        <v>-38.089999999999996</v>
      </c>
      <c r="W35" s="25">
        <v>-0.66</v>
      </c>
      <c r="X35" s="25">
        <v>-32.39</v>
      </c>
      <c r="Y35" s="25">
        <v>14.6</v>
      </c>
      <c r="Z35" s="25">
        <v>-1.25</v>
      </c>
      <c r="AA35" s="25">
        <v>0.4</v>
      </c>
      <c r="AB35" s="25">
        <v>-29.71</v>
      </c>
      <c r="AC35" s="24">
        <v>5.5</v>
      </c>
      <c r="AD35" s="24" t="e">
        <v>#N/A</v>
      </c>
      <c r="AE35" s="24">
        <v>4.9000000000000004</v>
      </c>
      <c r="AF35" s="24">
        <v>8.3000000000000007</v>
      </c>
      <c r="AG35" s="24">
        <v>5.9</v>
      </c>
      <c r="AH35" s="24">
        <v>6</v>
      </c>
      <c r="AI35" s="24">
        <v>6.1</v>
      </c>
      <c r="AJ35" s="24">
        <v>6.2</v>
      </c>
      <c r="AK35" s="24">
        <v>7.3</v>
      </c>
      <c r="AL35" s="24">
        <v>9.5</v>
      </c>
      <c r="AM35" s="24">
        <v>5.0199999999999996</v>
      </c>
      <c r="AN35" s="24">
        <v>6.13</v>
      </c>
    </row>
    <row r="36" spans="1:40" ht="26.25" customHeight="1">
      <c r="A36" s="7">
        <v>35</v>
      </c>
      <c r="B36" s="73" t="s">
        <v>185</v>
      </c>
      <c r="C36" s="8" t="s">
        <v>208</v>
      </c>
      <c r="D36" s="5" t="s">
        <v>250</v>
      </c>
      <c r="E36" s="24">
        <v>1.27</v>
      </c>
      <c r="F36" s="24">
        <v>-1.1399999999999999</v>
      </c>
      <c r="G36" s="24">
        <v>-4.2699999999999996</v>
      </c>
      <c r="H36" s="24">
        <v>-3.36</v>
      </c>
      <c r="I36" s="24">
        <v>-4.63</v>
      </c>
      <c r="J36" s="24">
        <v>-1.4</v>
      </c>
      <c r="K36" s="24">
        <v>-0.84</v>
      </c>
      <c r="L36" s="24">
        <v>-0.42</v>
      </c>
      <c r="M36" s="24">
        <v>0.76</v>
      </c>
      <c r="N36" s="24">
        <v>-0.8</v>
      </c>
      <c r="O36" s="24">
        <v>1.8800000000000001</v>
      </c>
      <c r="P36" s="24">
        <v>0.85</v>
      </c>
      <c r="Q36" s="25">
        <v>6.51</v>
      </c>
      <c r="R36" s="25">
        <v>-15.9</v>
      </c>
      <c r="S36" s="25">
        <v>-35.169999999999995</v>
      </c>
      <c r="T36" s="25">
        <v>-40.89</v>
      </c>
      <c r="U36" s="25">
        <v>-19.720000000000002</v>
      </c>
      <c r="V36" s="25">
        <v>-21.78</v>
      </c>
      <c r="W36" s="25">
        <v>-4.08</v>
      </c>
      <c r="X36" s="25">
        <v>-6.33</v>
      </c>
      <c r="Y36" s="25">
        <v>3.46</v>
      </c>
      <c r="Z36" s="25">
        <v>-10.92</v>
      </c>
      <c r="AA36" s="25">
        <v>11.6</v>
      </c>
      <c r="AB36" s="25">
        <v>10.9</v>
      </c>
      <c r="AC36" s="24">
        <v>5.4</v>
      </c>
      <c r="AD36" s="24">
        <v>7.3</v>
      </c>
      <c r="AE36" s="24">
        <v>3.54</v>
      </c>
      <c r="AF36" s="24">
        <v>5.09</v>
      </c>
      <c r="AG36" s="24">
        <v>4.5199999999999996</v>
      </c>
      <c r="AH36" s="24">
        <v>7.58</v>
      </c>
      <c r="AI36" s="24">
        <v>5.89</v>
      </c>
      <c r="AJ36" s="24">
        <v>8.59</v>
      </c>
      <c r="AK36" s="24">
        <v>6.59</v>
      </c>
      <c r="AL36" s="24">
        <v>8.57</v>
      </c>
      <c r="AM36" s="24">
        <v>5.58</v>
      </c>
      <c r="AN36" s="24">
        <v>9.67</v>
      </c>
    </row>
    <row r="37" spans="1:40" ht="26.25" customHeight="1">
      <c r="A37" s="3">
        <v>36</v>
      </c>
      <c r="B37" s="9" t="s">
        <v>186</v>
      </c>
      <c r="C37" s="10" t="s">
        <v>216</v>
      </c>
      <c r="D37" s="32" t="s">
        <v>251</v>
      </c>
      <c r="E37" s="24" t="e">
        <v>#N/A</v>
      </c>
      <c r="F37" s="24" t="e">
        <v>#N/A</v>
      </c>
      <c r="G37" s="24">
        <v>0.49</v>
      </c>
      <c r="H37" s="24">
        <v>1.82</v>
      </c>
      <c r="I37" s="24">
        <v>-2.34</v>
      </c>
      <c r="J37" s="24">
        <v>-0.28000000000000003</v>
      </c>
      <c r="K37" s="24">
        <v>-4.34</v>
      </c>
      <c r="L37" s="24">
        <v>-1.03</v>
      </c>
      <c r="M37" s="24">
        <v>-0.42</v>
      </c>
      <c r="N37" s="24">
        <v>-0.97</v>
      </c>
      <c r="O37" s="24">
        <v>-0.23</v>
      </c>
      <c r="P37" s="24">
        <v>-0.76</v>
      </c>
      <c r="Q37" s="25" t="e">
        <v>#N/A</v>
      </c>
      <c r="R37" s="25" t="e">
        <v>#N/A</v>
      </c>
      <c r="S37" s="25">
        <v>4.0299999999999994</v>
      </c>
      <c r="T37" s="25">
        <v>22.19</v>
      </c>
      <c r="U37" s="25">
        <v>-9.9499999999999993</v>
      </c>
      <c r="V37" s="25">
        <v>-4.24</v>
      </c>
      <c r="W37" s="25">
        <v>-21.180000000000003</v>
      </c>
      <c r="X37" s="25">
        <v>-15.709999999999999</v>
      </c>
      <c r="Y37" s="25">
        <v>-1.89</v>
      </c>
      <c r="Z37" s="25">
        <v>-13.209999999999999</v>
      </c>
      <c r="AA37" s="25">
        <v>-1.41</v>
      </c>
      <c r="AB37" s="25">
        <v>-9.75</v>
      </c>
      <c r="AC37" s="24" t="e">
        <v>#N/A</v>
      </c>
      <c r="AD37" s="24" t="e">
        <v>#N/A</v>
      </c>
      <c r="AE37" s="24">
        <v>5.68</v>
      </c>
      <c r="AF37" s="24">
        <v>10.52</v>
      </c>
      <c r="AG37" s="24">
        <v>5.07</v>
      </c>
      <c r="AH37" s="24">
        <v>9.2799999999999994</v>
      </c>
      <c r="AI37" s="24">
        <v>4.84</v>
      </c>
      <c r="AJ37" s="24">
        <v>7.73</v>
      </c>
      <c r="AK37" s="24">
        <v>6.25</v>
      </c>
      <c r="AL37" s="24">
        <v>8.35</v>
      </c>
      <c r="AM37" s="24">
        <v>4.93</v>
      </c>
      <c r="AN37" s="24">
        <v>7.87</v>
      </c>
    </row>
    <row r="38" spans="1:40" ht="26.25" customHeight="1">
      <c r="A38" s="3">
        <v>37</v>
      </c>
      <c r="B38" s="9" t="s">
        <v>187</v>
      </c>
      <c r="C38" s="10" t="s">
        <v>200</v>
      </c>
      <c r="D38" s="32" t="s">
        <v>252</v>
      </c>
      <c r="E38" s="24">
        <v>-2.9699999999999998</v>
      </c>
      <c r="F38" s="24">
        <v>2.5599999999999996</v>
      </c>
      <c r="G38" s="24">
        <v>-1.69</v>
      </c>
      <c r="H38" s="24">
        <v>-0.4</v>
      </c>
      <c r="I38" s="24">
        <v>-0.55000000000000004</v>
      </c>
      <c r="J38" s="24">
        <v>-0.13</v>
      </c>
      <c r="K38" s="24">
        <v>-3.8</v>
      </c>
      <c r="L38" s="24">
        <v>0.31</v>
      </c>
      <c r="M38" s="24">
        <v>5.2799999999999994</v>
      </c>
      <c r="N38" s="24">
        <v>2.57</v>
      </c>
      <c r="O38" s="24">
        <v>-2.59</v>
      </c>
      <c r="P38" s="24">
        <v>0.87</v>
      </c>
      <c r="Q38" s="25">
        <v>-15.19</v>
      </c>
      <c r="R38" s="25">
        <v>35.949999999999996</v>
      </c>
      <c r="S38" s="25">
        <v>-13.92</v>
      </c>
      <c r="T38" s="25">
        <v>-4.7699999999999996</v>
      </c>
      <c r="U38" s="25">
        <v>-2.3099999999999996</v>
      </c>
      <c r="V38" s="25">
        <v>-1.97</v>
      </c>
      <c r="W38" s="25">
        <v>-18.57</v>
      </c>
      <c r="X38" s="25">
        <v>4.6899999999999995</v>
      </c>
      <c r="Y38" s="25">
        <v>24.020000000000003</v>
      </c>
      <c r="Z38" s="25">
        <v>35.14</v>
      </c>
      <c r="AA38" s="25">
        <v>-16</v>
      </c>
      <c r="AB38" s="25">
        <v>11.24</v>
      </c>
      <c r="AC38" s="24">
        <v>4.3</v>
      </c>
      <c r="AD38" s="24">
        <v>11.8</v>
      </c>
      <c r="AE38" s="24">
        <v>4.7</v>
      </c>
      <c r="AF38" s="24">
        <v>8.1999999999999993</v>
      </c>
      <c r="AG38" s="24">
        <v>5.5</v>
      </c>
      <c r="AH38" s="24">
        <v>9.5</v>
      </c>
      <c r="AI38" s="24">
        <v>5</v>
      </c>
      <c r="AJ38" s="24">
        <v>9.6</v>
      </c>
      <c r="AK38" s="24">
        <v>7.9</v>
      </c>
      <c r="AL38" s="24">
        <v>13</v>
      </c>
      <c r="AM38" s="24">
        <v>4.2</v>
      </c>
      <c r="AN38" s="24">
        <v>9.6999999999999993</v>
      </c>
    </row>
    <row r="39" spans="1:40" ht="26.25" customHeight="1">
      <c r="A39" s="7">
        <v>38</v>
      </c>
      <c r="B39" s="9" t="s">
        <v>188</v>
      </c>
      <c r="C39" s="10" t="s">
        <v>198</v>
      </c>
      <c r="D39" s="32" t="s">
        <v>253</v>
      </c>
      <c r="E39" s="24">
        <v>-0.66</v>
      </c>
      <c r="F39" s="24">
        <v>0.68</v>
      </c>
      <c r="G39" s="24">
        <v>-0.57999999999999996</v>
      </c>
      <c r="H39" s="24">
        <v>-6.1099999999999994</v>
      </c>
      <c r="I39" s="24">
        <v>17.8</v>
      </c>
      <c r="J39" s="24">
        <v>0.14000000000000001</v>
      </c>
      <c r="K39" s="24">
        <v>-0.47000000000000003</v>
      </c>
      <c r="L39" s="24">
        <v>-1.54</v>
      </c>
      <c r="M39" s="24">
        <v>-3</v>
      </c>
      <c r="N39" s="24">
        <v>-1.54</v>
      </c>
      <c r="O39" s="24">
        <v>-2.2599999999999998</v>
      </c>
      <c r="P39" s="24">
        <v>-1.17</v>
      </c>
      <c r="Q39" s="25">
        <v>-3.36</v>
      </c>
      <c r="R39" s="25">
        <v>9.4499999999999993</v>
      </c>
      <c r="S39" s="25">
        <v>-4.7699999999999996</v>
      </c>
      <c r="T39" s="25">
        <v>-74.45</v>
      </c>
      <c r="U39" s="25">
        <v>75.850000000000009</v>
      </c>
      <c r="V39" s="25">
        <v>2.17</v>
      </c>
      <c r="W39" s="25">
        <v>-2.2899999999999996</v>
      </c>
      <c r="X39" s="25">
        <v>-23.67</v>
      </c>
      <c r="Y39" s="25">
        <v>-13.66</v>
      </c>
      <c r="Z39" s="25">
        <v>-21</v>
      </c>
      <c r="AA39" s="25">
        <v>-14</v>
      </c>
      <c r="AB39" s="25">
        <v>-15.14</v>
      </c>
      <c r="AC39" s="24">
        <v>4.9000000000000004</v>
      </c>
      <c r="AD39" s="24">
        <v>9.5</v>
      </c>
      <c r="AE39" s="24">
        <v>5.2</v>
      </c>
      <c r="AF39" s="24">
        <v>2.2000000000000002</v>
      </c>
      <c r="AG39" s="24">
        <v>9.9</v>
      </c>
      <c r="AH39" s="24">
        <v>9.9</v>
      </c>
      <c r="AI39" s="24">
        <v>6</v>
      </c>
      <c r="AJ39" s="24">
        <v>7</v>
      </c>
      <c r="AK39" s="24">
        <v>5.5</v>
      </c>
      <c r="AL39" s="24">
        <v>7.6</v>
      </c>
      <c r="AM39" s="24">
        <v>4.3</v>
      </c>
      <c r="AN39" s="24">
        <v>7.4</v>
      </c>
    </row>
    <row r="40" spans="1:40" ht="26.25" customHeight="1">
      <c r="A40" s="3">
        <v>39</v>
      </c>
      <c r="B40" s="9" t="s">
        <v>189</v>
      </c>
      <c r="C40" s="10" t="s">
        <v>202</v>
      </c>
      <c r="D40" s="32" t="s">
        <v>254</v>
      </c>
      <c r="E40" s="24" t="e">
        <v>#N/A</v>
      </c>
      <c r="F40" s="24" t="e">
        <v>#N/A</v>
      </c>
      <c r="G40" s="24">
        <v>-3.65</v>
      </c>
      <c r="H40" s="24">
        <v>-1.1300000000000001</v>
      </c>
      <c r="I40" s="24">
        <v>-7.38</v>
      </c>
      <c r="J40" s="24">
        <v>-1.05</v>
      </c>
      <c r="K40" s="24">
        <v>-5.4</v>
      </c>
      <c r="L40" s="24">
        <v>-0.09</v>
      </c>
      <c r="M40" s="24">
        <v>-4.38</v>
      </c>
      <c r="N40" s="24">
        <v>-1.08</v>
      </c>
      <c r="O40" s="24">
        <v>-10.07</v>
      </c>
      <c r="P40" s="24">
        <v>-2.0799999999999996</v>
      </c>
      <c r="Q40" s="25" t="e">
        <v>#N/A</v>
      </c>
      <c r="R40" s="25" t="e">
        <v>#N/A</v>
      </c>
      <c r="S40" s="25">
        <v>-30.040000000000003</v>
      </c>
      <c r="T40" s="25">
        <v>-13.76</v>
      </c>
      <c r="U40" s="25">
        <v>-31.44</v>
      </c>
      <c r="V40" s="25">
        <v>-16.310000000000002</v>
      </c>
      <c r="W40" s="25">
        <v>-26.39</v>
      </c>
      <c r="X40" s="25">
        <v>-1.31</v>
      </c>
      <c r="Y40" s="25">
        <v>-19.940000000000001</v>
      </c>
      <c r="Z40" s="25">
        <v>-14.77</v>
      </c>
      <c r="AA40" s="25">
        <v>-62.4</v>
      </c>
      <c r="AB40" s="25">
        <v>-26.84</v>
      </c>
      <c r="AC40" s="24" t="e">
        <v>#N/A</v>
      </c>
      <c r="AD40" s="24" t="e">
        <v>#N/A</v>
      </c>
      <c r="AE40" s="24">
        <v>3.82</v>
      </c>
      <c r="AF40" s="24">
        <v>7.4260000000000002</v>
      </c>
      <c r="AG40" s="24">
        <v>3.86</v>
      </c>
      <c r="AH40" s="24">
        <v>8.11</v>
      </c>
      <c r="AI40" s="24">
        <v>4.5199999999999996</v>
      </c>
      <c r="AJ40" s="24">
        <v>9.0500000000000007</v>
      </c>
      <c r="AK40" s="24">
        <v>5.0999999999999996</v>
      </c>
      <c r="AL40" s="24">
        <v>8.1999999999999993</v>
      </c>
      <c r="AM40" s="24">
        <v>1.88</v>
      </c>
      <c r="AN40" s="24">
        <v>6.38</v>
      </c>
    </row>
    <row r="41" spans="1:40" s="72" customFormat="1" ht="26.25" customHeight="1">
      <c r="A41" s="3">
        <v>40</v>
      </c>
      <c r="B41" s="5" t="s">
        <v>190</v>
      </c>
      <c r="C41" s="6" t="s">
        <v>209</v>
      </c>
      <c r="D41" s="5" t="s">
        <v>255</v>
      </c>
      <c r="E41" s="24">
        <v>0.89</v>
      </c>
      <c r="F41" s="24">
        <v>5.1899999999999995</v>
      </c>
      <c r="G41" s="24">
        <v>-3.25</v>
      </c>
      <c r="H41" s="24">
        <v>0.47000000000000003</v>
      </c>
      <c r="I41" s="24" t="e">
        <v>#N/A</v>
      </c>
      <c r="J41" s="24" t="e">
        <v>#N/A</v>
      </c>
      <c r="K41" s="24" t="e">
        <v>#N/A</v>
      </c>
      <c r="L41" s="24" t="e">
        <v>#N/A</v>
      </c>
      <c r="M41" s="24">
        <v>7.6899999999999995</v>
      </c>
      <c r="N41" s="24">
        <v>2.2599999999999998</v>
      </c>
      <c r="O41" s="24">
        <v>-3.23</v>
      </c>
      <c r="P41" s="24">
        <v>2.6399999999999997</v>
      </c>
      <c r="Q41" s="25">
        <v>4.54</v>
      </c>
      <c r="R41" s="25">
        <v>72.820000000000007</v>
      </c>
      <c r="S41" s="25">
        <v>-26.740000000000002</v>
      </c>
      <c r="T41" s="25">
        <v>5.7</v>
      </c>
      <c r="U41" s="25" t="e">
        <v>#N/A</v>
      </c>
      <c r="V41" s="25" t="e">
        <v>#N/A</v>
      </c>
      <c r="W41" s="25" t="e">
        <v>#N/A</v>
      </c>
      <c r="X41" s="25" t="e">
        <v>#N/A</v>
      </c>
      <c r="Y41" s="25">
        <v>35.01</v>
      </c>
      <c r="Z41" s="25">
        <v>30.98</v>
      </c>
      <c r="AA41" s="25">
        <v>-20</v>
      </c>
      <c r="AB41" s="25">
        <v>34.18</v>
      </c>
      <c r="AC41" s="24">
        <v>5.3</v>
      </c>
      <c r="AD41" s="24">
        <v>15</v>
      </c>
      <c r="AE41" s="24">
        <v>4</v>
      </c>
      <c r="AF41" s="24">
        <v>9.1</v>
      </c>
      <c r="AG41" s="24" t="e">
        <v>#N/A</v>
      </c>
      <c r="AH41" s="24" t="e">
        <v>#N/A</v>
      </c>
      <c r="AI41" s="24" t="e">
        <v>#N/A</v>
      </c>
      <c r="AJ41" s="24" t="e">
        <v>#N/A</v>
      </c>
      <c r="AK41" s="24">
        <v>8.6</v>
      </c>
      <c r="AL41" s="24">
        <v>12.6</v>
      </c>
      <c r="AM41" s="24">
        <v>4</v>
      </c>
      <c r="AN41" s="24">
        <v>11.7</v>
      </c>
    </row>
    <row r="42" spans="1:40" s="72" customFormat="1" ht="26.25" customHeight="1">
      <c r="A42" s="7">
        <v>41</v>
      </c>
      <c r="B42" s="5" t="s">
        <v>191</v>
      </c>
      <c r="C42" s="6" t="s">
        <v>219</v>
      </c>
      <c r="D42" s="5" t="s">
        <v>256</v>
      </c>
      <c r="E42" s="24">
        <v>-0.27</v>
      </c>
      <c r="F42" s="24">
        <v>-0.97</v>
      </c>
      <c r="G42" s="24">
        <v>-2.5799999999999996</v>
      </c>
      <c r="H42" s="24">
        <v>-1.92</v>
      </c>
      <c r="I42" s="24">
        <v>-0.13</v>
      </c>
      <c r="J42" s="24">
        <v>-1.79</v>
      </c>
      <c r="K42" s="24">
        <v>-1.47</v>
      </c>
      <c r="L42" s="24">
        <v>-1.76</v>
      </c>
      <c r="M42" s="24">
        <v>-3.3499999999999996</v>
      </c>
      <c r="N42" s="24">
        <v>-2.2899999999999996</v>
      </c>
      <c r="O42" s="24">
        <v>0.97</v>
      </c>
      <c r="P42" s="24">
        <v>-1.7</v>
      </c>
      <c r="Q42" s="25">
        <v>-1.39</v>
      </c>
      <c r="R42" s="25">
        <v>-13.6</v>
      </c>
      <c r="S42" s="25">
        <v>-21.25</v>
      </c>
      <c r="T42" s="25">
        <v>-23.35</v>
      </c>
      <c r="U42" s="25">
        <v>-0.54</v>
      </c>
      <c r="V42" s="25">
        <v>-27.770000000000003</v>
      </c>
      <c r="W42" s="25">
        <v>-7.17</v>
      </c>
      <c r="X42" s="25">
        <v>-26.94</v>
      </c>
      <c r="Y42" s="25">
        <v>-15.23</v>
      </c>
      <c r="Z42" s="25">
        <v>-31.400000000000002</v>
      </c>
      <c r="AA42" s="25">
        <v>6</v>
      </c>
      <c r="AB42" s="25">
        <v>-22.020000000000003</v>
      </c>
      <c r="AC42" s="24">
        <v>5</v>
      </c>
      <c r="AD42" s="24">
        <v>7.5</v>
      </c>
      <c r="AE42" s="24">
        <v>4.3</v>
      </c>
      <c r="AF42" s="24">
        <v>6.6</v>
      </c>
      <c r="AG42" s="24">
        <v>5.6</v>
      </c>
      <c r="AH42" s="24">
        <v>7</v>
      </c>
      <c r="AI42" s="24">
        <v>5.7</v>
      </c>
      <c r="AJ42" s="24">
        <v>6.7</v>
      </c>
      <c r="AK42" s="24">
        <v>5.4</v>
      </c>
      <c r="AL42" s="24">
        <v>6.6</v>
      </c>
      <c r="AM42" s="24">
        <v>5.3</v>
      </c>
      <c r="AN42" s="24">
        <v>6.8</v>
      </c>
    </row>
    <row r="43" spans="1:40" s="72" customFormat="1" ht="26.25" customHeight="1">
      <c r="A43" s="3">
        <v>42</v>
      </c>
      <c r="B43" s="5" t="s">
        <v>127</v>
      </c>
      <c r="C43" s="6" t="s">
        <v>128</v>
      </c>
      <c r="D43" s="5" t="s">
        <v>129</v>
      </c>
      <c r="E43" s="24" t="e">
        <v>#N/A</v>
      </c>
      <c r="F43" s="24" t="e">
        <v>#N/A</v>
      </c>
      <c r="G43" s="24" t="e">
        <v>#N/A</v>
      </c>
      <c r="H43" s="24" t="e">
        <v>#N/A</v>
      </c>
      <c r="I43" s="24" t="e">
        <v>#N/A</v>
      </c>
      <c r="J43" s="24" t="e">
        <v>#N/A</v>
      </c>
      <c r="K43" s="24" t="e">
        <v>#N/A</v>
      </c>
      <c r="L43" s="24" t="e">
        <v>#N/A</v>
      </c>
      <c r="M43" s="24" t="e">
        <v>#N/A</v>
      </c>
      <c r="N43" s="24" t="e">
        <v>#N/A</v>
      </c>
      <c r="O43" s="24" t="e">
        <v>#N/A</v>
      </c>
      <c r="P43" s="24" t="e">
        <v>#N/A</v>
      </c>
      <c r="Q43" s="25" t="e">
        <v>#N/A</v>
      </c>
      <c r="R43" s="25" t="e">
        <v>#N/A</v>
      </c>
      <c r="S43" s="25" t="e">
        <v>#N/A</v>
      </c>
      <c r="T43" s="25" t="e">
        <v>#N/A</v>
      </c>
      <c r="U43" s="25" t="e">
        <v>#N/A</v>
      </c>
      <c r="V43" s="25" t="e">
        <v>#N/A</v>
      </c>
      <c r="W43" s="25" t="e">
        <v>#N/A</v>
      </c>
      <c r="X43" s="25" t="e">
        <v>#N/A</v>
      </c>
      <c r="Y43" s="25" t="e">
        <v>#N/A</v>
      </c>
      <c r="Z43" s="25" t="e">
        <v>#N/A</v>
      </c>
      <c r="AA43" s="25" t="e">
        <v>#N/A</v>
      </c>
      <c r="AB43" s="25" t="e">
        <v>#N/A</v>
      </c>
      <c r="AC43" s="24" t="e">
        <v>#N/A</v>
      </c>
      <c r="AD43" s="24" t="e">
        <v>#N/A</v>
      </c>
      <c r="AE43" s="24" t="e">
        <v>#N/A</v>
      </c>
      <c r="AF43" s="24" t="e">
        <v>#N/A</v>
      </c>
      <c r="AG43" s="24" t="e">
        <v>#N/A</v>
      </c>
      <c r="AH43" s="24" t="e">
        <v>#N/A</v>
      </c>
      <c r="AI43" s="24" t="e">
        <v>#N/A</v>
      </c>
      <c r="AJ43" s="24" t="e">
        <v>#N/A</v>
      </c>
      <c r="AK43" s="24" t="e">
        <v>#N/A</v>
      </c>
      <c r="AL43" s="24" t="e">
        <v>#N/A</v>
      </c>
      <c r="AM43" s="24" t="e">
        <v>#N/A</v>
      </c>
      <c r="AN43" s="24" t="e">
        <v>#N/A</v>
      </c>
    </row>
    <row r="44" spans="1:40" s="72" customFormat="1" ht="26.25" customHeight="1">
      <c r="A44" s="3">
        <v>43</v>
      </c>
      <c r="B44" s="5" t="s">
        <v>127</v>
      </c>
      <c r="C44" s="6" t="s">
        <v>128</v>
      </c>
      <c r="D44" s="5" t="s">
        <v>131</v>
      </c>
      <c r="E44" s="24" t="e">
        <v>#N/A</v>
      </c>
      <c r="F44" s="24" t="e">
        <v>#N/A</v>
      </c>
      <c r="G44" s="24" t="e">
        <v>#N/A</v>
      </c>
      <c r="H44" s="24" t="e">
        <v>#N/A</v>
      </c>
      <c r="I44" s="24" t="e">
        <v>#N/A</v>
      </c>
      <c r="J44" s="24" t="e">
        <v>#N/A</v>
      </c>
      <c r="K44" s="24" t="e">
        <v>#N/A</v>
      </c>
      <c r="L44" s="24" t="e">
        <v>#N/A</v>
      </c>
      <c r="M44" s="24" t="e">
        <v>#N/A</v>
      </c>
      <c r="N44" s="24" t="e">
        <v>#N/A</v>
      </c>
      <c r="O44" s="24" t="e">
        <v>#N/A</v>
      </c>
      <c r="P44" s="24" t="e">
        <v>#N/A</v>
      </c>
      <c r="Q44" s="25" t="e">
        <v>#N/A</v>
      </c>
      <c r="R44" s="25" t="e">
        <v>#N/A</v>
      </c>
      <c r="S44" s="25" t="e">
        <v>#N/A</v>
      </c>
      <c r="T44" s="25" t="e">
        <v>#N/A</v>
      </c>
      <c r="U44" s="25" t="e">
        <v>#N/A</v>
      </c>
      <c r="V44" s="25" t="e">
        <v>#N/A</v>
      </c>
      <c r="W44" s="25" t="e">
        <v>#N/A</v>
      </c>
      <c r="X44" s="25" t="e">
        <v>#N/A</v>
      </c>
      <c r="Y44" s="25" t="e">
        <v>#N/A</v>
      </c>
      <c r="Z44" s="25" t="e">
        <v>#N/A</v>
      </c>
      <c r="AA44" s="25" t="e">
        <v>#N/A</v>
      </c>
      <c r="AB44" s="25" t="e">
        <v>#N/A</v>
      </c>
      <c r="AC44" s="24" t="e">
        <v>#N/A</v>
      </c>
      <c r="AD44" s="24" t="e">
        <v>#N/A</v>
      </c>
      <c r="AE44" s="24" t="e">
        <v>#N/A</v>
      </c>
      <c r="AF44" s="24" t="e">
        <v>#N/A</v>
      </c>
      <c r="AG44" s="24" t="e">
        <v>#N/A</v>
      </c>
      <c r="AH44" s="24" t="e">
        <v>#N/A</v>
      </c>
      <c r="AI44" s="24" t="e">
        <v>#N/A</v>
      </c>
      <c r="AJ44" s="24" t="e">
        <v>#N/A</v>
      </c>
      <c r="AK44" s="24" t="e">
        <v>#N/A</v>
      </c>
      <c r="AL44" s="24" t="e">
        <v>#N/A</v>
      </c>
      <c r="AM44" s="24" t="e">
        <v>#N/A</v>
      </c>
      <c r="AN44" s="24" t="e">
        <v>#N/A</v>
      </c>
    </row>
    <row r="45" spans="1:40" s="72" customFormat="1" ht="26.25" customHeight="1">
      <c r="A45" s="7">
        <v>44</v>
      </c>
      <c r="B45" s="5" t="s">
        <v>133</v>
      </c>
      <c r="C45" s="6" t="s">
        <v>224</v>
      </c>
      <c r="D45" s="5" t="s">
        <v>134</v>
      </c>
      <c r="E45" s="24" t="e">
        <v>#N/A</v>
      </c>
      <c r="F45" s="24" t="e">
        <v>#N/A</v>
      </c>
      <c r="G45" s="24">
        <v>-1.47</v>
      </c>
      <c r="H45" s="24">
        <v>1.8</v>
      </c>
      <c r="I45" s="24">
        <v>0.3</v>
      </c>
      <c r="J45" s="24">
        <v>0.87</v>
      </c>
      <c r="K45" s="24">
        <v>-0.8</v>
      </c>
      <c r="L45" s="24">
        <v>1.73</v>
      </c>
      <c r="M45" s="24">
        <v>-3.69</v>
      </c>
      <c r="N45" s="24">
        <v>1.05</v>
      </c>
      <c r="O45" s="24">
        <v>0</v>
      </c>
      <c r="P45" s="24">
        <v>2.0199999999999996</v>
      </c>
      <c r="Q45" s="25" t="e">
        <v>#N/A</v>
      </c>
      <c r="R45" s="25" t="e">
        <v>#N/A</v>
      </c>
      <c r="S45" s="25">
        <v>-12.09</v>
      </c>
      <c r="T45" s="25">
        <v>21.96</v>
      </c>
      <c r="U45" s="25">
        <v>1.25</v>
      </c>
      <c r="V45" s="25">
        <v>13.52</v>
      </c>
      <c r="W45" s="25">
        <v>-3.9099999999999997</v>
      </c>
      <c r="X45" s="25">
        <v>26.5</v>
      </c>
      <c r="Y45" s="25">
        <v>-16.8</v>
      </c>
      <c r="Z45" s="25">
        <v>14.35</v>
      </c>
      <c r="AA45" s="25">
        <v>0</v>
      </c>
      <c r="AB45" s="25">
        <v>26.150000000000002</v>
      </c>
      <c r="AC45" s="24" t="e">
        <v>#N/A</v>
      </c>
      <c r="AD45" s="24" t="e">
        <v>#N/A</v>
      </c>
      <c r="AE45" s="24">
        <v>4.8</v>
      </c>
      <c r="AF45" s="24">
        <v>10.5</v>
      </c>
      <c r="AG45" s="24">
        <v>5.7</v>
      </c>
      <c r="AH45" s="24">
        <v>11</v>
      </c>
      <c r="AI45" s="24">
        <v>5.9</v>
      </c>
      <c r="AJ45" s="24">
        <v>11.6</v>
      </c>
      <c r="AK45" s="24">
        <v>5.3</v>
      </c>
      <c r="AL45" s="24">
        <v>11</v>
      </c>
      <c r="AM45" s="24">
        <v>5</v>
      </c>
      <c r="AN45" s="24">
        <v>11</v>
      </c>
    </row>
    <row r="46" spans="1:40" s="72" customFormat="1" ht="26.25" customHeight="1">
      <c r="A46" s="3">
        <v>45</v>
      </c>
      <c r="B46" s="5" t="s">
        <v>192</v>
      </c>
      <c r="C46" s="6" t="s">
        <v>214</v>
      </c>
      <c r="D46" s="5" t="s">
        <v>261</v>
      </c>
      <c r="E46" s="24">
        <v>-2.3099999999999996</v>
      </c>
      <c r="F46" s="24">
        <v>-1.37</v>
      </c>
      <c r="G46" s="24">
        <v>-2.8</v>
      </c>
      <c r="H46" s="24">
        <v>-1.73</v>
      </c>
      <c r="I46" s="24">
        <v>0.3</v>
      </c>
      <c r="J46" s="24">
        <v>-0.13</v>
      </c>
      <c r="K46" s="24">
        <v>-1.1399999999999999</v>
      </c>
      <c r="L46" s="24">
        <v>-1.47</v>
      </c>
      <c r="M46" s="24">
        <v>-2.6599999999999997</v>
      </c>
      <c r="N46" s="24">
        <v>-1.91</v>
      </c>
      <c r="O46" s="24">
        <v>-3.88</v>
      </c>
      <c r="P46" s="24">
        <v>0.43</v>
      </c>
      <c r="Q46" s="25">
        <v>-11.84</v>
      </c>
      <c r="R46" s="25">
        <v>-19.130000000000003</v>
      </c>
      <c r="S46" s="25">
        <v>-23.080000000000002</v>
      </c>
      <c r="T46" s="25">
        <v>-21.03</v>
      </c>
      <c r="U46" s="25">
        <v>1.25</v>
      </c>
      <c r="V46" s="25">
        <v>-1.97</v>
      </c>
      <c r="W46" s="25">
        <v>-5.54</v>
      </c>
      <c r="X46" s="25">
        <v>-22.580000000000002</v>
      </c>
      <c r="Y46" s="25">
        <v>-12.09</v>
      </c>
      <c r="Z46" s="25">
        <v>-26.200000000000003</v>
      </c>
      <c r="AA46" s="25">
        <v>-24</v>
      </c>
      <c r="AB46" s="25">
        <v>5.51</v>
      </c>
      <c r="AC46" s="24">
        <v>4.47</v>
      </c>
      <c r="AD46" s="24">
        <v>7.02</v>
      </c>
      <c r="AE46" s="24">
        <v>4.2</v>
      </c>
      <c r="AF46" s="24">
        <v>6.8</v>
      </c>
      <c r="AG46" s="24">
        <v>5.7</v>
      </c>
      <c r="AH46" s="24">
        <v>9.5</v>
      </c>
      <c r="AI46" s="24">
        <v>5.8</v>
      </c>
      <c r="AJ46" s="24">
        <v>7.1</v>
      </c>
      <c r="AK46" s="24">
        <v>5.6</v>
      </c>
      <c r="AL46" s="24">
        <v>7.1</v>
      </c>
      <c r="AM46" s="24">
        <v>3.8</v>
      </c>
      <c r="AN46" s="24">
        <v>9.1999999999999993</v>
      </c>
    </row>
    <row r="47" spans="1:40" s="72" customFormat="1" ht="26.25" customHeight="1">
      <c r="A47" s="3">
        <v>46</v>
      </c>
      <c r="B47" s="5" t="s">
        <v>193</v>
      </c>
      <c r="C47" s="6" t="s">
        <v>213</v>
      </c>
      <c r="D47" s="5" t="s">
        <v>262</v>
      </c>
      <c r="E47" s="24">
        <v>0.12</v>
      </c>
      <c r="F47" s="24">
        <v>-1.05</v>
      </c>
      <c r="G47" s="24">
        <v>-0.36</v>
      </c>
      <c r="H47" s="24">
        <v>-1.35</v>
      </c>
      <c r="I47" s="24">
        <v>-0.55000000000000004</v>
      </c>
      <c r="J47" s="24">
        <v>-1.32</v>
      </c>
      <c r="K47" s="24">
        <v>-5.14</v>
      </c>
      <c r="L47" s="24">
        <v>-2.1799999999999997</v>
      </c>
      <c r="M47" s="24" t="e">
        <v>#N/A</v>
      </c>
      <c r="N47" s="24" t="e">
        <v>#N/A</v>
      </c>
      <c r="O47" s="24" t="e">
        <v>#N/A</v>
      </c>
      <c r="P47" s="24" t="e">
        <v>#N/A</v>
      </c>
      <c r="Q47" s="25">
        <v>0.6</v>
      </c>
      <c r="R47" s="25">
        <v>-14.75</v>
      </c>
      <c r="S47" s="25">
        <v>-2.94</v>
      </c>
      <c r="T47" s="25">
        <v>-16.380000000000003</v>
      </c>
      <c r="U47" s="25">
        <v>-2.3099999999999996</v>
      </c>
      <c r="V47" s="25">
        <v>-20.540000000000003</v>
      </c>
      <c r="W47" s="25">
        <v>-25.09</v>
      </c>
      <c r="X47" s="25">
        <v>-33.479999999999997</v>
      </c>
      <c r="Y47" s="25" t="e">
        <v>#N/A</v>
      </c>
      <c r="Z47" s="25" t="e">
        <v>#N/A</v>
      </c>
      <c r="AA47" s="25" t="e">
        <v>#N/A</v>
      </c>
      <c r="AB47" s="25" t="e">
        <v>#N/A</v>
      </c>
      <c r="AC47" s="24">
        <v>5.0999999999999996</v>
      </c>
      <c r="AD47" s="24">
        <v>7.4</v>
      </c>
      <c r="AE47" s="24">
        <v>5.3</v>
      </c>
      <c r="AF47" s="24">
        <v>7.2</v>
      </c>
      <c r="AG47" s="24">
        <v>5.5</v>
      </c>
      <c r="AH47" s="24">
        <v>7.7</v>
      </c>
      <c r="AI47" s="24">
        <v>4.5999999999999996</v>
      </c>
      <c r="AJ47" s="24">
        <v>6.1</v>
      </c>
      <c r="AK47" s="24" t="e">
        <v>#N/A</v>
      </c>
      <c r="AL47" s="24" t="e">
        <v>#N/A</v>
      </c>
      <c r="AM47" s="24" t="e">
        <v>#N/A</v>
      </c>
      <c r="AN47" s="24" t="e">
        <v>#N/A</v>
      </c>
    </row>
    <row r="48" spans="1:40" s="72" customFormat="1" ht="26.25" customHeight="1">
      <c r="A48" s="7">
        <v>47</v>
      </c>
      <c r="B48" s="5" t="s">
        <v>62</v>
      </c>
      <c r="C48" s="6" t="s">
        <v>63</v>
      </c>
      <c r="D48" s="5" t="s">
        <v>308</v>
      </c>
      <c r="E48" s="24">
        <v>-0.27</v>
      </c>
      <c r="F48" s="24" t="e">
        <v>#VALUE!</v>
      </c>
      <c r="G48" s="24">
        <v>-0.36</v>
      </c>
      <c r="H48" s="24">
        <v>-1.6300000000000001</v>
      </c>
      <c r="I48" s="24">
        <v>0.3</v>
      </c>
      <c r="J48" s="24">
        <v>-1.32</v>
      </c>
      <c r="K48" s="24" t="e">
        <v>#N/A</v>
      </c>
      <c r="L48" s="24" t="e">
        <v>#N/A</v>
      </c>
      <c r="M48" s="24" t="e">
        <v>#N/A</v>
      </c>
      <c r="N48" s="24" t="e">
        <v>#N/A</v>
      </c>
      <c r="O48" s="24" t="e">
        <v>#N/A</v>
      </c>
      <c r="P48" s="24" t="e">
        <v>#N/A</v>
      </c>
      <c r="Q48" s="25">
        <v>-1.39</v>
      </c>
      <c r="R48" s="25" t="e">
        <v>#VALUE!</v>
      </c>
      <c r="S48" s="25">
        <v>-2.94</v>
      </c>
      <c r="T48" s="25">
        <v>-19.87</v>
      </c>
      <c r="U48" s="25">
        <v>1.25</v>
      </c>
      <c r="V48" s="25">
        <v>-20.540000000000003</v>
      </c>
      <c r="W48" s="25" t="e">
        <v>#N/A</v>
      </c>
      <c r="X48" s="25" t="e">
        <v>#N/A</v>
      </c>
      <c r="Y48" s="25" t="e">
        <v>#N/A</v>
      </c>
      <c r="Z48" s="25" t="e">
        <v>#N/A</v>
      </c>
      <c r="AA48" s="25" t="e">
        <v>#N/A</v>
      </c>
      <c r="AB48" s="25" t="e">
        <v>#N/A</v>
      </c>
      <c r="AC48" s="24">
        <v>5</v>
      </c>
      <c r="AD48" s="24" t="s">
        <v>267</v>
      </c>
      <c r="AE48" s="24">
        <v>5.3</v>
      </c>
      <c r="AF48" s="24">
        <v>6.9</v>
      </c>
      <c r="AG48" s="24">
        <v>5.7</v>
      </c>
      <c r="AH48" s="24">
        <v>7.7</v>
      </c>
      <c r="AI48" s="24" t="e">
        <v>#N/A</v>
      </c>
      <c r="AJ48" s="24" t="e">
        <v>#N/A</v>
      </c>
      <c r="AK48" s="24" t="e">
        <v>#N/A</v>
      </c>
      <c r="AL48" s="24" t="e">
        <v>#N/A</v>
      </c>
      <c r="AM48" s="24" t="e">
        <v>#N/A</v>
      </c>
      <c r="AN48" s="24" t="e">
        <v>#N/A</v>
      </c>
    </row>
    <row r="49" spans="1:40" s="72" customFormat="1" ht="26.25" customHeight="1">
      <c r="A49" s="3">
        <v>48</v>
      </c>
      <c r="B49" s="5" t="s">
        <v>41</v>
      </c>
      <c r="C49" s="6" t="s">
        <v>210</v>
      </c>
      <c r="D49" s="5" t="s">
        <v>32</v>
      </c>
      <c r="E49" s="24">
        <v>-3.3499999999999996</v>
      </c>
      <c r="F49" s="24">
        <v>4.2799999999999994</v>
      </c>
      <c r="G49" s="24">
        <v>-3.03</v>
      </c>
      <c r="H49" s="24">
        <v>2.2799999999999998</v>
      </c>
      <c r="I49" s="24">
        <v>-1.8</v>
      </c>
      <c r="J49" s="24">
        <v>1.34</v>
      </c>
      <c r="K49" s="24">
        <v>-0.47000000000000003</v>
      </c>
      <c r="L49" s="24">
        <v>1.66</v>
      </c>
      <c r="M49" s="24">
        <v>-4.38</v>
      </c>
      <c r="N49" s="24">
        <v>1.2</v>
      </c>
      <c r="O49" s="24" t="e">
        <v>#N/A</v>
      </c>
      <c r="P49" s="24" t="e">
        <v>#N/A</v>
      </c>
      <c r="Q49" s="25">
        <v>-17.16</v>
      </c>
      <c r="R49" s="25">
        <v>60.14</v>
      </c>
      <c r="S49" s="25">
        <v>-24.91</v>
      </c>
      <c r="T49" s="25">
        <v>27.76</v>
      </c>
      <c r="U49" s="25">
        <v>-7.64</v>
      </c>
      <c r="V49" s="25">
        <v>20.75</v>
      </c>
      <c r="W49" s="25">
        <v>-2.2899999999999996</v>
      </c>
      <c r="X49" s="25">
        <v>25.41</v>
      </c>
      <c r="Y49" s="25">
        <v>-19.940000000000001</v>
      </c>
      <c r="Z49" s="25">
        <v>16.430000000000003</v>
      </c>
      <c r="AA49" s="25" t="e">
        <v>#N/A</v>
      </c>
      <c r="AB49" s="25" t="e">
        <v>#N/A</v>
      </c>
      <c r="AC49" s="24">
        <v>4.2</v>
      </c>
      <c r="AD49" s="24">
        <v>13.9</v>
      </c>
      <c r="AE49" s="24">
        <v>4.0999999999999996</v>
      </c>
      <c r="AF49" s="24">
        <v>11</v>
      </c>
      <c r="AG49" s="24">
        <v>5.2</v>
      </c>
      <c r="AH49" s="24">
        <v>11.7</v>
      </c>
      <c r="AI49" s="24">
        <v>6</v>
      </c>
      <c r="AJ49" s="24">
        <v>11.5</v>
      </c>
      <c r="AK49" s="24">
        <v>5.0999999999999996</v>
      </c>
      <c r="AL49" s="24">
        <v>11.2</v>
      </c>
      <c r="AM49" s="24" t="e">
        <v>#N/A</v>
      </c>
      <c r="AN49" s="24" t="e">
        <v>#N/A</v>
      </c>
    </row>
    <row r="50" spans="1:40" s="72" customFormat="1" ht="26.25" customHeight="1">
      <c r="A50" s="3">
        <v>49</v>
      </c>
      <c r="B50" s="5" t="s">
        <v>270</v>
      </c>
      <c r="C50" s="6" t="s">
        <v>281</v>
      </c>
      <c r="D50" s="5" t="s">
        <v>288</v>
      </c>
      <c r="E50" s="24" t="e">
        <v>#N/A</v>
      </c>
      <c r="F50" s="24" t="e">
        <v>#N/A</v>
      </c>
      <c r="G50" s="24">
        <v>-0.92</v>
      </c>
      <c r="H50" s="24">
        <v>-1.87</v>
      </c>
      <c r="I50" s="24">
        <v>0.3</v>
      </c>
      <c r="J50" s="24">
        <v>-1.45</v>
      </c>
      <c r="K50" s="24">
        <v>-1.1399999999999999</v>
      </c>
      <c r="L50" s="24">
        <v>-1.05</v>
      </c>
      <c r="M50" s="24">
        <v>-0.94000000000000006</v>
      </c>
      <c r="N50" s="24">
        <v>-1.31</v>
      </c>
      <c r="O50" s="24" t="e">
        <v>#N/A</v>
      </c>
      <c r="P50" s="24" t="e">
        <v>#N/A</v>
      </c>
      <c r="Q50" s="25" t="e">
        <v>#N/A</v>
      </c>
      <c r="R50" s="25" t="e">
        <v>#N/A</v>
      </c>
      <c r="S50" s="25">
        <v>-7.51</v>
      </c>
      <c r="T50" s="25">
        <v>-22.770000000000003</v>
      </c>
      <c r="U50" s="25">
        <v>1.25</v>
      </c>
      <c r="V50" s="25">
        <v>-22.5</v>
      </c>
      <c r="W50" s="25">
        <v>-5.54</v>
      </c>
      <c r="X50" s="25">
        <v>-16.040000000000003</v>
      </c>
      <c r="Y50" s="25">
        <v>-4.24</v>
      </c>
      <c r="Z50" s="25">
        <v>-17.880000000000003</v>
      </c>
      <c r="AA50" s="25" t="e">
        <v>#N/A</v>
      </c>
      <c r="AB50" s="25" t="e">
        <v>#N/A</v>
      </c>
      <c r="AC50" s="24" t="e">
        <v>#N/A</v>
      </c>
      <c r="AD50" s="24" t="e">
        <v>#N/A</v>
      </c>
      <c r="AE50" s="24">
        <v>5.05</v>
      </c>
      <c r="AF50" s="24">
        <v>6.65</v>
      </c>
      <c r="AG50" s="24">
        <v>5.7</v>
      </c>
      <c r="AH50" s="24">
        <v>7.51</v>
      </c>
      <c r="AI50" s="24">
        <v>5.8</v>
      </c>
      <c r="AJ50" s="24">
        <v>7.7</v>
      </c>
      <c r="AK50" s="24">
        <v>6.1</v>
      </c>
      <c r="AL50" s="24">
        <v>7.9</v>
      </c>
      <c r="AM50" s="24" t="e">
        <v>#N/A</v>
      </c>
      <c r="AN50" s="24" t="e">
        <v>#N/A</v>
      </c>
    </row>
    <row r="51" spans="1:40" s="72" customFormat="1" ht="26.25" customHeight="1">
      <c r="A51" s="7">
        <v>50</v>
      </c>
      <c r="B51" s="5" t="s">
        <v>274</v>
      </c>
      <c r="C51" s="6" t="s">
        <v>282</v>
      </c>
      <c r="D51" s="5" t="s">
        <v>306</v>
      </c>
      <c r="E51" s="24" t="e">
        <v>#N/A</v>
      </c>
      <c r="F51" s="24" t="e">
        <v>#N/A</v>
      </c>
      <c r="G51" s="24">
        <v>-1.03</v>
      </c>
      <c r="H51" s="24">
        <v>-1.25</v>
      </c>
      <c r="I51" s="24">
        <v>-0.13</v>
      </c>
      <c r="J51" s="24">
        <v>-0.79</v>
      </c>
      <c r="K51" s="24">
        <v>0.54</v>
      </c>
      <c r="L51" s="24">
        <v>0.74</v>
      </c>
      <c r="M51" s="24">
        <v>-0.25</v>
      </c>
      <c r="N51" s="24">
        <v>-0.47000000000000003</v>
      </c>
      <c r="O51" s="24">
        <v>1.3</v>
      </c>
      <c r="P51" s="24">
        <v>-0.2</v>
      </c>
      <c r="Q51" s="25" t="e">
        <v>#N/A</v>
      </c>
      <c r="R51" s="25" t="e">
        <v>#N/A</v>
      </c>
      <c r="S51" s="25">
        <v>-8.43</v>
      </c>
      <c r="T51" s="25">
        <v>-15.22</v>
      </c>
      <c r="U51" s="25">
        <v>-0.54</v>
      </c>
      <c r="V51" s="25">
        <v>-12.29</v>
      </c>
      <c r="W51" s="25">
        <v>2.61</v>
      </c>
      <c r="X51" s="25">
        <v>11.24</v>
      </c>
      <c r="Y51" s="25">
        <v>-1.1000000000000001</v>
      </c>
      <c r="Z51" s="25">
        <v>-6.45</v>
      </c>
      <c r="AA51" s="25">
        <v>8.01</v>
      </c>
      <c r="AB51" s="25">
        <v>-2.5299999999999998</v>
      </c>
      <c r="AC51" s="24" t="e">
        <v>#N/A</v>
      </c>
      <c r="AD51" s="24" t="e">
        <v>#N/A</v>
      </c>
      <c r="AE51" s="24">
        <v>5</v>
      </c>
      <c r="AF51" s="24">
        <v>7.3</v>
      </c>
      <c r="AG51" s="24">
        <v>5.6</v>
      </c>
      <c r="AH51" s="24">
        <v>8.5</v>
      </c>
      <c r="AI51" s="24">
        <v>6.3</v>
      </c>
      <c r="AJ51" s="24">
        <v>10.199999999999999</v>
      </c>
      <c r="AK51" s="24">
        <v>6.3</v>
      </c>
      <c r="AL51" s="24">
        <v>9</v>
      </c>
      <c r="AM51" s="24">
        <v>5.4</v>
      </c>
      <c r="AN51" s="24">
        <v>8.5</v>
      </c>
    </row>
    <row r="52" spans="1:40" s="72" customFormat="1" ht="26.25" customHeight="1">
      <c r="A52" s="3">
        <v>51</v>
      </c>
      <c r="B52" s="5" t="s">
        <v>276</v>
      </c>
      <c r="C52" s="6" t="s">
        <v>284</v>
      </c>
      <c r="D52" s="5" t="s">
        <v>273</v>
      </c>
      <c r="E52" s="24" t="e">
        <v>#N/A</v>
      </c>
      <c r="F52" s="24" t="e">
        <v>#N/A</v>
      </c>
      <c r="G52" s="24">
        <v>4.09</v>
      </c>
      <c r="H52" s="24" t="e">
        <v>#N/A</v>
      </c>
      <c r="I52" s="24">
        <v>-0.96</v>
      </c>
      <c r="J52" s="24">
        <v>2.5299999999999998</v>
      </c>
      <c r="K52" s="24">
        <v>-4.47</v>
      </c>
      <c r="L52" s="24">
        <v>1.59</v>
      </c>
      <c r="M52" s="24">
        <v>-1.6300000000000001</v>
      </c>
      <c r="N52" s="24">
        <v>1.2</v>
      </c>
      <c r="O52" s="24">
        <v>-1.3</v>
      </c>
      <c r="P52" s="24">
        <v>2.73</v>
      </c>
      <c r="Q52" s="25" t="e">
        <v>#N/A</v>
      </c>
      <c r="R52" s="25" t="e">
        <v>#N/A</v>
      </c>
      <c r="S52" s="25">
        <v>33.699999999999996</v>
      </c>
      <c r="T52" s="25" t="e">
        <v>#N/A</v>
      </c>
      <c r="U52" s="25">
        <v>-4.09</v>
      </c>
      <c r="V52" s="25">
        <v>39.32</v>
      </c>
      <c r="W52" s="25">
        <v>-21.830000000000002</v>
      </c>
      <c r="X52" s="25">
        <v>24.32</v>
      </c>
      <c r="Y52" s="25">
        <v>-7.38</v>
      </c>
      <c r="Z52" s="25">
        <v>16.430000000000003</v>
      </c>
      <c r="AA52" s="25">
        <v>-8.01</v>
      </c>
      <c r="AB52" s="25">
        <v>35.33</v>
      </c>
      <c r="AC52" s="24" t="e">
        <v>#N/A</v>
      </c>
      <c r="AD52" s="24" t="e">
        <v>#N/A</v>
      </c>
      <c r="AE52" s="24">
        <v>7.3</v>
      </c>
      <c r="AF52" s="24" t="e">
        <v>#N/A</v>
      </c>
      <c r="AG52" s="24">
        <v>5.4</v>
      </c>
      <c r="AH52" s="24">
        <v>13.5</v>
      </c>
      <c r="AI52" s="24">
        <v>4.8</v>
      </c>
      <c r="AJ52" s="24">
        <v>11.4</v>
      </c>
      <c r="AK52" s="24">
        <v>5.9</v>
      </c>
      <c r="AL52" s="24">
        <v>11.2</v>
      </c>
      <c r="AM52" s="24">
        <v>4.5999999999999996</v>
      </c>
      <c r="AN52" s="24">
        <v>11.8</v>
      </c>
    </row>
    <row r="53" spans="1:40" s="72" customFormat="1" ht="26.25" customHeight="1">
      <c r="A53" s="3">
        <v>52</v>
      </c>
      <c r="B53" s="5" t="s">
        <v>271</v>
      </c>
      <c r="C53" s="6" t="s">
        <v>277</v>
      </c>
      <c r="D53" s="5" t="s">
        <v>159</v>
      </c>
      <c r="E53" s="24" t="e">
        <v>#N/A</v>
      </c>
      <c r="F53" s="24" t="e">
        <v>#N/A</v>
      </c>
      <c r="G53" s="24">
        <v>6.9999999999999993E-2</v>
      </c>
      <c r="H53" s="24">
        <v>-0.61</v>
      </c>
      <c r="I53" s="24">
        <v>-1.55</v>
      </c>
      <c r="J53" s="24">
        <v>-1.45</v>
      </c>
      <c r="K53" s="24">
        <v>-1</v>
      </c>
      <c r="L53" s="24">
        <v>-0.9</v>
      </c>
      <c r="M53" s="24">
        <v>1.73</v>
      </c>
      <c r="N53" s="24">
        <v>-0.63</v>
      </c>
      <c r="O53" s="24">
        <v>0.13</v>
      </c>
      <c r="P53" s="24">
        <v>-1.67</v>
      </c>
      <c r="Q53" s="25" t="e">
        <v>#N/A</v>
      </c>
      <c r="R53" s="25" t="e">
        <v>#N/A</v>
      </c>
      <c r="S53" s="25">
        <v>0.55000000000000004</v>
      </c>
      <c r="T53" s="25">
        <v>-7.4399999999999995</v>
      </c>
      <c r="U53" s="25">
        <v>-6.58</v>
      </c>
      <c r="V53" s="25">
        <v>-22.5</v>
      </c>
      <c r="W53" s="25">
        <v>-4.8899999999999997</v>
      </c>
      <c r="X53" s="25">
        <v>-13.75</v>
      </c>
      <c r="Y53" s="25">
        <v>7.85</v>
      </c>
      <c r="Z53" s="25">
        <v>-8.629999999999999</v>
      </c>
      <c r="AA53" s="25">
        <v>0.81</v>
      </c>
      <c r="AB53" s="25">
        <v>-21.560000000000002</v>
      </c>
      <c r="AC53" s="24" t="e">
        <v>#N/A</v>
      </c>
      <c r="AD53" s="24" t="e">
        <v>#N/A</v>
      </c>
      <c r="AE53" s="24">
        <v>5.49</v>
      </c>
      <c r="AF53" s="24">
        <v>7.97</v>
      </c>
      <c r="AG53" s="24">
        <v>5.26</v>
      </c>
      <c r="AH53" s="24">
        <v>7.51</v>
      </c>
      <c r="AI53" s="24">
        <v>5.84</v>
      </c>
      <c r="AJ53" s="24">
        <v>7.91</v>
      </c>
      <c r="AK53" s="24">
        <v>6.87</v>
      </c>
      <c r="AL53" s="24">
        <v>8.7899999999999991</v>
      </c>
      <c r="AM53" s="24">
        <v>5.04</v>
      </c>
      <c r="AN53" s="24">
        <v>6.84</v>
      </c>
    </row>
    <row r="54" spans="1:40" s="72" customFormat="1" ht="26.25" customHeight="1">
      <c r="A54" s="7">
        <v>53</v>
      </c>
      <c r="B54" s="5" t="s">
        <v>269</v>
      </c>
      <c r="C54" s="6" t="s">
        <v>279</v>
      </c>
      <c r="D54" s="5" t="s">
        <v>275</v>
      </c>
      <c r="E54" s="24" t="e">
        <v>#N/A</v>
      </c>
      <c r="F54" s="24" t="e">
        <v>#N/A</v>
      </c>
      <c r="G54" s="24">
        <v>0.32</v>
      </c>
      <c r="H54" s="24">
        <v>0.47000000000000003</v>
      </c>
      <c r="I54" s="24">
        <v>2.38</v>
      </c>
      <c r="J54" s="24">
        <v>0.74</v>
      </c>
      <c r="K54" s="24">
        <v>1.54</v>
      </c>
      <c r="L54" s="24">
        <v>0.81</v>
      </c>
      <c r="M54" s="24">
        <v>1.49</v>
      </c>
      <c r="N54" s="24">
        <v>0.82000000000000006</v>
      </c>
      <c r="O54" s="24">
        <v>0.97</v>
      </c>
      <c r="P54" s="24">
        <v>1.05</v>
      </c>
      <c r="Q54" s="25" t="e">
        <v>#N/A</v>
      </c>
      <c r="R54" s="25" t="e">
        <v>#N/A</v>
      </c>
      <c r="S54" s="25">
        <v>2.57</v>
      </c>
      <c r="T54" s="25">
        <v>5.7</v>
      </c>
      <c r="U54" s="25">
        <v>10.129999999999999</v>
      </c>
      <c r="V54" s="25">
        <v>11.459999999999999</v>
      </c>
      <c r="W54" s="25">
        <v>7.5</v>
      </c>
      <c r="X54" s="25">
        <v>12.33</v>
      </c>
      <c r="Y54" s="25">
        <v>6.76</v>
      </c>
      <c r="Z54" s="25">
        <v>11.23</v>
      </c>
      <c r="AA54" s="25">
        <v>6</v>
      </c>
      <c r="AB54" s="25">
        <v>13.54</v>
      </c>
      <c r="AC54" s="24" t="e">
        <v>#N/A</v>
      </c>
      <c r="AD54" s="24" t="e">
        <v>#N/A</v>
      </c>
      <c r="AE54" s="24">
        <v>5.6</v>
      </c>
      <c r="AF54" s="24">
        <v>9.1</v>
      </c>
      <c r="AG54" s="24">
        <v>6.2</v>
      </c>
      <c r="AH54" s="24">
        <v>10.8</v>
      </c>
      <c r="AI54" s="24">
        <v>6.6</v>
      </c>
      <c r="AJ54" s="24">
        <v>10.3</v>
      </c>
      <c r="AK54" s="24">
        <v>6.8</v>
      </c>
      <c r="AL54" s="24">
        <v>10.7</v>
      </c>
      <c r="AM54" s="24">
        <v>5.3</v>
      </c>
      <c r="AN54" s="24">
        <v>9.9</v>
      </c>
    </row>
    <row r="55" spans="1:40" s="72" customFormat="1" ht="26.25" customHeight="1">
      <c r="A55" s="3">
        <v>54</v>
      </c>
      <c r="B55" s="5" t="s">
        <v>7</v>
      </c>
      <c r="C55" s="6" t="s">
        <v>8</v>
      </c>
      <c r="D55" s="5" t="s">
        <v>297</v>
      </c>
      <c r="E55" s="24" t="e">
        <v>#N/A</v>
      </c>
      <c r="F55" s="24" t="e">
        <v>#N/A</v>
      </c>
      <c r="G55" s="24" t="e">
        <v>#N/A</v>
      </c>
      <c r="H55" s="24" t="e">
        <v>#N/A</v>
      </c>
      <c r="I55" s="24">
        <v>4.88</v>
      </c>
      <c r="J55" s="24">
        <v>1.2</v>
      </c>
      <c r="K55" s="24" t="e">
        <v>#N/A</v>
      </c>
      <c r="L55" s="24" t="e">
        <v>#N/A</v>
      </c>
      <c r="M55" s="24">
        <v>3.9</v>
      </c>
      <c r="N55" s="24">
        <v>0.52</v>
      </c>
      <c r="O55" s="24" t="e">
        <v>#N/A</v>
      </c>
      <c r="P55" s="24" t="e">
        <v>#N/A</v>
      </c>
      <c r="Q55" s="25" t="e">
        <v>#N/A</v>
      </c>
      <c r="R55" s="25" t="e">
        <v>#N/A</v>
      </c>
      <c r="S55" s="25" t="e">
        <v>#N/A</v>
      </c>
      <c r="T55" s="25" t="e">
        <v>#N/A</v>
      </c>
      <c r="U55" s="25">
        <v>20.790000000000003</v>
      </c>
      <c r="V55" s="25">
        <v>18.680000000000003</v>
      </c>
      <c r="W55" s="25" t="e">
        <v>#N/A</v>
      </c>
      <c r="X55" s="25" t="e">
        <v>#N/A</v>
      </c>
      <c r="Y55" s="25">
        <v>17.740000000000002</v>
      </c>
      <c r="Z55" s="25">
        <v>7.0699999999999994</v>
      </c>
      <c r="AA55" s="25" t="e">
        <v>#N/A</v>
      </c>
      <c r="AB55" s="25" t="e">
        <v>#N/A</v>
      </c>
      <c r="AC55" s="24" t="e">
        <v>#N/A</v>
      </c>
      <c r="AD55" s="24" t="e">
        <v>#N/A</v>
      </c>
      <c r="AE55" s="24" t="e">
        <v>#N/A</v>
      </c>
      <c r="AF55" s="24" t="e">
        <v>#N/A</v>
      </c>
      <c r="AG55" s="24">
        <v>6.8</v>
      </c>
      <c r="AH55" s="24">
        <v>11.5</v>
      </c>
      <c r="AI55" s="24" t="e">
        <v>#N/A</v>
      </c>
      <c r="AJ55" s="24" t="e">
        <v>#N/A</v>
      </c>
      <c r="AK55" s="24">
        <v>7.5</v>
      </c>
      <c r="AL55" s="24">
        <v>10.3</v>
      </c>
      <c r="AM55" s="24" t="e">
        <v>#N/A</v>
      </c>
      <c r="AN55" s="24" t="e">
        <v>#N/A</v>
      </c>
    </row>
    <row r="56" spans="1:40" s="72" customFormat="1" ht="26.25" customHeight="1">
      <c r="A56" s="3">
        <v>55</v>
      </c>
      <c r="B56" s="5" t="s">
        <v>178</v>
      </c>
      <c r="C56" s="8" t="s">
        <v>221</v>
      </c>
      <c r="D56" s="5" t="s">
        <v>304</v>
      </c>
      <c r="E56" s="24" t="e">
        <v>#N/A</v>
      </c>
      <c r="F56" s="24" t="e">
        <v>#N/A</v>
      </c>
      <c r="G56" s="24" t="e">
        <v>#N/A</v>
      </c>
      <c r="H56" s="24" t="e">
        <v>#N/A</v>
      </c>
      <c r="I56" s="24" t="e">
        <v>#N/A</v>
      </c>
      <c r="J56" s="24" t="e">
        <v>#N/A</v>
      </c>
      <c r="K56" s="24">
        <v>1.2</v>
      </c>
      <c r="L56" s="24">
        <v>0.59</v>
      </c>
      <c r="M56" s="24">
        <v>-0.59</v>
      </c>
      <c r="N56" s="24">
        <v>-0.7</v>
      </c>
      <c r="O56" s="24">
        <v>-3.55</v>
      </c>
      <c r="P56" s="24">
        <v>-0.2</v>
      </c>
      <c r="Q56" s="25" t="e">
        <v>#N/A</v>
      </c>
      <c r="R56" s="25" t="e">
        <v>#N/A</v>
      </c>
      <c r="S56" s="25" t="e">
        <v>#N/A</v>
      </c>
      <c r="T56" s="25" t="e">
        <v>#N/A</v>
      </c>
      <c r="U56" s="25" t="e">
        <v>#N/A</v>
      </c>
      <c r="V56" s="25" t="e">
        <v>#N/A</v>
      </c>
      <c r="W56" s="25">
        <v>5.87</v>
      </c>
      <c r="X56" s="25">
        <v>9.06</v>
      </c>
      <c r="Y56" s="25">
        <v>-2.67</v>
      </c>
      <c r="Z56" s="25">
        <v>-9.57</v>
      </c>
      <c r="AA56" s="25">
        <v>-22</v>
      </c>
      <c r="AB56" s="25">
        <v>-2.5299999999999998</v>
      </c>
      <c r="AC56" s="24" t="e">
        <v>#N/A</v>
      </c>
      <c r="AD56" s="24" t="e">
        <v>#N/A</v>
      </c>
      <c r="AE56" s="24" t="e">
        <v>#N/A</v>
      </c>
      <c r="AF56" s="24" t="e">
        <v>#N/A</v>
      </c>
      <c r="AG56" s="24" t="e">
        <v>#N/A</v>
      </c>
      <c r="AH56" s="24" t="e">
        <v>#N/A</v>
      </c>
      <c r="AI56" s="24">
        <v>6.5</v>
      </c>
      <c r="AJ56" s="24">
        <v>10</v>
      </c>
      <c r="AK56" s="24">
        <v>6.2</v>
      </c>
      <c r="AL56" s="24">
        <v>8.6999999999999993</v>
      </c>
      <c r="AM56" s="24">
        <v>3.9</v>
      </c>
      <c r="AN56" s="24">
        <v>8.5</v>
      </c>
    </row>
    <row r="57" spans="1:40" s="72" customFormat="1" ht="26.25" customHeight="1">
      <c r="A57" s="7">
        <v>56</v>
      </c>
      <c r="B57" s="5" t="s">
        <v>274</v>
      </c>
      <c r="C57" s="6" t="s">
        <v>282</v>
      </c>
      <c r="D57" s="5" t="s">
        <v>307</v>
      </c>
      <c r="E57" s="24" t="e">
        <v>#N/A</v>
      </c>
      <c r="F57" s="24" t="e">
        <v>#N/A</v>
      </c>
      <c r="G57" s="24" t="e">
        <v>#N/A</v>
      </c>
      <c r="H57" s="24" t="e">
        <v>#N/A</v>
      </c>
      <c r="I57" s="24" t="e">
        <v>#N/A</v>
      </c>
      <c r="J57" s="24" t="e">
        <v>#N/A</v>
      </c>
      <c r="K57" s="24">
        <v>0.87</v>
      </c>
      <c r="L57" s="24">
        <v>0.66</v>
      </c>
      <c r="M57" s="24">
        <v>0.11</v>
      </c>
      <c r="N57" s="24">
        <v>-0.32</v>
      </c>
      <c r="O57" s="24">
        <v>1.3</v>
      </c>
      <c r="P57" s="24">
        <v>-0.2</v>
      </c>
      <c r="Q57" s="25" t="e">
        <v>#N/A</v>
      </c>
      <c r="R57" s="25" t="e">
        <v>#N/A</v>
      </c>
      <c r="S57" s="25" t="e">
        <v>#N/A</v>
      </c>
      <c r="T57" s="25" t="e">
        <v>#N/A</v>
      </c>
      <c r="U57" s="25" t="e">
        <v>#N/A</v>
      </c>
      <c r="V57" s="25" t="e">
        <v>#N/A</v>
      </c>
      <c r="W57" s="25">
        <v>4.24</v>
      </c>
      <c r="X57" s="25">
        <v>10.15</v>
      </c>
      <c r="Y57" s="25">
        <v>0.48</v>
      </c>
      <c r="Z57" s="25">
        <v>-4.37</v>
      </c>
      <c r="AA57" s="25">
        <v>8.01</v>
      </c>
      <c r="AB57" s="25">
        <v>-2.5299999999999998</v>
      </c>
      <c r="AC57" s="24" t="e">
        <v>#N/A</v>
      </c>
      <c r="AD57" s="24" t="e">
        <v>#N/A</v>
      </c>
      <c r="AE57" s="24" t="e">
        <v>#N/A</v>
      </c>
      <c r="AF57" s="24" t="e">
        <v>#N/A</v>
      </c>
      <c r="AG57" s="24" t="e">
        <v>#N/A</v>
      </c>
      <c r="AH57" s="24" t="e">
        <v>#N/A</v>
      </c>
      <c r="AI57" s="24">
        <v>6.4</v>
      </c>
      <c r="AJ57" s="24">
        <v>10.1</v>
      </c>
      <c r="AK57" s="24">
        <v>6.4</v>
      </c>
      <c r="AL57" s="24">
        <v>9.1999999999999993</v>
      </c>
      <c r="AM57" s="24">
        <v>5.4</v>
      </c>
      <c r="AN57" s="24">
        <v>8.5</v>
      </c>
    </row>
    <row r="58" spans="1:40" s="72" customFormat="1" ht="26.25" customHeight="1">
      <c r="A58" s="3">
        <v>57</v>
      </c>
      <c r="B58" s="5" t="s">
        <v>19</v>
      </c>
      <c r="C58" s="6" t="s">
        <v>197</v>
      </c>
      <c r="D58" s="5" t="s">
        <v>286</v>
      </c>
      <c r="E58" s="24" t="e">
        <v>#N/A</v>
      </c>
      <c r="F58" s="24" t="e">
        <v>#N/A</v>
      </c>
      <c r="G58" s="24" t="e">
        <v>#N/A</v>
      </c>
      <c r="H58" s="24" t="e">
        <v>#N/A</v>
      </c>
      <c r="I58" s="24" t="e">
        <v>#N/A</v>
      </c>
      <c r="J58" s="24" t="e">
        <v>#N/A</v>
      </c>
      <c r="K58" s="24">
        <v>1.2</v>
      </c>
      <c r="L58" s="24">
        <v>0.95</v>
      </c>
      <c r="M58" s="24">
        <v>-0.59</v>
      </c>
      <c r="N58" s="24">
        <v>-0.4</v>
      </c>
      <c r="O58" s="24">
        <v>0.97</v>
      </c>
      <c r="P58" s="24">
        <v>-0.29000000000000004</v>
      </c>
      <c r="Q58" s="25" t="e">
        <v>#N/A</v>
      </c>
      <c r="R58" s="25" t="e">
        <v>#N/A</v>
      </c>
      <c r="S58" s="25" t="e">
        <v>#N/A</v>
      </c>
      <c r="T58" s="25" t="e">
        <v>#N/A</v>
      </c>
      <c r="U58" s="25" t="e">
        <v>#N/A</v>
      </c>
      <c r="V58" s="25" t="e">
        <v>#N/A</v>
      </c>
      <c r="W58" s="25">
        <v>5.87</v>
      </c>
      <c r="X58" s="25">
        <v>14.51</v>
      </c>
      <c r="Y58" s="25">
        <v>-2.67</v>
      </c>
      <c r="Z58" s="25">
        <v>-5.41</v>
      </c>
      <c r="AA58" s="25">
        <v>6</v>
      </c>
      <c r="AB58" s="25">
        <v>-3.67</v>
      </c>
      <c r="AC58" s="24" t="e">
        <v>#N/A</v>
      </c>
      <c r="AD58" s="24" t="e">
        <v>#N/A</v>
      </c>
      <c r="AE58" s="24" t="e">
        <v>#N/A</v>
      </c>
      <c r="AF58" s="24" t="e">
        <v>#N/A</v>
      </c>
      <c r="AG58" s="24" t="e">
        <v>#N/A</v>
      </c>
      <c r="AH58" s="24" t="e">
        <v>#N/A</v>
      </c>
      <c r="AI58" s="24">
        <v>6.5</v>
      </c>
      <c r="AJ58" s="24">
        <v>10.5</v>
      </c>
      <c r="AK58" s="24">
        <v>6.2</v>
      </c>
      <c r="AL58" s="24">
        <v>9.1</v>
      </c>
      <c r="AM58" s="24">
        <v>5.3</v>
      </c>
      <c r="AN58" s="24">
        <v>8.4</v>
      </c>
    </row>
    <row r="59" spans="1:40" s="72" customFormat="1" ht="26.25" customHeight="1">
      <c r="A59" s="3">
        <v>58</v>
      </c>
      <c r="B59" s="5" t="s">
        <v>7</v>
      </c>
      <c r="C59" s="6" t="s">
        <v>8</v>
      </c>
      <c r="D59" s="5" t="s">
        <v>300</v>
      </c>
      <c r="E59" s="24" t="e">
        <v>#N/A</v>
      </c>
      <c r="F59" s="24" t="e">
        <v>#N/A</v>
      </c>
      <c r="G59" s="24" t="e">
        <v>#N/A</v>
      </c>
      <c r="H59" s="24" t="e">
        <v>#N/A</v>
      </c>
      <c r="I59" s="24" t="e">
        <v>#N/A</v>
      </c>
      <c r="J59" s="24" t="e">
        <v>#N/A</v>
      </c>
      <c r="K59" s="24">
        <v>3.5399999999999996</v>
      </c>
      <c r="L59" s="24">
        <v>0.66</v>
      </c>
      <c r="M59" s="24">
        <v>3.5599999999999996</v>
      </c>
      <c r="N59" s="24">
        <v>0.22</v>
      </c>
      <c r="O59" s="24">
        <v>3.88</v>
      </c>
      <c r="P59" s="24">
        <v>0.34</v>
      </c>
      <c r="Q59" s="25" t="e">
        <v>#N/A</v>
      </c>
      <c r="R59" s="25" t="e">
        <v>#N/A</v>
      </c>
      <c r="S59" s="25" t="e">
        <v>#N/A</v>
      </c>
      <c r="T59" s="25" t="e">
        <v>#N/A</v>
      </c>
      <c r="U59" s="25" t="e">
        <v>#N/A</v>
      </c>
      <c r="V59" s="25" t="e">
        <v>#N/A</v>
      </c>
      <c r="W59" s="25">
        <v>17.270000000000003</v>
      </c>
      <c r="X59" s="25">
        <v>10.15</v>
      </c>
      <c r="Y59" s="25">
        <v>16.170000000000002</v>
      </c>
      <c r="Z59" s="25">
        <v>2.92</v>
      </c>
      <c r="AA59" s="25">
        <v>24</v>
      </c>
      <c r="AB59" s="25">
        <v>4.3599999999999994</v>
      </c>
      <c r="AC59" s="24" t="e">
        <v>#N/A</v>
      </c>
      <c r="AD59" s="24" t="e">
        <v>#N/A</v>
      </c>
      <c r="AE59" s="24" t="e">
        <v>#N/A</v>
      </c>
      <c r="AF59" s="24" t="e">
        <v>#N/A</v>
      </c>
      <c r="AG59" s="24" t="e">
        <v>#N/A</v>
      </c>
      <c r="AH59" s="24" t="e">
        <v>#N/A</v>
      </c>
      <c r="AI59" s="24">
        <v>7.2</v>
      </c>
      <c r="AJ59" s="24">
        <v>10.1</v>
      </c>
      <c r="AK59" s="24">
        <v>7.4</v>
      </c>
      <c r="AL59" s="24">
        <v>9.9</v>
      </c>
      <c r="AM59" s="24">
        <v>6.2</v>
      </c>
      <c r="AN59" s="24">
        <v>9.1</v>
      </c>
    </row>
    <row r="60" spans="1:40" s="72" customFormat="1" ht="26.25" customHeight="1">
      <c r="A60" s="3">
        <v>59</v>
      </c>
      <c r="B60" s="5" t="s">
        <v>0</v>
      </c>
      <c r="C60" s="6" t="s">
        <v>17</v>
      </c>
      <c r="D60" s="5" t="s">
        <v>310</v>
      </c>
      <c r="E60" s="24" t="e">
        <v>#N/A</v>
      </c>
      <c r="F60" s="24" t="e">
        <v>#N/A</v>
      </c>
      <c r="G60" s="24" t="e">
        <v>#N/A</v>
      </c>
      <c r="H60" s="24" t="e">
        <v>#N/A</v>
      </c>
      <c r="I60" s="24" t="e">
        <v>#N/A</v>
      </c>
      <c r="J60" s="24" t="e">
        <v>#N/A</v>
      </c>
      <c r="K60" s="24">
        <v>-0.8</v>
      </c>
      <c r="L60" s="24">
        <v>-0.55000000000000004</v>
      </c>
      <c r="M60" s="24">
        <v>0.11</v>
      </c>
      <c r="N60" s="24">
        <v>-0.82000000000000006</v>
      </c>
      <c r="O60" s="24">
        <v>-0.65</v>
      </c>
      <c r="P60" s="24">
        <v>-0.47000000000000003</v>
      </c>
      <c r="Q60" s="25" t="e">
        <v>#N/A</v>
      </c>
      <c r="R60" s="25" t="e">
        <v>#N/A</v>
      </c>
      <c r="S60" s="25" t="e">
        <v>#N/A</v>
      </c>
      <c r="T60" s="25" t="e">
        <v>#N/A</v>
      </c>
      <c r="U60" s="25" t="e">
        <v>#N/A</v>
      </c>
      <c r="V60" s="25" t="e">
        <v>#N/A</v>
      </c>
      <c r="W60" s="25">
        <v>-3.9099999999999997</v>
      </c>
      <c r="X60" s="25">
        <v>-8.4</v>
      </c>
      <c r="Y60" s="25">
        <v>0.48</v>
      </c>
      <c r="Z60" s="25">
        <v>-11.129999999999999</v>
      </c>
      <c r="AA60" s="25">
        <v>-4</v>
      </c>
      <c r="AB60" s="25">
        <v>-5.97</v>
      </c>
      <c r="AC60" s="24" t="e">
        <v>#N/A</v>
      </c>
      <c r="AD60" s="24" t="e">
        <v>#N/A</v>
      </c>
      <c r="AE60" s="24" t="e">
        <v>#N/A</v>
      </c>
      <c r="AF60" s="24" t="e">
        <v>#N/A</v>
      </c>
      <c r="AG60" s="24" t="e">
        <v>#N/A</v>
      </c>
      <c r="AH60" s="24" t="e">
        <v>#N/A</v>
      </c>
      <c r="AI60" s="24">
        <v>5.9</v>
      </c>
      <c r="AJ60" s="24">
        <v>8.4</v>
      </c>
      <c r="AK60" s="24">
        <v>6.4</v>
      </c>
      <c r="AL60" s="24">
        <v>8.5500000000000007</v>
      </c>
      <c r="AM60" s="24">
        <v>4.8</v>
      </c>
      <c r="AN60" s="24">
        <v>8.1999999999999993</v>
      </c>
    </row>
    <row r="61" spans="1:40" s="72" customFormat="1" ht="26.25" customHeight="1">
      <c r="A61" s="7">
        <v>60</v>
      </c>
      <c r="B61" s="5" t="s">
        <v>62</v>
      </c>
      <c r="C61" s="6" t="s">
        <v>63</v>
      </c>
      <c r="D61" s="5" t="s">
        <v>311</v>
      </c>
      <c r="E61" s="24" t="e">
        <v>#N/A</v>
      </c>
      <c r="F61" s="24" t="e">
        <v>#N/A</v>
      </c>
      <c r="G61" s="24" t="e">
        <v>#N/A</v>
      </c>
      <c r="H61" s="24" t="e">
        <v>#N/A</v>
      </c>
      <c r="I61" s="24" t="e">
        <v>#N/A</v>
      </c>
      <c r="J61" s="24" t="e">
        <v>#N/A</v>
      </c>
      <c r="K61" s="24">
        <v>2.2000000000000002</v>
      </c>
      <c r="L61" s="24">
        <v>-0.13</v>
      </c>
      <c r="M61" s="24">
        <v>0.8</v>
      </c>
      <c r="N61" s="24">
        <v>-0.4</v>
      </c>
      <c r="O61" s="24">
        <v>2.59</v>
      </c>
      <c r="P61" s="24">
        <v>-1</v>
      </c>
      <c r="Q61" s="25" t="e">
        <v>#N/A</v>
      </c>
      <c r="R61" s="25" t="e">
        <v>#N/A</v>
      </c>
      <c r="S61" s="25" t="e">
        <v>#N/A</v>
      </c>
      <c r="T61" s="25" t="e">
        <v>#N/A</v>
      </c>
      <c r="U61" s="25" t="e">
        <v>#N/A</v>
      </c>
      <c r="V61" s="25" t="e">
        <v>#N/A</v>
      </c>
      <c r="W61" s="25">
        <v>10.75</v>
      </c>
      <c r="X61" s="25">
        <v>-1.86</v>
      </c>
      <c r="Y61" s="25">
        <v>3.6199999999999997</v>
      </c>
      <c r="Z61" s="25">
        <v>-5.41</v>
      </c>
      <c r="AA61" s="25">
        <v>16</v>
      </c>
      <c r="AB61" s="25">
        <v>-12.85</v>
      </c>
      <c r="AC61" s="24" t="e">
        <v>#N/A</v>
      </c>
      <c r="AD61" s="24" t="e">
        <v>#N/A</v>
      </c>
      <c r="AE61" s="24" t="e">
        <v>#N/A</v>
      </c>
      <c r="AF61" s="24" t="e">
        <v>#N/A</v>
      </c>
      <c r="AG61" s="24" t="e">
        <v>#N/A</v>
      </c>
      <c r="AH61" s="24" t="e">
        <v>#N/A</v>
      </c>
      <c r="AI61" s="24">
        <v>6.8</v>
      </c>
      <c r="AJ61" s="24">
        <v>9</v>
      </c>
      <c r="AK61" s="24">
        <v>6.6</v>
      </c>
      <c r="AL61" s="24">
        <v>9.1</v>
      </c>
      <c r="AM61" s="24">
        <v>5.8</v>
      </c>
      <c r="AN61" s="24">
        <v>7.6</v>
      </c>
    </row>
    <row r="62" spans="1:40" s="72" customFormat="1" ht="26.25" customHeight="1">
      <c r="A62" s="3">
        <v>61</v>
      </c>
      <c r="B62" s="5"/>
      <c r="C62" s="6"/>
      <c r="D62" s="5"/>
      <c r="E62" s="24" t="e">
        <v>#N/A</v>
      </c>
      <c r="F62" s="24" t="e">
        <v>#N/A</v>
      </c>
      <c r="G62" s="24" t="e">
        <v>#N/A</v>
      </c>
      <c r="H62" s="24" t="e">
        <v>#N/A</v>
      </c>
      <c r="I62" s="24" t="e">
        <v>#N/A</v>
      </c>
      <c r="J62" s="24" t="e">
        <v>#N/A</v>
      </c>
      <c r="K62" s="24" t="e">
        <v>#N/A</v>
      </c>
      <c r="L62" s="24" t="e">
        <v>#N/A</v>
      </c>
      <c r="M62" s="24" t="e">
        <v>#N/A</v>
      </c>
      <c r="N62" s="24" t="e">
        <v>#N/A</v>
      </c>
      <c r="O62" s="24" t="e">
        <v>#N/A</v>
      </c>
      <c r="P62" s="24" t="e">
        <v>#N/A</v>
      </c>
      <c r="Q62" s="25" t="e">
        <v>#N/A</v>
      </c>
      <c r="R62" s="25" t="e">
        <v>#N/A</v>
      </c>
      <c r="S62" s="25" t="e">
        <v>#N/A</v>
      </c>
      <c r="T62" s="25" t="e">
        <v>#N/A</v>
      </c>
      <c r="U62" s="25" t="e">
        <v>#N/A</v>
      </c>
      <c r="V62" s="25" t="e">
        <v>#N/A</v>
      </c>
      <c r="W62" s="25" t="e">
        <v>#N/A</v>
      </c>
      <c r="X62" s="25" t="e">
        <v>#N/A</v>
      </c>
      <c r="Y62" s="25" t="e">
        <v>#N/A</v>
      </c>
      <c r="Z62" s="25" t="e">
        <v>#N/A</v>
      </c>
      <c r="AA62" s="25" t="e">
        <v>#N/A</v>
      </c>
      <c r="AB62" s="25" t="e">
        <v>#N/A</v>
      </c>
      <c r="AC62" s="24" t="e">
        <v>#N/A</v>
      </c>
      <c r="AD62" s="24" t="e">
        <v>#N/A</v>
      </c>
      <c r="AE62" s="24" t="e">
        <v>#N/A</v>
      </c>
      <c r="AF62" s="24" t="e">
        <v>#N/A</v>
      </c>
      <c r="AG62" s="24" t="e">
        <v>#N/A</v>
      </c>
      <c r="AH62" s="24" t="e">
        <v>#N/A</v>
      </c>
      <c r="AI62" s="24" t="e">
        <v>#N/A</v>
      </c>
      <c r="AJ62" s="24" t="e">
        <v>#N/A</v>
      </c>
      <c r="AK62" s="24" t="e">
        <v>#N/A</v>
      </c>
      <c r="AL62" s="24" t="e">
        <v>#N/A</v>
      </c>
      <c r="AM62" s="24" t="e">
        <v>#N/A</v>
      </c>
      <c r="AN62" s="24" t="e">
        <v>#N/A</v>
      </c>
    </row>
    <row r="63" spans="1:40" ht="26.25" customHeight="1">
      <c r="A63" s="3">
        <v>62</v>
      </c>
      <c r="B63" s="14" t="s">
        <v>82</v>
      </c>
      <c r="C63" s="15" t="s">
        <v>93</v>
      </c>
      <c r="D63" s="14" t="s">
        <v>87</v>
      </c>
      <c r="E63" s="24">
        <v>0.51</v>
      </c>
      <c r="F63" s="24">
        <v>0.84</v>
      </c>
      <c r="G63" s="24">
        <v>-0.14000000000000001</v>
      </c>
      <c r="H63" s="24">
        <v>1.04</v>
      </c>
      <c r="I63" s="24">
        <v>0.3</v>
      </c>
      <c r="J63" s="24">
        <v>1.1399999999999999</v>
      </c>
      <c r="K63" s="24">
        <v>-0.14000000000000001</v>
      </c>
      <c r="L63" s="24">
        <v>0.74</v>
      </c>
      <c r="M63" s="24">
        <v>0.11</v>
      </c>
      <c r="N63" s="24">
        <v>1.66</v>
      </c>
      <c r="O63" s="24">
        <v>-0.33</v>
      </c>
      <c r="P63" s="24">
        <v>1.67</v>
      </c>
      <c r="Q63" s="25">
        <v>2.57</v>
      </c>
      <c r="R63" s="25">
        <v>11.76</v>
      </c>
      <c r="S63" s="25">
        <v>-1.1000000000000001</v>
      </c>
      <c r="T63" s="25">
        <v>12.66</v>
      </c>
      <c r="U63" s="25">
        <v>1.25</v>
      </c>
      <c r="V63" s="25">
        <v>17.650000000000002</v>
      </c>
      <c r="W63" s="25">
        <v>-0.66</v>
      </c>
      <c r="X63" s="25">
        <v>11.24</v>
      </c>
      <c r="Y63" s="25">
        <v>0.48</v>
      </c>
      <c r="Z63" s="25">
        <v>22.67</v>
      </c>
      <c r="AA63" s="25">
        <v>-2</v>
      </c>
      <c r="AB63" s="25">
        <v>21.560000000000002</v>
      </c>
      <c r="AC63" s="24">
        <v>5.2</v>
      </c>
      <c r="AD63" s="24">
        <v>9.6999999999999993</v>
      </c>
      <c r="AE63" s="24">
        <v>5.4</v>
      </c>
      <c r="AF63" s="24">
        <v>9.6999999999999993</v>
      </c>
      <c r="AG63" s="24">
        <v>5.7</v>
      </c>
      <c r="AH63" s="24">
        <v>11.4</v>
      </c>
      <c r="AI63" s="24">
        <v>6.1</v>
      </c>
      <c r="AJ63" s="24">
        <v>10.199999999999999</v>
      </c>
      <c r="AK63" s="24">
        <v>6.4</v>
      </c>
      <c r="AL63" s="24">
        <v>11.8</v>
      </c>
      <c r="AM63" s="24">
        <v>4.9000000000000004</v>
      </c>
      <c r="AN63" s="24">
        <v>10.6</v>
      </c>
    </row>
    <row r="64" spans="1:40" ht="26.25" customHeight="1">
      <c r="A64" s="7">
        <v>63</v>
      </c>
      <c r="B64" s="14" t="s">
        <v>83</v>
      </c>
      <c r="C64" s="15" t="s">
        <v>94</v>
      </c>
      <c r="D64" s="14" t="s">
        <v>106</v>
      </c>
      <c r="E64" s="24">
        <v>-0.27</v>
      </c>
      <c r="F64" s="24">
        <v>0.43</v>
      </c>
      <c r="G64" s="24">
        <v>-0.14000000000000001</v>
      </c>
      <c r="H64" s="24">
        <v>0.66</v>
      </c>
      <c r="I64" s="24">
        <v>0.96</v>
      </c>
      <c r="J64" s="24">
        <v>1.53</v>
      </c>
      <c r="K64" s="24">
        <v>-0.47000000000000003</v>
      </c>
      <c r="L64" s="24">
        <v>0.88</v>
      </c>
      <c r="M64" s="24">
        <v>0.11</v>
      </c>
      <c r="N64" s="24">
        <v>1.81</v>
      </c>
      <c r="O64" s="24">
        <v>0.65</v>
      </c>
      <c r="P64" s="24">
        <v>1.93</v>
      </c>
      <c r="Q64" s="25">
        <v>-1.39</v>
      </c>
      <c r="R64" s="25">
        <v>6</v>
      </c>
      <c r="S64" s="25">
        <v>-1.1000000000000001</v>
      </c>
      <c r="T64" s="25">
        <v>8.02</v>
      </c>
      <c r="U64" s="25">
        <v>4.09</v>
      </c>
      <c r="V64" s="25">
        <v>23.84</v>
      </c>
      <c r="W64" s="25">
        <v>-2.2899999999999996</v>
      </c>
      <c r="X64" s="25">
        <v>13.42</v>
      </c>
      <c r="Y64" s="25">
        <v>0.48</v>
      </c>
      <c r="Z64" s="25">
        <v>24.75</v>
      </c>
      <c r="AA64" s="25">
        <v>4</v>
      </c>
      <c r="AB64" s="25">
        <v>25</v>
      </c>
      <c r="AC64" s="24">
        <v>5</v>
      </c>
      <c r="AD64" s="24">
        <v>9.1999999999999993</v>
      </c>
      <c r="AE64" s="24">
        <v>5.4</v>
      </c>
      <c r="AF64" s="24">
        <v>9.3000000000000007</v>
      </c>
      <c r="AG64" s="24">
        <v>5.86</v>
      </c>
      <c r="AH64" s="24">
        <v>12</v>
      </c>
      <c r="AI64" s="24">
        <v>6</v>
      </c>
      <c r="AJ64" s="24">
        <v>10.4</v>
      </c>
      <c r="AK64" s="24">
        <v>6.4</v>
      </c>
      <c r="AL64" s="24">
        <v>12</v>
      </c>
      <c r="AM64" s="24">
        <v>5.2</v>
      </c>
      <c r="AN64" s="24">
        <v>10.9</v>
      </c>
    </row>
    <row r="65" spans="1:40" ht="26.25" customHeight="1">
      <c r="A65" s="3">
        <v>64</v>
      </c>
      <c r="B65" s="14" t="s">
        <v>84</v>
      </c>
      <c r="C65" s="15" t="s">
        <v>95</v>
      </c>
      <c r="D65" s="14" t="s">
        <v>88</v>
      </c>
      <c r="E65" s="24">
        <v>-0.35000000000000003</v>
      </c>
      <c r="F65" s="24">
        <v>-1.1300000000000001</v>
      </c>
      <c r="G65" s="24">
        <v>0.34</v>
      </c>
      <c r="H65" s="24">
        <v>-0.78</v>
      </c>
      <c r="I65" s="24">
        <v>-0.5</v>
      </c>
      <c r="J65" s="24">
        <v>-1</v>
      </c>
      <c r="K65" s="24">
        <v>0.21000000000000002</v>
      </c>
      <c r="L65" s="24">
        <v>-1.54</v>
      </c>
      <c r="M65" s="24">
        <v>0.11</v>
      </c>
      <c r="N65" s="24">
        <v>-1.91</v>
      </c>
      <c r="O65" s="24">
        <v>-0.33</v>
      </c>
      <c r="P65" s="24">
        <v>-1.8800000000000001</v>
      </c>
      <c r="Q65" s="25">
        <v>-1.78</v>
      </c>
      <c r="R65" s="25">
        <v>-15.79</v>
      </c>
      <c r="S65" s="25">
        <v>2.75</v>
      </c>
      <c r="T65" s="25">
        <v>-9.41</v>
      </c>
      <c r="U65" s="25">
        <v>-2.1399999999999997</v>
      </c>
      <c r="V65" s="25">
        <v>-15.48</v>
      </c>
      <c r="W65" s="25">
        <v>0.98</v>
      </c>
      <c r="X65" s="25">
        <v>-23.67</v>
      </c>
      <c r="Y65" s="25">
        <v>0.48</v>
      </c>
      <c r="Z65" s="25">
        <v>-26.200000000000003</v>
      </c>
      <c r="AA65" s="25">
        <v>-2</v>
      </c>
      <c r="AB65" s="25">
        <v>-24.32</v>
      </c>
      <c r="AC65" s="24">
        <v>4.9800000000000004</v>
      </c>
      <c r="AD65" s="24">
        <v>7.31</v>
      </c>
      <c r="AE65" s="24">
        <v>5.61</v>
      </c>
      <c r="AF65" s="24">
        <v>7.8</v>
      </c>
      <c r="AG65" s="24">
        <v>5.51</v>
      </c>
      <c r="AH65" s="24">
        <v>8.19</v>
      </c>
      <c r="AI65" s="24">
        <v>6.2</v>
      </c>
      <c r="AJ65" s="24">
        <v>7</v>
      </c>
      <c r="AK65" s="24">
        <v>6.4</v>
      </c>
      <c r="AL65" s="24">
        <v>7.1</v>
      </c>
      <c r="AM65" s="24">
        <v>4.9000000000000004</v>
      </c>
      <c r="AN65" s="24">
        <v>6.6</v>
      </c>
    </row>
    <row r="66" spans="1:40" ht="26.25" customHeight="1">
      <c r="A66" s="3">
        <v>65</v>
      </c>
      <c r="B66" s="14" t="s">
        <v>84</v>
      </c>
      <c r="C66" s="15" t="s">
        <v>95</v>
      </c>
      <c r="D66" s="14" t="s">
        <v>89</v>
      </c>
      <c r="E66" s="24">
        <v>0.08</v>
      </c>
      <c r="F66" s="24">
        <v>-0.89</v>
      </c>
      <c r="G66" s="24">
        <v>0.12</v>
      </c>
      <c r="H66" s="24">
        <v>-1.07</v>
      </c>
      <c r="I66" s="24">
        <v>-0.8</v>
      </c>
      <c r="J66" s="24">
        <v>-0.97</v>
      </c>
      <c r="K66" s="24">
        <v>0.27</v>
      </c>
      <c r="L66" s="24">
        <v>-0.92</v>
      </c>
      <c r="M66" s="24">
        <v>0.8</v>
      </c>
      <c r="N66" s="24">
        <v>-0.52</v>
      </c>
      <c r="O66" s="24" t="e">
        <v>#N/A</v>
      </c>
      <c r="P66" s="24" t="e">
        <v>#N/A</v>
      </c>
      <c r="Q66" s="25">
        <v>0.4</v>
      </c>
      <c r="R66" s="25">
        <v>-12.45</v>
      </c>
      <c r="S66" s="25">
        <v>0.92</v>
      </c>
      <c r="T66" s="25">
        <v>-13.01</v>
      </c>
      <c r="U66" s="25">
        <v>-3.38</v>
      </c>
      <c r="V66" s="25">
        <v>-14.97</v>
      </c>
      <c r="W66" s="25">
        <v>1.31</v>
      </c>
      <c r="X66" s="25">
        <v>-14.07</v>
      </c>
      <c r="Y66" s="25">
        <v>3.6199999999999997</v>
      </c>
      <c r="Z66" s="25">
        <v>-7.0699999999999994</v>
      </c>
      <c r="AA66" s="25" t="e">
        <v>#N/A</v>
      </c>
      <c r="AB66" s="25" t="e">
        <v>#N/A</v>
      </c>
      <c r="AC66" s="24">
        <v>5.09</v>
      </c>
      <c r="AD66" s="24">
        <v>7.6</v>
      </c>
      <c r="AE66" s="24">
        <v>5.51</v>
      </c>
      <c r="AF66" s="24">
        <v>7.49</v>
      </c>
      <c r="AG66" s="24">
        <v>5.44</v>
      </c>
      <c r="AH66" s="24">
        <v>8.24</v>
      </c>
      <c r="AI66" s="24">
        <v>6.22</v>
      </c>
      <c r="AJ66" s="24">
        <v>7.88</v>
      </c>
      <c r="AK66" s="24">
        <v>6.6</v>
      </c>
      <c r="AL66" s="24">
        <v>8.94</v>
      </c>
      <c r="AM66" s="24" t="e">
        <v>#N/A</v>
      </c>
      <c r="AN66" s="24" t="e">
        <v>#N/A</v>
      </c>
    </row>
    <row r="67" spans="1:40" ht="26.25" customHeight="1">
      <c r="A67" s="7">
        <v>66</v>
      </c>
      <c r="B67" s="14" t="s">
        <v>287</v>
      </c>
      <c r="C67" s="15" t="s">
        <v>107</v>
      </c>
      <c r="D67" s="14" t="s">
        <v>90</v>
      </c>
      <c r="E67" s="24">
        <v>-0.43</v>
      </c>
      <c r="F67" s="24">
        <v>-0.93</v>
      </c>
      <c r="G67" s="24">
        <v>0.25</v>
      </c>
      <c r="H67" s="24">
        <v>-1</v>
      </c>
      <c r="I67" s="24">
        <v>0.5</v>
      </c>
      <c r="J67" s="24">
        <v>-0.89</v>
      </c>
      <c r="K67" s="24">
        <v>-0.67</v>
      </c>
      <c r="L67" s="24">
        <v>-1.37</v>
      </c>
      <c r="M67" s="24">
        <v>0.42</v>
      </c>
      <c r="N67" s="24">
        <v>-0.79</v>
      </c>
      <c r="O67" s="24">
        <v>-0.33</v>
      </c>
      <c r="P67" s="24">
        <v>-0.78</v>
      </c>
      <c r="Q67" s="25">
        <v>-2.17</v>
      </c>
      <c r="R67" s="25">
        <v>-13.02</v>
      </c>
      <c r="S67" s="25">
        <v>2.0199999999999996</v>
      </c>
      <c r="T67" s="25">
        <v>-12.08</v>
      </c>
      <c r="U67" s="25">
        <v>2.1399999999999997</v>
      </c>
      <c r="V67" s="25">
        <v>-13.73</v>
      </c>
      <c r="W67" s="25">
        <v>-3.26</v>
      </c>
      <c r="X67" s="25">
        <v>-21.05</v>
      </c>
      <c r="Y67" s="25">
        <v>1.89</v>
      </c>
      <c r="Z67" s="25">
        <v>-10.82</v>
      </c>
      <c r="AA67" s="25">
        <v>-2</v>
      </c>
      <c r="AB67" s="25">
        <v>-10.1</v>
      </c>
      <c r="AC67" s="24">
        <v>4.96</v>
      </c>
      <c r="AD67" s="24">
        <v>7.55</v>
      </c>
      <c r="AE67" s="24">
        <v>5.57</v>
      </c>
      <c r="AF67" s="24">
        <v>7.57</v>
      </c>
      <c r="AG67" s="24">
        <v>5.75</v>
      </c>
      <c r="AH67" s="24">
        <v>8.36</v>
      </c>
      <c r="AI67" s="24">
        <v>5.94</v>
      </c>
      <c r="AJ67" s="24">
        <v>7.24</v>
      </c>
      <c r="AK67" s="24">
        <v>6.49</v>
      </c>
      <c r="AL67" s="24">
        <v>8.58</v>
      </c>
      <c r="AM67" s="24">
        <v>4.9000000000000004</v>
      </c>
      <c r="AN67" s="24">
        <v>7.84</v>
      </c>
    </row>
    <row r="68" spans="1:40" ht="26.25" customHeight="1">
      <c r="A68" s="3">
        <v>67</v>
      </c>
      <c r="B68" s="14" t="s">
        <v>85</v>
      </c>
      <c r="C68" s="15" t="s">
        <v>108</v>
      </c>
      <c r="D68" s="14" t="s">
        <v>91</v>
      </c>
      <c r="E68" s="24">
        <v>-0.74</v>
      </c>
      <c r="F68" s="24">
        <v>1.39</v>
      </c>
      <c r="G68" s="24">
        <v>-0.2</v>
      </c>
      <c r="H68" s="24">
        <v>1.05</v>
      </c>
      <c r="I68" s="24">
        <v>0.88</v>
      </c>
      <c r="J68" s="24">
        <v>1.41</v>
      </c>
      <c r="K68" s="24">
        <v>1.24</v>
      </c>
      <c r="L68" s="24">
        <v>1.25</v>
      </c>
      <c r="M68" s="24">
        <v>-0.69000000000000006</v>
      </c>
      <c r="N68" s="24">
        <v>1.66</v>
      </c>
      <c r="O68" s="24">
        <v>0.33</v>
      </c>
      <c r="P68" s="24">
        <v>2.1999999999999997</v>
      </c>
      <c r="Q68" s="25">
        <v>-3.75</v>
      </c>
      <c r="R68" s="25">
        <v>19.48</v>
      </c>
      <c r="S68" s="25">
        <v>-1.65</v>
      </c>
      <c r="T68" s="25">
        <v>12.78</v>
      </c>
      <c r="U68" s="25">
        <v>3.7399999999999998</v>
      </c>
      <c r="V68" s="25">
        <v>21.880000000000003</v>
      </c>
      <c r="W68" s="25">
        <v>6.0299999999999994</v>
      </c>
      <c r="X68" s="25">
        <v>19.09</v>
      </c>
      <c r="Y68" s="25">
        <v>-3.1399999999999997</v>
      </c>
      <c r="Z68" s="25">
        <v>22.67</v>
      </c>
      <c r="AA68" s="25">
        <v>2</v>
      </c>
      <c r="AB68" s="25">
        <v>28.450000000000003</v>
      </c>
      <c r="AC68" s="24">
        <v>4.88</v>
      </c>
      <c r="AD68" s="24">
        <v>10.37</v>
      </c>
      <c r="AE68" s="24">
        <v>5.37</v>
      </c>
      <c r="AF68" s="24">
        <v>9.7100000000000009</v>
      </c>
      <c r="AG68" s="24">
        <v>5.84</v>
      </c>
      <c r="AH68" s="24">
        <v>11.81</v>
      </c>
      <c r="AI68" s="24">
        <v>6.51</v>
      </c>
      <c r="AJ68" s="24">
        <v>10.92</v>
      </c>
      <c r="AK68" s="24">
        <v>6.17</v>
      </c>
      <c r="AL68" s="24">
        <v>11.8</v>
      </c>
      <c r="AM68" s="24">
        <v>5.0999999999999996</v>
      </c>
      <c r="AN68" s="24">
        <v>11.2</v>
      </c>
    </row>
    <row r="69" spans="1:40" ht="26.25" customHeight="1">
      <c r="A69" s="3">
        <v>68</v>
      </c>
      <c r="B69" s="14" t="s">
        <v>86</v>
      </c>
      <c r="C69" s="15" t="s">
        <v>157</v>
      </c>
      <c r="D69" s="14" t="s">
        <v>92</v>
      </c>
      <c r="E69" s="24">
        <v>1.2</v>
      </c>
      <c r="F69" s="24">
        <v>-0.12</v>
      </c>
      <c r="G69" s="24">
        <v>0.54</v>
      </c>
      <c r="H69" s="24">
        <v>-0.68</v>
      </c>
      <c r="I69" s="24">
        <v>-0.55000000000000004</v>
      </c>
      <c r="J69" s="24">
        <v>-0.59</v>
      </c>
      <c r="K69" s="24">
        <v>0.37</v>
      </c>
      <c r="L69" s="24">
        <v>0.99</v>
      </c>
      <c r="M69" s="24">
        <v>-0.35000000000000003</v>
      </c>
      <c r="N69" s="24">
        <v>0.74</v>
      </c>
      <c r="O69" s="24">
        <v>1.07</v>
      </c>
      <c r="P69" s="24">
        <v>2.15</v>
      </c>
      <c r="Q69" s="25">
        <v>6.12</v>
      </c>
      <c r="R69" s="25">
        <v>-1.62</v>
      </c>
      <c r="S69" s="25">
        <v>4.3999999999999995</v>
      </c>
      <c r="T69" s="25">
        <v>-8.25</v>
      </c>
      <c r="U69" s="25">
        <v>-2.3099999999999996</v>
      </c>
      <c r="V69" s="25">
        <v>-9.19</v>
      </c>
      <c r="W69" s="25">
        <v>1.8</v>
      </c>
      <c r="X69" s="25">
        <v>15.16</v>
      </c>
      <c r="Y69" s="25">
        <v>-1.57</v>
      </c>
      <c r="Z69" s="25">
        <v>10.09</v>
      </c>
      <c r="AA69" s="25">
        <v>6.6</v>
      </c>
      <c r="AB69" s="25">
        <v>27.76</v>
      </c>
      <c r="AC69" s="24">
        <v>5.38</v>
      </c>
      <c r="AD69" s="24">
        <v>8.5399999999999991</v>
      </c>
      <c r="AE69" s="24">
        <v>5.7</v>
      </c>
      <c r="AF69" s="24">
        <v>7.9</v>
      </c>
      <c r="AG69" s="24">
        <v>5.5</v>
      </c>
      <c r="AH69" s="24">
        <v>8.8000000000000007</v>
      </c>
      <c r="AI69" s="24">
        <v>6.25</v>
      </c>
      <c r="AJ69" s="24">
        <v>10.56</v>
      </c>
      <c r="AK69" s="24">
        <v>6.27</v>
      </c>
      <c r="AL69" s="24">
        <v>10.59</v>
      </c>
      <c r="AM69" s="24">
        <v>5.33</v>
      </c>
      <c r="AN69" s="24">
        <v>11.14</v>
      </c>
    </row>
    <row r="70" spans="1:40" ht="26.25" customHeight="1">
      <c r="A70" s="7">
        <v>69</v>
      </c>
      <c r="B70" s="14" t="s">
        <v>111</v>
      </c>
      <c r="C70" s="15" t="s">
        <v>112</v>
      </c>
      <c r="D70" s="14" t="s">
        <v>113</v>
      </c>
      <c r="E70" s="24">
        <v>-0.56000000000000005</v>
      </c>
      <c r="F70" s="24">
        <v>-0.87</v>
      </c>
      <c r="G70" s="24">
        <v>-0.97</v>
      </c>
      <c r="H70" s="24">
        <v>-1</v>
      </c>
      <c r="I70" s="24">
        <v>-0.63</v>
      </c>
      <c r="J70" s="24">
        <v>-0.9</v>
      </c>
      <c r="K70" s="24">
        <v>-0.62</v>
      </c>
      <c r="L70" s="24">
        <v>-0.56000000000000005</v>
      </c>
      <c r="M70" s="24">
        <v>-0.84</v>
      </c>
      <c r="N70" s="24">
        <v>-1.04</v>
      </c>
      <c r="O70" s="24">
        <v>-0.57000000000000006</v>
      </c>
      <c r="P70" s="24">
        <v>-0.81</v>
      </c>
      <c r="Q70" s="25">
        <v>-2.8699999999999997</v>
      </c>
      <c r="R70" s="25">
        <v>-12.17</v>
      </c>
      <c r="S70" s="25">
        <v>-8</v>
      </c>
      <c r="T70" s="25">
        <v>-12.19</v>
      </c>
      <c r="U70" s="25">
        <v>-2.69</v>
      </c>
      <c r="V70" s="25">
        <v>-13.97</v>
      </c>
      <c r="W70" s="25">
        <v>-2.9899999999999998</v>
      </c>
      <c r="X70" s="25">
        <v>-8.48</v>
      </c>
      <c r="Y70" s="25">
        <v>-3.8099999999999996</v>
      </c>
      <c r="Z70" s="25">
        <v>-14.18</v>
      </c>
      <c r="AA70" s="25">
        <v>-3.5</v>
      </c>
      <c r="AB70" s="25">
        <v>-10.44</v>
      </c>
      <c r="AC70" s="24">
        <v>4.9245000000000001</v>
      </c>
      <c r="AD70" s="24">
        <v>7.6242000000000001</v>
      </c>
      <c r="AE70" s="24">
        <v>5.0236000000000001</v>
      </c>
      <c r="AF70" s="24">
        <v>7.5606999999999998</v>
      </c>
      <c r="AG70" s="24">
        <v>5.4790000000000001</v>
      </c>
      <c r="AH70" s="24">
        <v>8.3367000000000004</v>
      </c>
      <c r="AI70" s="24">
        <v>5.9568000000000003</v>
      </c>
      <c r="AJ70" s="24">
        <v>8.3925000000000001</v>
      </c>
      <c r="AK70" s="24">
        <v>6.1275000000000004</v>
      </c>
      <c r="AL70" s="24">
        <v>8.2561</v>
      </c>
      <c r="AM70" s="24">
        <v>4.8254000000000001</v>
      </c>
      <c r="AN70" s="24">
        <v>7.81</v>
      </c>
    </row>
    <row r="71" spans="1:40" ht="26.25" customHeight="1">
      <c r="A71" s="3">
        <v>70</v>
      </c>
      <c r="B71" s="14" t="s">
        <v>114</v>
      </c>
      <c r="C71" s="15" t="s">
        <v>115</v>
      </c>
      <c r="D71" s="14" t="s">
        <v>118</v>
      </c>
      <c r="E71" s="24">
        <v>-0.27</v>
      </c>
      <c r="F71" s="24">
        <v>-0.78</v>
      </c>
      <c r="G71" s="24">
        <v>-0.57999999999999996</v>
      </c>
      <c r="H71" s="24">
        <v>-1.06</v>
      </c>
      <c r="I71" s="24">
        <v>-0.13</v>
      </c>
      <c r="J71" s="24">
        <v>-0.73</v>
      </c>
      <c r="K71" s="24">
        <v>-0.47000000000000003</v>
      </c>
      <c r="L71" s="24">
        <v>-0.55000000000000004</v>
      </c>
      <c r="M71" s="24">
        <v>-0.25</v>
      </c>
      <c r="N71" s="24">
        <v>-1.1599999999999999</v>
      </c>
      <c r="O71" s="24">
        <v>-0.65</v>
      </c>
      <c r="P71" s="24">
        <v>-1.17</v>
      </c>
      <c r="Q71" s="25">
        <v>-1.39</v>
      </c>
      <c r="R71" s="25">
        <v>-10.83</v>
      </c>
      <c r="S71" s="25">
        <v>-4.7699999999999996</v>
      </c>
      <c r="T71" s="25">
        <v>-12.9</v>
      </c>
      <c r="U71" s="25">
        <v>-0.54</v>
      </c>
      <c r="V71" s="25">
        <v>-11.25</v>
      </c>
      <c r="W71" s="25">
        <v>-2.2899999999999996</v>
      </c>
      <c r="X71" s="25">
        <v>-8.4</v>
      </c>
      <c r="Y71" s="25">
        <v>-1.1000000000000001</v>
      </c>
      <c r="Z71" s="25">
        <v>-15.81</v>
      </c>
      <c r="AA71" s="25">
        <v>-4</v>
      </c>
      <c r="AB71" s="25">
        <v>-15.14</v>
      </c>
      <c r="AC71" s="24">
        <v>5</v>
      </c>
      <c r="AD71" s="24">
        <v>7.74</v>
      </c>
      <c r="AE71" s="24">
        <v>5.2</v>
      </c>
      <c r="AF71" s="24">
        <v>7.5</v>
      </c>
      <c r="AG71" s="24">
        <v>5.6</v>
      </c>
      <c r="AH71" s="24">
        <v>8.6</v>
      </c>
      <c r="AI71" s="24">
        <v>6</v>
      </c>
      <c r="AJ71" s="24">
        <v>8.4</v>
      </c>
      <c r="AK71" s="24">
        <v>6.3</v>
      </c>
      <c r="AL71" s="24">
        <v>8.1</v>
      </c>
      <c r="AM71" s="24">
        <v>4.8</v>
      </c>
      <c r="AN71" s="24">
        <v>7.4</v>
      </c>
    </row>
    <row r="72" spans="1:40" ht="26.25" customHeight="1">
      <c r="A72" s="3">
        <v>71</v>
      </c>
      <c r="B72" s="14" t="s">
        <v>114</v>
      </c>
      <c r="C72" s="15" t="s">
        <v>115</v>
      </c>
      <c r="D72" s="14" t="s">
        <v>119</v>
      </c>
      <c r="E72" s="24">
        <v>0.12</v>
      </c>
      <c r="F72" s="24">
        <v>-0.73</v>
      </c>
      <c r="G72" s="24">
        <v>0.09</v>
      </c>
      <c r="H72" s="24">
        <v>-0.68</v>
      </c>
      <c r="I72" s="24">
        <v>0.3</v>
      </c>
      <c r="J72" s="24">
        <v>-0.66</v>
      </c>
      <c r="K72" s="24">
        <v>-0.8</v>
      </c>
      <c r="L72" s="24">
        <v>-0.52</v>
      </c>
      <c r="M72" s="24">
        <v>-0.25</v>
      </c>
      <c r="N72" s="24">
        <v>-1</v>
      </c>
      <c r="O72" s="24" t="e">
        <v>#N/A</v>
      </c>
      <c r="P72" s="24" t="e">
        <v>#N/A</v>
      </c>
      <c r="Q72" s="25">
        <v>0.6</v>
      </c>
      <c r="R72" s="25">
        <v>-10.14</v>
      </c>
      <c r="S72" s="25">
        <v>0.74</v>
      </c>
      <c r="T72" s="25">
        <v>-8.25</v>
      </c>
      <c r="U72" s="25">
        <v>1.25</v>
      </c>
      <c r="V72" s="25">
        <v>-10.220000000000001</v>
      </c>
      <c r="W72" s="25">
        <v>-3.9099999999999997</v>
      </c>
      <c r="X72" s="25">
        <v>-7.8599999999999994</v>
      </c>
      <c r="Y72" s="25">
        <v>-1.1000000000000001</v>
      </c>
      <c r="Z72" s="25">
        <v>-13.73</v>
      </c>
      <c r="AA72" s="25" t="e">
        <v>#N/A</v>
      </c>
      <c r="AB72" s="25" t="e">
        <v>#N/A</v>
      </c>
      <c r="AC72" s="24">
        <v>5.0999999999999996</v>
      </c>
      <c r="AD72" s="24">
        <v>7.8</v>
      </c>
      <c r="AE72" s="24">
        <v>5.5</v>
      </c>
      <c r="AF72" s="24">
        <v>7.9</v>
      </c>
      <c r="AG72" s="24">
        <v>5.7</v>
      </c>
      <c r="AH72" s="24">
        <v>8.6999999999999993</v>
      </c>
      <c r="AI72" s="24">
        <v>5.9</v>
      </c>
      <c r="AJ72" s="24">
        <v>8.4499999999999993</v>
      </c>
      <c r="AK72" s="24">
        <v>6.3</v>
      </c>
      <c r="AL72" s="24">
        <v>8.3000000000000007</v>
      </c>
      <c r="AM72" s="24" t="e">
        <v>#N/A</v>
      </c>
      <c r="AN72" s="24" t="e">
        <v>#N/A</v>
      </c>
    </row>
    <row r="73" spans="1:40" ht="26.25" customHeight="1">
      <c r="A73" s="7">
        <v>72</v>
      </c>
      <c r="B73" s="14" t="s">
        <v>136</v>
      </c>
      <c r="C73" s="15" t="s">
        <v>137</v>
      </c>
      <c r="D73" s="14" t="s">
        <v>138</v>
      </c>
      <c r="E73" s="24">
        <v>0.51</v>
      </c>
      <c r="F73" s="24">
        <v>1.33</v>
      </c>
      <c r="G73" s="24">
        <v>-0.14000000000000001</v>
      </c>
      <c r="H73" s="24">
        <v>0.95</v>
      </c>
      <c r="I73" s="24">
        <v>0.71</v>
      </c>
      <c r="J73" s="24">
        <v>1.4</v>
      </c>
      <c r="K73" s="24">
        <v>0.87</v>
      </c>
      <c r="L73" s="24">
        <v>1.52</v>
      </c>
      <c r="M73" s="24">
        <v>0.45</v>
      </c>
      <c r="N73" s="24">
        <v>1.73</v>
      </c>
      <c r="O73" s="24">
        <v>0</v>
      </c>
      <c r="P73" s="24">
        <v>1.58</v>
      </c>
      <c r="Q73" s="25">
        <v>2.57</v>
      </c>
      <c r="R73" s="25">
        <v>18.670000000000002</v>
      </c>
      <c r="S73" s="25">
        <v>-1.1000000000000001</v>
      </c>
      <c r="T73" s="25">
        <v>11.5</v>
      </c>
      <c r="U73" s="25">
        <v>3.0199999999999996</v>
      </c>
      <c r="V73" s="25">
        <v>21.78</v>
      </c>
      <c r="W73" s="25">
        <v>4.24</v>
      </c>
      <c r="X73" s="25">
        <v>23.23</v>
      </c>
      <c r="Y73" s="25">
        <v>2.0499999999999998</v>
      </c>
      <c r="Z73" s="25">
        <v>23.71</v>
      </c>
      <c r="AA73" s="25">
        <v>0</v>
      </c>
      <c r="AB73" s="25">
        <v>20.420000000000002</v>
      </c>
      <c r="AC73" s="24">
        <v>5.2</v>
      </c>
      <c r="AD73" s="24">
        <v>10.3</v>
      </c>
      <c r="AE73" s="24">
        <v>5.4</v>
      </c>
      <c r="AF73" s="24">
        <v>9.6</v>
      </c>
      <c r="AG73" s="24">
        <v>5.8</v>
      </c>
      <c r="AH73" s="24">
        <v>11.8</v>
      </c>
      <c r="AI73" s="24">
        <v>6.4</v>
      </c>
      <c r="AJ73" s="24">
        <v>11.3</v>
      </c>
      <c r="AK73" s="24">
        <v>6.5</v>
      </c>
      <c r="AL73" s="24">
        <v>11.9</v>
      </c>
      <c r="AM73" s="24">
        <v>5</v>
      </c>
      <c r="AN73" s="24">
        <v>10.5</v>
      </c>
    </row>
    <row r="74" spans="1:40" ht="26.25" customHeight="1">
      <c r="A74" s="3">
        <v>73</v>
      </c>
      <c r="B74" s="14" t="s">
        <v>139</v>
      </c>
      <c r="C74" s="15" t="s">
        <v>158</v>
      </c>
      <c r="D74" s="14" t="s">
        <v>140</v>
      </c>
      <c r="E74" s="24">
        <v>1.66</v>
      </c>
      <c r="F74" s="24">
        <v>1.66</v>
      </c>
      <c r="G74" s="24">
        <v>-0.14000000000000001</v>
      </c>
      <c r="H74" s="24">
        <v>1.04</v>
      </c>
      <c r="I74" s="24">
        <v>1.96</v>
      </c>
      <c r="J74" s="24">
        <v>1.4</v>
      </c>
      <c r="K74" s="24">
        <v>0.54</v>
      </c>
      <c r="L74" s="24">
        <v>1.1599999999999999</v>
      </c>
      <c r="M74" s="24">
        <v>0.8</v>
      </c>
      <c r="N74" s="24">
        <v>1.66</v>
      </c>
      <c r="O74" s="24">
        <v>0.65</v>
      </c>
      <c r="P74" s="24">
        <v>2.5499999999999998</v>
      </c>
      <c r="Q74" s="25">
        <v>8.49</v>
      </c>
      <c r="R74" s="25">
        <v>23.28</v>
      </c>
      <c r="S74" s="25">
        <v>-1.1000000000000001</v>
      </c>
      <c r="T74" s="25">
        <v>12.66</v>
      </c>
      <c r="U74" s="25">
        <v>8.35</v>
      </c>
      <c r="V74" s="25">
        <v>21.78</v>
      </c>
      <c r="W74" s="25">
        <v>2.61</v>
      </c>
      <c r="X74" s="25">
        <v>17.78</v>
      </c>
      <c r="Y74" s="25">
        <v>3.6199999999999997</v>
      </c>
      <c r="Z74" s="25">
        <v>22.67</v>
      </c>
      <c r="AA74" s="25">
        <v>4</v>
      </c>
      <c r="AB74" s="25">
        <v>33.03</v>
      </c>
      <c r="AC74" s="24">
        <v>5.5</v>
      </c>
      <c r="AD74" s="24">
        <v>10.7</v>
      </c>
      <c r="AE74" s="24">
        <v>5.4</v>
      </c>
      <c r="AF74" s="24">
        <v>9.6999999999999993</v>
      </c>
      <c r="AG74" s="24">
        <v>6.1</v>
      </c>
      <c r="AH74" s="24">
        <v>11.8</v>
      </c>
      <c r="AI74" s="24">
        <v>6.3</v>
      </c>
      <c r="AJ74" s="24">
        <v>10.8</v>
      </c>
      <c r="AK74" s="24">
        <v>6.6</v>
      </c>
      <c r="AL74" s="24">
        <v>11.8</v>
      </c>
      <c r="AM74" s="24">
        <v>5.2</v>
      </c>
      <c r="AN74" s="24">
        <v>11.6</v>
      </c>
    </row>
    <row r="75" spans="1:40" ht="26.25" customHeight="1">
      <c r="A75" s="3">
        <v>74</v>
      </c>
      <c r="B75" s="14" t="s">
        <v>290</v>
      </c>
      <c r="C75" s="15" t="s">
        <v>141</v>
      </c>
      <c r="D75" s="14" t="s">
        <v>292</v>
      </c>
      <c r="E75" s="24">
        <v>-0.89</v>
      </c>
      <c r="F75" s="24">
        <v>-1.1599999999999999</v>
      </c>
      <c r="G75" s="24">
        <v>0.03</v>
      </c>
      <c r="H75" s="24">
        <v>-1.28</v>
      </c>
      <c r="I75" s="24">
        <v>-0.46</v>
      </c>
      <c r="J75" s="24">
        <v>-0.96</v>
      </c>
      <c r="K75" s="24">
        <v>-0.44</v>
      </c>
      <c r="L75" s="24">
        <v>-0.66</v>
      </c>
      <c r="M75" s="24">
        <v>0.04</v>
      </c>
      <c r="N75" s="24">
        <v>-0.94000000000000006</v>
      </c>
      <c r="O75" s="24">
        <v>-0.52</v>
      </c>
      <c r="P75" s="24">
        <v>-0.85</v>
      </c>
      <c r="Q75" s="25">
        <v>-4.54</v>
      </c>
      <c r="R75" s="25">
        <v>-16.25</v>
      </c>
      <c r="S75" s="25">
        <v>0.19</v>
      </c>
      <c r="T75" s="25">
        <v>-15.57</v>
      </c>
      <c r="U75" s="25">
        <v>-1.96</v>
      </c>
      <c r="V75" s="25">
        <v>-14.87</v>
      </c>
      <c r="W75" s="25">
        <v>-2.1199999999999997</v>
      </c>
      <c r="X75" s="25">
        <v>-10.039999999999999</v>
      </c>
      <c r="Y75" s="25">
        <v>0.16</v>
      </c>
      <c r="Z75" s="25">
        <v>-12.79</v>
      </c>
      <c r="AA75" s="25">
        <v>-3.2</v>
      </c>
      <c r="AB75" s="25">
        <v>-11.01</v>
      </c>
      <c r="AC75" s="24">
        <v>4.84</v>
      </c>
      <c r="AD75" s="24">
        <v>7.27</v>
      </c>
      <c r="AE75" s="24">
        <v>5.47</v>
      </c>
      <c r="AF75" s="24">
        <v>7.27</v>
      </c>
      <c r="AG75" s="24">
        <v>5.52</v>
      </c>
      <c r="AH75" s="24">
        <v>8.25</v>
      </c>
      <c r="AI75" s="24">
        <v>6.01</v>
      </c>
      <c r="AJ75" s="24">
        <v>8.25</v>
      </c>
      <c r="AK75" s="24">
        <v>6.38</v>
      </c>
      <c r="AL75" s="24">
        <v>8.39</v>
      </c>
      <c r="AM75" s="24">
        <v>4.84</v>
      </c>
      <c r="AN75" s="24">
        <v>7.76</v>
      </c>
    </row>
    <row r="76" spans="1:40" ht="26.25" customHeight="1">
      <c r="A76" s="7">
        <v>75</v>
      </c>
      <c r="B76" s="14" t="s">
        <v>142</v>
      </c>
      <c r="C76" s="15" t="s">
        <v>143</v>
      </c>
      <c r="D76" s="14" t="s">
        <v>151</v>
      </c>
      <c r="E76" s="24">
        <v>0.31</v>
      </c>
      <c r="F76" s="24">
        <v>-0.36</v>
      </c>
      <c r="G76" s="24">
        <v>0.32</v>
      </c>
      <c r="H76" s="24">
        <v>1.33</v>
      </c>
      <c r="I76" s="24">
        <v>-0.13</v>
      </c>
      <c r="J76" s="24">
        <v>-0.13</v>
      </c>
      <c r="K76" s="24">
        <v>-0.8</v>
      </c>
      <c r="L76" s="24">
        <v>0.03</v>
      </c>
      <c r="M76" s="24">
        <v>-0.94000000000000006</v>
      </c>
      <c r="N76" s="24">
        <v>-0.17</v>
      </c>
      <c r="O76" s="24">
        <v>0</v>
      </c>
      <c r="P76" s="24">
        <v>-0.2</v>
      </c>
      <c r="Q76" s="25">
        <v>1.58</v>
      </c>
      <c r="R76" s="25">
        <v>-4.96</v>
      </c>
      <c r="S76" s="25">
        <v>2.57</v>
      </c>
      <c r="T76" s="25">
        <v>16.150000000000002</v>
      </c>
      <c r="U76" s="25">
        <v>-0.54</v>
      </c>
      <c r="V76" s="25">
        <v>-1.97</v>
      </c>
      <c r="W76" s="25">
        <v>-3.9099999999999997</v>
      </c>
      <c r="X76" s="25">
        <v>0.33</v>
      </c>
      <c r="Y76" s="25">
        <v>-4.24</v>
      </c>
      <c r="Z76" s="25">
        <v>-2.2899999999999996</v>
      </c>
      <c r="AA76" s="25">
        <v>0</v>
      </c>
      <c r="AB76" s="25">
        <v>-2.5299999999999998</v>
      </c>
      <c r="AC76" s="24">
        <v>5.15</v>
      </c>
      <c r="AD76" s="24">
        <v>8.25</v>
      </c>
      <c r="AE76" s="24">
        <v>5.6</v>
      </c>
      <c r="AF76" s="24">
        <v>10</v>
      </c>
      <c r="AG76" s="24">
        <v>5.6</v>
      </c>
      <c r="AH76" s="24">
        <v>9.5</v>
      </c>
      <c r="AI76" s="24">
        <v>5.9</v>
      </c>
      <c r="AJ76" s="24">
        <v>9.1999999999999993</v>
      </c>
      <c r="AK76" s="24">
        <v>6.1</v>
      </c>
      <c r="AL76" s="24">
        <v>9.4</v>
      </c>
      <c r="AM76" s="24">
        <v>5</v>
      </c>
      <c r="AN76" s="24">
        <v>8.5</v>
      </c>
    </row>
    <row r="77" spans="1:40" ht="26.25" customHeight="1">
      <c r="A77" s="3">
        <v>76</v>
      </c>
      <c r="B77" s="14" t="s">
        <v>144</v>
      </c>
      <c r="C77" s="15" t="s">
        <v>145</v>
      </c>
      <c r="D77" s="14" t="s">
        <v>146</v>
      </c>
      <c r="E77" s="24">
        <v>0.51</v>
      </c>
      <c r="F77" s="24">
        <v>1.17</v>
      </c>
      <c r="G77" s="24">
        <v>0.32</v>
      </c>
      <c r="H77" s="24">
        <v>1.33</v>
      </c>
      <c r="I77" s="24">
        <v>0.71</v>
      </c>
      <c r="J77" s="24">
        <v>1.34</v>
      </c>
      <c r="K77" s="24">
        <v>0.87</v>
      </c>
      <c r="L77" s="24">
        <v>0.81</v>
      </c>
      <c r="M77" s="24">
        <v>0.11</v>
      </c>
      <c r="N77" s="24">
        <v>1.2</v>
      </c>
      <c r="O77" s="24">
        <v>0.65</v>
      </c>
      <c r="P77" s="24">
        <v>1.85</v>
      </c>
      <c r="Q77" s="25">
        <v>2.57</v>
      </c>
      <c r="R77" s="25">
        <v>16.360000000000003</v>
      </c>
      <c r="S77" s="25">
        <v>2.57</v>
      </c>
      <c r="T77" s="25">
        <v>16.150000000000002</v>
      </c>
      <c r="U77" s="25">
        <v>3.0199999999999996</v>
      </c>
      <c r="V77" s="25">
        <v>20.75</v>
      </c>
      <c r="W77" s="25">
        <v>4.24</v>
      </c>
      <c r="X77" s="25">
        <v>12.33</v>
      </c>
      <c r="Y77" s="25">
        <v>0.48</v>
      </c>
      <c r="Z77" s="25">
        <v>16.430000000000003</v>
      </c>
      <c r="AA77" s="25">
        <v>4</v>
      </c>
      <c r="AB77" s="25">
        <v>23.860000000000003</v>
      </c>
      <c r="AC77" s="24">
        <v>5.2</v>
      </c>
      <c r="AD77" s="24">
        <v>10.1</v>
      </c>
      <c r="AE77" s="24">
        <v>5.6</v>
      </c>
      <c r="AF77" s="24">
        <v>10</v>
      </c>
      <c r="AG77" s="24">
        <v>5.8</v>
      </c>
      <c r="AH77" s="24">
        <v>11.7</v>
      </c>
      <c r="AI77" s="24">
        <v>6.4</v>
      </c>
      <c r="AJ77" s="24">
        <v>10.3</v>
      </c>
      <c r="AK77" s="24">
        <v>6.4</v>
      </c>
      <c r="AL77" s="24">
        <v>11.2</v>
      </c>
      <c r="AM77" s="24">
        <v>5.2</v>
      </c>
      <c r="AN77" s="24">
        <v>10.8</v>
      </c>
    </row>
    <row r="78" spans="1:40" ht="26.25" customHeight="1">
      <c r="A78" s="3">
        <v>77</v>
      </c>
      <c r="B78" s="14" t="s">
        <v>290</v>
      </c>
      <c r="C78" s="15" t="s">
        <v>141</v>
      </c>
      <c r="D78" s="14" t="s">
        <v>291</v>
      </c>
      <c r="E78" s="24" t="e">
        <v>#N/A</v>
      </c>
      <c r="F78" s="24" t="e">
        <v>#N/A</v>
      </c>
      <c r="G78" s="24" t="e">
        <v>#N/A</v>
      </c>
      <c r="H78" s="24" t="e">
        <v>#N/A</v>
      </c>
      <c r="I78" s="24">
        <v>-1.3</v>
      </c>
      <c r="J78" s="24">
        <v>-1.47</v>
      </c>
      <c r="K78" s="24">
        <v>-0.47000000000000003</v>
      </c>
      <c r="L78" s="24">
        <v>-1.34</v>
      </c>
      <c r="M78" s="24">
        <v>0.35000000000000003</v>
      </c>
      <c r="N78" s="24">
        <v>-1.1599999999999999</v>
      </c>
      <c r="O78" s="24">
        <v>-0.81</v>
      </c>
      <c r="P78" s="24">
        <v>-1.42</v>
      </c>
      <c r="Q78" s="25" t="e">
        <v>#N/A</v>
      </c>
      <c r="R78" s="25" t="e">
        <v>#N/A</v>
      </c>
      <c r="S78" s="25" t="e">
        <v>#N/A</v>
      </c>
      <c r="T78" s="25" t="e">
        <v>#N/A</v>
      </c>
      <c r="U78" s="25">
        <v>-5.51</v>
      </c>
      <c r="V78" s="25">
        <v>-22.810000000000002</v>
      </c>
      <c r="W78" s="25">
        <v>-2.2899999999999996</v>
      </c>
      <c r="X78" s="25">
        <v>-20.51</v>
      </c>
      <c r="Y78" s="25">
        <v>1.57</v>
      </c>
      <c r="Z78" s="25">
        <v>-15.91</v>
      </c>
      <c r="AA78" s="25">
        <v>-5</v>
      </c>
      <c r="AB78" s="25">
        <v>-18.350000000000001</v>
      </c>
      <c r="AC78" s="24" t="e">
        <v>#N/A</v>
      </c>
      <c r="AD78" s="24" t="e">
        <v>#N/A</v>
      </c>
      <c r="AE78" s="24" t="e">
        <v>#N/A</v>
      </c>
      <c r="AF78" s="24" t="e">
        <v>#N/A</v>
      </c>
      <c r="AG78" s="24">
        <v>5.32</v>
      </c>
      <c r="AH78" s="24">
        <v>7.48</v>
      </c>
      <c r="AI78" s="24">
        <v>6</v>
      </c>
      <c r="AJ78" s="24">
        <v>7.29</v>
      </c>
      <c r="AK78" s="24">
        <v>6.47</v>
      </c>
      <c r="AL78" s="24">
        <v>8.09</v>
      </c>
      <c r="AM78" s="24">
        <v>4.75</v>
      </c>
      <c r="AN78" s="24">
        <v>7.12</v>
      </c>
    </row>
    <row r="79" spans="1:40" ht="26.25" customHeight="1">
      <c r="A79" s="7">
        <v>78</v>
      </c>
      <c r="B79" s="14"/>
      <c r="C79" s="15"/>
      <c r="D79" s="14"/>
      <c r="E79" s="24" t="e">
        <v>#N/A</v>
      </c>
      <c r="F79" s="24" t="e">
        <v>#N/A</v>
      </c>
      <c r="G79" s="24" t="e">
        <v>#N/A</v>
      </c>
      <c r="H79" s="24" t="e">
        <v>#N/A</v>
      </c>
      <c r="I79" s="24" t="e">
        <v>#N/A</v>
      </c>
      <c r="J79" s="24" t="e">
        <v>#N/A</v>
      </c>
      <c r="K79" s="24" t="e">
        <v>#N/A</v>
      </c>
      <c r="L79" s="24" t="e">
        <v>#N/A</v>
      </c>
      <c r="M79" s="24" t="e">
        <v>#N/A</v>
      </c>
      <c r="N79" s="24" t="e">
        <v>#N/A</v>
      </c>
      <c r="O79" s="24" t="e">
        <v>#N/A</v>
      </c>
      <c r="P79" s="24" t="e">
        <v>#N/A</v>
      </c>
      <c r="Q79" s="25" t="e">
        <v>#N/A</v>
      </c>
      <c r="R79" s="25" t="e">
        <v>#N/A</v>
      </c>
      <c r="S79" s="25" t="e">
        <v>#N/A</v>
      </c>
      <c r="T79" s="25" t="e">
        <v>#N/A</v>
      </c>
      <c r="U79" s="25" t="e">
        <v>#N/A</v>
      </c>
      <c r="V79" s="25" t="e">
        <v>#N/A</v>
      </c>
      <c r="W79" s="25" t="e">
        <v>#N/A</v>
      </c>
      <c r="X79" s="25" t="e">
        <v>#N/A</v>
      </c>
      <c r="Y79" s="25" t="e">
        <v>#N/A</v>
      </c>
      <c r="Z79" s="25" t="e">
        <v>#N/A</v>
      </c>
      <c r="AA79" s="25" t="e">
        <v>#N/A</v>
      </c>
      <c r="AB79" s="25" t="e">
        <v>#N/A</v>
      </c>
      <c r="AC79" s="24" t="e">
        <v>#N/A</v>
      </c>
      <c r="AD79" s="24" t="e">
        <v>#N/A</v>
      </c>
      <c r="AE79" s="24" t="e">
        <v>#N/A</v>
      </c>
      <c r="AF79" s="24" t="e">
        <v>#N/A</v>
      </c>
      <c r="AG79" s="24" t="e">
        <v>#N/A</v>
      </c>
      <c r="AH79" s="24" t="e">
        <v>#N/A</v>
      </c>
      <c r="AI79" s="24" t="e">
        <v>#N/A</v>
      </c>
      <c r="AJ79" s="24" t="e">
        <v>#N/A</v>
      </c>
      <c r="AK79" s="24" t="e">
        <v>#N/A</v>
      </c>
      <c r="AL79" s="24" t="e">
        <v>#N/A</v>
      </c>
      <c r="AM79" s="24" t="e">
        <v>#N/A</v>
      </c>
      <c r="AN79" s="24" t="e">
        <v>#N/A</v>
      </c>
    </row>
    <row r="80" spans="1:40" ht="26.25" customHeight="1">
      <c r="A80" s="3">
        <v>79</v>
      </c>
      <c r="B80" s="14"/>
      <c r="C80" s="15"/>
      <c r="D80" s="14"/>
      <c r="E80" s="24" t="e">
        <v>#N/A</v>
      </c>
      <c r="F80" s="24" t="e">
        <v>#N/A</v>
      </c>
      <c r="G80" s="24" t="e">
        <v>#N/A</v>
      </c>
      <c r="H80" s="24" t="e">
        <v>#N/A</v>
      </c>
      <c r="I80" s="24" t="e">
        <v>#N/A</v>
      </c>
      <c r="J80" s="24" t="e">
        <v>#N/A</v>
      </c>
      <c r="K80" s="24" t="e">
        <v>#N/A</v>
      </c>
      <c r="L80" s="24" t="e">
        <v>#N/A</v>
      </c>
      <c r="M80" s="24" t="e">
        <v>#N/A</v>
      </c>
      <c r="N80" s="24" t="e">
        <v>#N/A</v>
      </c>
      <c r="O80" s="24" t="e">
        <v>#N/A</v>
      </c>
      <c r="P80" s="24" t="e">
        <v>#N/A</v>
      </c>
      <c r="Q80" s="25" t="e">
        <v>#N/A</v>
      </c>
      <c r="R80" s="25" t="e">
        <v>#N/A</v>
      </c>
      <c r="S80" s="25" t="e">
        <v>#N/A</v>
      </c>
      <c r="T80" s="25" t="e">
        <v>#N/A</v>
      </c>
      <c r="U80" s="25" t="e">
        <v>#N/A</v>
      </c>
      <c r="V80" s="25" t="e">
        <v>#N/A</v>
      </c>
      <c r="W80" s="25" t="e">
        <v>#N/A</v>
      </c>
      <c r="X80" s="25" t="e">
        <v>#N/A</v>
      </c>
      <c r="Y80" s="25" t="e">
        <v>#N/A</v>
      </c>
      <c r="Z80" s="25" t="e">
        <v>#N/A</v>
      </c>
      <c r="AA80" s="25" t="e">
        <v>#N/A</v>
      </c>
      <c r="AB80" s="25" t="e">
        <v>#N/A</v>
      </c>
      <c r="AC80" s="24" t="e">
        <v>#N/A</v>
      </c>
      <c r="AD80" s="24" t="e">
        <v>#N/A</v>
      </c>
      <c r="AE80" s="24" t="e">
        <v>#N/A</v>
      </c>
      <c r="AF80" s="24" t="e">
        <v>#N/A</v>
      </c>
      <c r="AG80" s="24" t="e">
        <v>#N/A</v>
      </c>
      <c r="AH80" s="24" t="e">
        <v>#N/A</v>
      </c>
      <c r="AI80" s="24" t="e">
        <v>#N/A</v>
      </c>
      <c r="AJ80" s="24" t="e">
        <v>#N/A</v>
      </c>
      <c r="AK80" s="24" t="e">
        <v>#N/A</v>
      </c>
      <c r="AL80" s="24" t="e">
        <v>#N/A</v>
      </c>
      <c r="AM80" s="24" t="e">
        <v>#N/A</v>
      </c>
      <c r="AN80" s="24" t="e">
        <v>#N/A</v>
      </c>
    </row>
    <row r="81" spans="1:40" ht="26.25" customHeight="1">
      <c r="A81" s="3">
        <v>80</v>
      </c>
      <c r="B81" s="14"/>
      <c r="C81" s="15"/>
      <c r="D81" s="14"/>
      <c r="E81" s="24" t="e">
        <v>#N/A</v>
      </c>
      <c r="F81" s="24" t="e">
        <v>#N/A</v>
      </c>
      <c r="G81" s="24" t="e">
        <v>#N/A</v>
      </c>
      <c r="H81" s="24" t="e">
        <v>#N/A</v>
      </c>
      <c r="I81" s="24" t="e">
        <v>#N/A</v>
      </c>
      <c r="J81" s="24" t="e">
        <v>#N/A</v>
      </c>
      <c r="K81" s="24" t="e">
        <v>#N/A</v>
      </c>
      <c r="L81" s="24" t="e">
        <v>#N/A</v>
      </c>
      <c r="M81" s="24" t="e">
        <v>#N/A</v>
      </c>
      <c r="N81" s="24" t="e">
        <v>#N/A</v>
      </c>
      <c r="O81" s="24" t="e">
        <v>#N/A</v>
      </c>
      <c r="P81" s="24" t="e">
        <v>#N/A</v>
      </c>
      <c r="Q81" s="25" t="e">
        <v>#N/A</v>
      </c>
      <c r="R81" s="25" t="e">
        <v>#N/A</v>
      </c>
      <c r="S81" s="25" t="e">
        <v>#N/A</v>
      </c>
      <c r="T81" s="25" t="e">
        <v>#N/A</v>
      </c>
      <c r="U81" s="25" t="e">
        <v>#N/A</v>
      </c>
      <c r="V81" s="25" t="e">
        <v>#N/A</v>
      </c>
      <c r="W81" s="25" t="e">
        <v>#N/A</v>
      </c>
      <c r="X81" s="25" t="e">
        <v>#N/A</v>
      </c>
      <c r="Y81" s="25" t="e">
        <v>#N/A</v>
      </c>
      <c r="Z81" s="25" t="e">
        <v>#N/A</v>
      </c>
      <c r="AA81" s="25" t="e">
        <v>#N/A</v>
      </c>
      <c r="AB81" s="25" t="e">
        <v>#N/A</v>
      </c>
      <c r="AC81" s="24" t="e">
        <v>#N/A</v>
      </c>
      <c r="AD81" s="24" t="e">
        <v>#N/A</v>
      </c>
      <c r="AE81" s="24" t="e">
        <v>#N/A</v>
      </c>
      <c r="AF81" s="24" t="e">
        <v>#N/A</v>
      </c>
      <c r="AG81" s="24" t="e">
        <v>#N/A</v>
      </c>
      <c r="AH81" s="24" t="e">
        <v>#N/A</v>
      </c>
      <c r="AI81" s="24" t="e">
        <v>#N/A</v>
      </c>
      <c r="AJ81" s="24" t="e">
        <v>#N/A</v>
      </c>
      <c r="AK81" s="24" t="e">
        <v>#N/A</v>
      </c>
      <c r="AL81" s="24" t="e">
        <v>#N/A</v>
      </c>
      <c r="AM81" s="24" t="e">
        <v>#N/A</v>
      </c>
      <c r="AN81" s="24" t="e">
        <v>#N/A</v>
      </c>
    </row>
    <row r="82" spans="1:40" ht="26.25" customHeight="1">
      <c r="A82" s="7">
        <v>81</v>
      </c>
      <c r="B82" s="14"/>
      <c r="C82" s="15"/>
      <c r="D82" s="14"/>
      <c r="E82" s="24" t="e">
        <v>#N/A</v>
      </c>
      <c r="F82" s="24" t="e">
        <v>#N/A</v>
      </c>
      <c r="G82" s="24" t="e">
        <v>#N/A</v>
      </c>
      <c r="H82" s="24" t="e">
        <v>#N/A</v>
      </c>
      <c r="I82" s="24" t="e">
        <v>#N/A</v>
      </c>
      <c r="J82" s="24" t="e">
        <v>#N/A</v>
      </c>
      <c r="K82" s="24" t="e">
        <v>#N/A</v>
      </c>
      <c r="L82" s="24" t="e">
        <v>#N/A</v>
      </c>
      <c r="M82" s="24" t="e">
        <v>#N/A</v>
      </c>
      <c r="N82" s="24" t="e">
        <v>#N/A</v>
      </c>
      <c r="O82" s="24" t="e">
        <v>#N/A</v>
      </c>
      <c r="P82" s="24" t="e">
        <v>#N/A</v>
      </c>
      <c r="Q82" s="25" t="e">
        <v>#N/A</v>
      </c>
      <c r="R82" s="25" t="e">
        <v>#N/A</v>
      </c>
      <c r="S82" s="25" t="e">
        <v>#N/A</v>
      </c>
      <c r="T82" s="25" t="e">
        <v>#N/A</v>
      </c>
      <c r="U82" s="25" t="e">
        <v>#N/A</v>
      </c>
      <c r="V82" s="25" t="e">
        <v>#N/A</v>
      </c>
      <c r="W82" s="25" t="e">
        <v>#N/A</v>
      </c>
      <c r="X82" s="25" t="e">
        <v>#N/A</v>
      </c>
      <c r="Y82" s="25" t="e">
        <v>#N/A</v>
      </c>
      <c r="Z82" s="25" t="e">
        <v>#N/A</v>
      </c>
      <c r="AA82" s="25" t="e">
        <v>#N/A</v>
      </c>
      <c r="AB82" s="25" t="e">
        <v>#N/A</v>
      </c>
      <c r="AC82" s="24" t="e">
        <v>#N/A</v>
      </c>
      <c r="AD82" s="24" t="e">
        <v>#N/A</v>
      </c>
      <c r="AE82" s="24" t="e">
        <v>#N/A</v>
      </c>
      <c r="AF82" s="24" t="e">
        <v>#N/A</v>
      </c>
      <c r="AG82" s="24" t="e">
        <v>#N/A</v>
      </c>
      <c r="AH82" s="24" t="e">
        <v>#N/A</v>
      </c>
      <c r="AI82" s="24" t="e">
        <v>#N/A</v>
      </c>
      <c r="AJ82" s="24" t="e">
        <v>#N/A</v>
      </c>
      <c r="AK82" s="24" t="e">
        <v>#N/A</v>
      </c>
      <c r="AL82" s="24" t="e">
        <v>#N/A</v>
      </c>
      <c r="AM82" s="24" t="e">
        <v>#N/A</v>
      </c>
      <c r="AN82" s="24" t="e">
        <v>#N/A</v>
      </c>
    </row>
  </sheetData>
  <sortState xmlns:xlrd2="http://schemas.microsoft.com/office/spreadsheetml/2017/richdata2" ref="A2:AN47">
    <sortCondition ref="B2"/>
  </sortState>
  <phoneticPr fontId="5" type="noConversion"/>
  <conditionalFormatting sqref="B22">
    <cfRule type="duplicateValues" dxfId="149" priority="54"/>
  </conditionalFormatting>
  <conditionalFormatting sqref="B23">
    <cfRule type="duplicateValues" dxfId="148" priority="52"/>
    <cfRule type="duplicateValues" dxfId="147" priority="53"/>
  </conditionalFormatting>
  <conditionalFormatting sqref="B24">
    <cfRule type="duplicateValues" dxfId="146" priority="50"/>
    <cfRule type="duplicateValues" dxfId="145" priority="51"/>
  </conditionalFormatting>
  <conditionalFormatting sqref="B25:B26">
    <cfRule type="duplicateValues" dxfId="144" priority="30"/>
    <cfRule type="duplicateValues" dxfId="143" priority="31"/>
  </conditionalFormatting>
  <conditionalFormatting sqref="B27">
    <cfRule type="duplicateValues" dxfId="142" priority="48"/>
    <cfRule type="duplicateValues" dxfId="141" priority="49"/>
  </conditionalFormatting>
  <conditionalFormatting sqref="B28">
    <cfRule type="duplicateValues" dxfId="140" priority="42"/>
    <cfRule type="duplicateValues" dxfId="139" priority="43"/>
    <cfRule type="duplicateValues" dxfId="138" priority="46"/>
    <cfRule type="duplicateValues" dxfId="137" priority="47"/>
  </conditionalFormatting>
  <conditionalFormatting sqref="B29 B31">
    <cfRule type="duplicateValues" dxfId="136" priority="40"/>
    <cfRule type="duplicateValues" dxfId="135" priority="41"/>
    <cfRule type="duplicateValues" dxfId="134" priority="44"/>
    <cfRule type="duplicateValues" dxfId="133" priority="45"/>
  </conditionalFormatting>
  <conditionalFormatting sqref="B30">
    <cfRule type="duplicateValues" dxfId="132" priority="8"/>
    <cfRule type="duplicateValues" dxfId="131" priority="9"/>
    <cfRule type="duplicateValues" dxfId="130" priority="10"/>
    <cfRule type="duplicateValues" dxfId="129" priority="11"/>
  </conditionalFormatting>
  <conditionalFormatting sqref="B41:B82 D57 D59:D82">
    <cfRule type="cellIs" dxfId="128" priority="24" operator="equal">
      <formula>$F$72</formula>
    </cfRule>
    <cfRule type="cellIs" dxfId="127" priority="25" operator="equal">
      <formula>#REF!</formula>
    </cfRule>
  </conditionalFormatting>
  <conditionalFormatting sqref="D2:D22">
    <cfRule type="cellIs" dxfId="126" priority="18" operator="equal">
      <formula>$F$72</formula>
    </cfRule>
    <cfRule type="cellIs" dxfId="125" priority="19" operator="equal">
      <formula>#REF!</formula>
    </cfRule>
  </conditionalFormatting>
  <conditionalFormatting sqref="D32:D36">
    <cfRule type="cellIs" dxfId="124" priority="6" operator="equal">
      <formula>$F$72</formula>
    </cfRule>
    <cfRule type="cellIs" dxfId="123" priority="7" operator="equal">
      <formula>#REF!</formula>
    </cfRule>
  </conditionalFormatting>
  <conditionalFormatting sqref="D41:D55">
    <cfRule type="cellIs" dxfId="122" priority="12" operator="equal">
      <formula>$F$72</formula>
    </cfRule>
    <cfRule type="cellIs" dxfId="121" priority="13" operator="equal">
      <formula>#REF!</formula>
    </cfRule>
  </conditionalFormatting>
  <conditionalFormatting sqref="D56">
    <cfRule type="cellIs" dxfId="120" priority="2" operator="equal">
      <formula>$C$87</formula>
    </cfRule>
    <cfRule type="cellIs" dxfId="119" priority="3" operator="equal">
      <formula>#REF!</formula>
    </cfRule>
  </conditionalFormatting>
  <conditionalFormatting sqref="D58">
    <cfRule type="duplicateValues" dxfId="118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78"/>
  <sheetViews>
    <sheetView topLeftCell="A49" workbookViewId="0">
      <selection activeCell="I9" sqref="I9"/>
    </sheetView>
  </sheetViews>
  <sheetFormatPr defaultRowHeight="15"/>
  <cols>
    <col min="1" max="1" width="12.140625" bestFit="1" customWidth="1"/>
    <col min="2" max="2" width="33.85546875" customWidth="1"/>
    <col min="4" max="4" width="12.7109375" bestFit="1" customWidth="1"/>
    <col min="6" max="7" width="16.42578125" customWidth="1"/>
    <col min="8" max="8" width="33" customWidth="1"/>
    <col min="9" max="9" width="10.5703125" customWidth="1"/>
    <col min="10" max="10" width="9.28515625" customWidth="1"/>
    <col min="11" max="11" width="8.140625" customWidth="1"/>
    <col min="12" max="12" width="23.42578125" customWidth="1"/>
  </cols>
  <sheetData>
    <row r="1" spans="1:12" ht="15.75">
      <c r="A1" s="69" t="s">
        <v>65</v>
      </c>
      <c r="B1" s="69" t="s">
        <v>23</v>
      </c>
      <c r="C1" s="69" t="s">
        <v>64</v>
      </c>
      <c r="D1" s="70" t="s">
        <v>322</v>
      </c>
      <c r="F1" t="s">
        <v>312</v>
      </c>
      <c r="G1" t="s">
        <v>313</v>
      </c>
      <c r="H1" t="s">
        <v>314</v>
      </c>
      <c r="I1" t="s">
        <v>315</v>
      </c>
      <c r="J1" t="s">
        <v>316</v>
      </c>
      <c r="K1" t="s">
        <v>317</v>
      </c>
      <c r="L1" t="s">
        <v>318</v>
      </c>
    </row>
    <row r="2" spans="1:12" ht="15.75">
      <c r="A2" s="69" t="s">
        <v>58</v>
      </c>
      <c r="B2" s="69" t="s">
        <v>196</v>
      </c>
      <c r="C2" s="69" t="s">
        <v>51</v>
      </c>
      <c r="D2" s="70" t="str">
        <f t="shared" ref="D2:D65" si="0">VLOOKUP(C2,$G$1:$K$56,4,0)</f>
        <v>8.16</v>
      </c>
      <c r="F2" t="s">
        <v>3</v>
      </c>
      <c r="G2" t="s">
        <v>42</v>
      </c>
      <c r="H2" t="s">
        <v>163</v>
      </c>
      <c r="I2" t="s">
        <v>164</v>
      </c>
      <c r="J2" t="s">
        <v>328</v>
      </c>
      <c r="K2" t="s">
        <v>40</v>
      </c>
      <c r="L2" t="s">
        <v>329</v>
      </c>
    </row>
    <row r="3" spans="1:12" ht="15.75">
      <c r="A3" s="69" t="s">
        <v>176</v>
      </c>
      <c r="B3" s="69" t="s">
        <v>220</v>
      </c>
      <c r="C3" s="69" t="s">
        <v>266</v>
      </c>
      <c r="D3" s="70" t="e">
        <f t="shared" si="0"/>
        <v>#N/A</v>
      </c>
      <c r="F3" t="s">
        <v>4</v>
      </c>
      <c r="G3" t="s">
        <v>14</v>
      </c>
      <c r="H3" t="s">
        <v>326</v>
      </c>
      <c r="I3" t="s">
        <v>164</v>
      </c>
      <c r="J3" t="s">
        <v>330</v>
      </c>
      <c r="K3" t="s">
        <v>40</v>
      </c>
      <c r="L3" t="s">
        <v>331</v>
      </c>
    </row>
    <row r="4" spans="1:12" ht="15.75">
      <c r="A4" s="69" t="s">
        <v>122</v>
      </c>
      <c r="B4" s="69" t="s">
        <v>218</v>
      </c>
      <c r="C4" s="69" t="s">
        <v>171</v>
      </c>
      <c r="D4" s="70" t="e">
        <f t="shared" si="0"/>
        <v>#N/A</v>
      </c>
      <c r="F4" t="s">
        <v>2</v>
      </c>
      <c r="G4" t="s">
        <v>10</v>
      </c>
      <c r="H4" t="s">
        <v>165</v>
      </c>
      <c r="I4" t="s">
        <v>164</v>
      </c>
      <c r="J4" t="s">
        <v>332</v>
      </c>
      <c r="K4" t="s">
        <v>40</v>
      </c>
      <c r="L4" t="s">
        <v>333</v>
      </c>
    </row>
    <row r="5" spans="1:12" ht="15.75">
      <c r="A5" s="69" t="s">
        <v>122</v>
      </c>
      <c r="B5" s="69" t="s">
        <v>218</v>
      </c>
      <c r="C5" s="69" t="s">
        <v>170</v>
      </c>
      <c r="D5" s="70" t="str">
        <f t="shared" si="0"/>
        <v>12.3</v>
      </c>
      <c r="F5" t="s">
        <v>48</v>
      </c>
      <c r="G5" t="s">
        <v>13</v>
      </c>
      <c r="H5" t="s">
        <v>295</v>
      </c>
      <c r="I5" t="s">
        <v>164</v>
      </c>
      <c r="J5" t="s">
        <v>334</v>
      </c>
      <c r="K5" t="s">
        <v>40</v>
      </c>
      <c r="L5" t="s">
        <v>335</v>
      </c>
    </row>
    <row r="6" spans="1:12" ht="15.75">
      <c r="A6" s="69" t="s">
        <v>124</v>
      </c>
      <c r="B6" s="69" t="s">
        <v>223</v>
      </c>
      <c r="C6" s="69" t="s">
        <v>125</v>
      </c>
      <c r="D6" s="70" t="e">
        <f t="shared" si="0"/>
        <v>#N/A</v>
      </c>
      <c r="F6" t="s">
        <v>20</v>
      </c>
      <c r="G6" t="s">
        <v>43</v>
      </c>
      <c r="H6" t="s">
        <v>103</v>
      </c>
      <c r="I6" t="s">
        <v>164</v>
      </c>
      <c r="J6" t="s">
        <v>336</v>
      </c>
      <c r="K6" t="s">
        <v>40</v>
      </c>
      <c r="L6" t="s">
        <v>337</v>
      </c>
    </row>
    <row r="7" spans="1:12" ht="15.75">
      <c r="A7" s="69" t="s">
        <v>2</v>
      </c>
      <c r="B7" s="69" t="s">
        <v>203</v>
      </c>
      <c r="C7" s="69" t="s">
        <v>10</v>
      </c>
      <c r="D7" s="70" t="str">
        <f t="shared" si="0"/>
        <v>7.63</v>
      </c>
      <c r="F7" t="s">
        <v>58</v>
      </c>
      <c r="G7" t="s">
        <v>51</v>
      </c>
      <c r="H7" t="s">
        <v>265</v>
      </c>
      <c r="I7" t="s">
        <v>164</v>
      </c>
      <c r="J7" t="s">
        <v>338</v>
      </c>
      <c r="K7" t="s">
        <v>40</v>
      </c>
      <c r="L7" t="s">
        <v>339</v>
      </c>
    </row>
    <row r="8" spans="1:12" ht="15.75">
      <c r="A8" s="69" t="s">
        <v>3</v>
      </c>
      <c r="B8" s="69" t="s">
        <v>194</v>
      </c>
      <c r="C8" s="69" t="s">
        <v>42</v>
      </c>
      <c r="D8" s="70" t="str">
        <f t="shared" si="0"/>
        <v>8.88</v>
      </c>
      <c r="F8" t="s">
        <v>19</v>
      </c>
      <c r="G8" t="s">
        <v>246</v>
      </c>
      <c r="H8" t="s">
        <v>167</v>
      </c>
      <c r="I8" t="s">
        <v>164</v>
      </c>
      <c r="J8" t="s">
        <v>340</v>
      </c>
      <c r="K8" t="s">
        <v>40</v>
      </c>
      <c r="L8" t="s">
        <v>341</v>
      </c>
    </row>
    <row r="9" spans="1:12" ht="15.75">
      <c r="A9" s="69" t="s">
        <v>177</v>
      </c>
      <c r="B9" s="69" t="s">
        <v>205</v>
      </c>
      <c r="C9" s="69" t="s">
        <v>289</v>
      </c>
      <c r="D9" s="70" t="str">
        <f t="shared" si="0"/>
        <v>8.7</v>
      </c>
      <c r="F9" t="s">
        <v>19</v>
      </c>
      <c r="G9" t="s">
        <v>245</v>
      </c>
      <c r="H9" t="s">
        <v>110</v>
      </c>
      <c r="I9" t="s">
        <v>164</v>
      </c>
      <c r="J9" t="s">
        <v>342</v>
      </c>
      <c r="K9" t="s">
        <v>40</v>
      </c>
      <c r="L9" t="s">
        <v>343</v>
      </c>
    </row>
    <row r="10" spans="1:12" ht="15.75">
      <c r="A10" s="69" t="s">
        <v>178</v>
      </c>
      <c r="B10" s="69" t="s">
        <v>221</v>
      </c>
      <c r="C10" s="69" t="s">
        <v>303</v>
      </c>
      <c r="D10" s="70" t="str">
        <f t="shared" si="0"/>
        <v>8.6</v>
      </c>
      <c r="F10" t="s">
        <v>59</v>
      </c>
      <c r="G10" t="s">
        <v>52</v>
      </c>
      <c r="H10" t="s">
        <v>68</v>
      </c>
      <c r="I10" t="s">
        <v>164</v>
      </c>
      <c r="J10" t="s">
        <v>344</v>
      </c>
      <c r="K10" t="s">
        <v>40</v>
      </c>
      <c r="L10" t="s">
        <v>345</v>
      </c>
    </row>
    <row r="11" spans="1:12" ht="15.75">
      <c r="A11" s="69" t="s">
        <v>179</v>
      </c>
      <c r="B11" s="69" t="s">
        <v>212</v>
      </c>
      <c r="C11" s="69" t="s">
        <v>227</v>
      </c>
      <c r="D11" s="70" t="str">
        <f t="shared" si="0"/>
        <v>8.5</v>
      </c>
      <c r="F11" t="s">
        <v>144</v>
      </c>
      <c r="G11" t="s">
        <v>146</v>
      </c>
      <c r="H11" t="s">
        <v>169</v>
      </c>
      <c r="I11" t="s">
        <v>164</v>
      </c>
      <c r="J11" t="s">
        <v>346</v>
      </c>
      <c r="K11" t="s">
        <v>40</v>
      </c>
      <c r="L11" t="s">
        <v>347</v>
      </c>
    </row>
    <row r="12" spans="1:12" ht="15.75">
      <c r="A12" s="69" t="s">
        <v>180</v>
      </c>
      <c r="B12" s="69" t="s">
        <v>201</v>
      </c>
      <c r="C12" s="69" t="s">
        <v>229</v>
      </c>
      <c r="D12" s="70" t="str">
        <f t="shared" si="0"/>
        <v>8.1</v>
      </c>
      <c r="F12" t="s">
        <v>142</v>
      </c>
      <c r="G12" t="s">
        <v>151</v>
      </c>
      <c r="H12" t="s">
        <v>150</v>
      </c>
      <c r="I12" t="s">
        <v>164</v>
      </c>
      <c r="J12" t="s">
        <v>348</v>
      </c>
      <c r="K12" t="s">
        <v>40</v>
      </c>
      <c r="L12" t="s">
        <v>349</v>
      </c>
    </row>
    <row r="13" spans="1:12" ht="15.75">
      <c r="A13" s="69" t="s">
        <v>181</v>
      </c>
      <c r="B13" s="69" t="s">
        <v>217</v>
      </c>
      <c r="C13" s="69" t="s">
        <v>232</v>
      </c>
      <c r="D13" s="70" t="str">
        <f t="shared" si="0"/>
        <v>8.83</v>
      </c>
      <c r="F13" t="s">
        <v>133</v>
      </c>
      <c r="G13" t="s">
        <v>134</v>
      </c>
      <c r="H13" t="s">
        <v>135</v>
      </c>
      <c r="I13" t="s">
        <v>164</v>
      </c>
      <c r="J13" t="s">
        <v>350</v>
      </c>
      <c r="K13" t="s">
        <v>40</v>
      </c>
      <c r="L13" t="s">
        <v>351</v>
      </c>
    </row>
    <row r="14" spans="1:12" ht="15.75">
      <c r="A14" s="69" t="s">
        <v>181</v>
      </c>
      <c r="B14" s="69" t="s">
        <v>217</v>
      </c>
      <c r="C14" s="69" t="s">
        <v>233</v>
      </c>
      <c r="D14" s="70" t="str">
        <f t="shared" si="0"/>
        <v>8.82</v>
      </c>
      <c r="F14" t="s">
        <v>136</v>
      </c>
      <c r="G14" t="s">
        <v>138</v>
      </c>
      <c r="H14" t="s">
        <v>156</v>
      </c>
      <c r="I14" t="s">
        <v>164</v>
      </c>
      <c r="J14" t="s">
        <v>336</v>
      </c>
      <c r="K14" t="s">
        <v>40</v>
      </c>
      <c r="L14" t="s">
        <v>352</v>
      </c>
    </row>
    <row r="15" spans="1:12" ht="15.75">
      <c r="A15" s="69" t="s">
        <v>182</v>
      </c>
      <c r="B15" s="69" t="s">
        <v>222</v>
      </c>
      <c r="C15" s="69" t="s">
        <v>230</v>
      </c>
      <c r="D15" s="70" t="str">
        <f t="shared" si="0"/>
        <v>12.3</v>
      </c>
      <c r="F15" t="s">
        <v>82</v>
      </c>
      <c r="G15" t="s">
        <v>87</v>
      </c>
      <c r="H15" t="s">
        <v>104</v>
      </c>
      <c r="I15" t="s">
        <v>164</v>
      </c>
      <c r="J15" t="s">
        <v>353</v>
      </c>
      <c r="K15" t="s">
        <v>40</v>
      </c>
      <c r="L15" t="s">
        <v>354</v>
      </c>
    </row>
    <row r="16" spans="1:12" ht="15.75">
      <c r="A16" s="69" t="s">
        <v>44</v>
      </c>
      <c r="B16" s="69" t="s">
        <v>45</v>
      </c>
      <c r="C16" s="69" t="s">
        <v>11</v>
      </c>
      <c r="D16" s="70" t="e">
        <f t="shared" si="0"/>
        <v>#N/A</v>
      </c>
      <c r="F16" t="s">
        <v>271</v>
      </c>
      <c r="G16" t="s">
        <v>159</v>
      </c>
      <c r="H16" t="s">
        <v>278</v>
      </c>
      <c r="I16" t="s">
        <v>164</v>
      </c>
      <c r="J16" t="s">
        <v>355</v>
      </c>
      <c r="K16" t="s">
        <v>40</v>
      </c>
      <c r="L16" t="s">
        <v>356</v>
      </c>
    </row>
    <row r="17" spans="1:12" ht="15.75">
      <c r="A17" s="69" t="s">
        <v>183</v>
      </c>
      <c r="B17" s="69" t="s">
        <v>195</v>
      </c>
      <c r="C17" s="69" t="s">
        <v>237</v>
      </c>
      <c r="D17" s="70" t="e">
        <f t="shared" si="0"/>
        <v>#N/A</v>
      </c>
      <c r="F17" t="s">
        <v>122</v>
      </c>
      <c r="G17" t="s">
        <v>170</v>
      </c>
      <c r="H17" t="s">
        <v>165</v>
      </c>
      <c r="I17" t="s">
        <v>164</v>
      </c>
      <c r="J17" t="s">
        <v>357</v>
      </c>
      <c r="K17" t="s">
        <v>40</v>
      </c>
      <c r="L17" t="s">
        <v>358</v>
      </c>
    </row>
    <row r="18" spans="1:12" ht="15.75">
      <c r="A18" s="69" t="s">
        <v>0</v>
      </c>
      <c r="B18" s="69" t="s">
        <v>17</v>
      </c>
      <c r="C18" s="69" t="s">
        <v>309</v>
      </c>
      <c r="D18" s="70" t="e">
        <f t="shared" si="0"/>
        <v>#N/A</v>
      </c>
      <c r="F18" t="s">
        <v>180</v>
      </c>
      <c r="G18" t="s">
        <v>229</v>
      </c>
      <c r="H18" t="s">
        <v>231</v>
      </c>
      <c r="I18" t="s">
        <v>164</v>
      </c>
      <c r="J18" t="s">
        <v>359</v>
      </c>
      <c r="K18" t="s">
        <v>40</v>
      </c>
      <c r="L18" t="s">
        <v>360</v>
      </c>
    </row>
    <row r="19" spans="1:12" ht="15.75">
      <c r="A19" s="69" t="s">
        <v>47</v>
      </c>
      <c r="B19" s="69" t="s">
        <v>199</v>
      </c>
      <c r="C19" s="69" t="s">
        <v>238</v>
      </c>
      <c r="D19" s="70" t="e">
        <f t="shared" si="0"/>
        <v>#N/A</v>
      </c>
      <c r="F19" t="s">
        <v>187</v>
      </c>
      <c r="G19" t="s">
        <v>252</v>
      </c>
      <c r="H19" t="s">
        <v>258</v>
      </c>
      <c r="I19" t="s">
        <v>164</v>
      </c>
      <c r="J19" t="s">
        <v>361</v>
      </c>
      <c r="K19" t="s">
        <v>40</v>
      </c>
      <c r="L19" t="s">
        <v>362</v>
      </c>
    </row>
    <row r="20" spans="1:12" ht="15.75">
      <c r="A20" s="69" t="s">
        <v>47</v>
      </c>
      <c r="B20" s="69" t="s">
        <v>199</v>
      </c>
      <c r="C20" s="69" t="s">
        <v>239</v>
      </c>
      <c r="D20" s="70" t="e">
        <f t="shared" si="0"/>
        <v>#N/A</v>
      </c>
      <c r="F20" t="s">
        <v>6</v>
      </c>
      <c r="G20" t="s">
        <v>173</v>
      </c>
      <c r="H20" t="s">
        <v>155</v>
      </c>
      <c r="I20" t="s">
        <v>164</v>
      </c>
      <c r="J20" t="s">
        <v>363</v>
      </c>
      <c r="K20" t="s">
        <v>40</v>
      </c>
      <c r="L20" t="s">
        <v>364</v>
      </c>
    </row>
    <row r="21" spans="1:12" ht="15.75">
      <c r="A21" s="69" t="s">
        <v>184</v>
      </c>
      <c r="B21" s="69" t="s">
        <v>215</v>
      </c>
      <c r="C21" s="69" t="s">
        <v>241</v>
      </c>
      <c r="D21" s="70" t="str">
        <f t="shared" si="0"/>
        <v>7.9</v>
      </c>
      <c r="F21" t="s">
        <v>188</v>
      </c>
      <c r="G21" t="s">
        <v>253</v>
      </c>
      <c r="H21" t="s">
        <v>259</v>
      </c>
      <c r="I21" t="s">
        <v>164</v>
      </c>
      <c r="J21" t="s">
        <v>365</v>
      </c>
      <c r="K21" t="s">
        <v>40</v>
      </c>
      <c r="L21" t="s">
        <v>366</v>
      </c>
    </row>
    <row r="22" spans="1:12" ht="15.75">
      <c r="A22" s="69" t="s">
        <v>184</v>
      </c>
      <c r="B22" s="69" t="s">
        <v>215</v>
      </c>
      <c r="C22" s="69" t="s">
        <v>242</v>
      </c>
      <c r="D22" s="70" t="str">
        <f t="shared" si="0"/>
        <v>8.2</v>
      </c>
      <c r="F22" t="s">
        <v>61</v>
      </c>
      <c r="G22" t="s">
        <v>248</v>
      </c>
      <c r="H22" t="s">
        <v>249</v>
      </c>
      <c r="I22" t="s">
        <v>164</v>
      </c>
      <c r="J22" t="s">
        <v>367</v>
      </c>
      <c r="K22" t="s">
        <v>40</v>
      </c>
      <c r="L22" t="s">
        <v>368</v>
      </c>
    </row>
    <row r="23" spans="1:12" ht="15.75">
      <c r="A23" s="69" t="s">
        <v>4</v>
      </c>
      <c r="B23" s="69" t="s">
        <v>5</v>
      </c>
      <c r="C23" s="69" t="s">
        <v>14</v>
      </c>
      <c r="D23" s="70" t="str">
        <f t="shared" si="0"/>
        <v>8</v>
      </c>
      <c r="F23" t="s">
        <v>191</v>
      </c>
      <c r="G23" t="s">
        <v>256</v>
      </c>
      <c r="H23" t="s">
        <v>260</v>
      </c>
      <c r="I23" t="s">
        <v>164</v>
      </c>
      <c r="J23" t="s">
        <v>369</v>
      </c>
      <c r="K23" t="s">
        <v>40</v>
      </c>
      <c r="L23" t="s">
        <v>370</v>
      </c>
    </row>
    <row r="24" spans="1:12" ht="15.75">
      <c r="A24" s="69" t="s">
        <v>7</v>
      </c>
      <c r="B24" s="69" t="s">
        <v>8</v>
      </c>
      <c r="C24" s="69" t="s">
        <v>294</v>
      </c>
      <c r="D24" s="70" t="e">
        <f t="shared" si="0"/>
        <v>#N/A</v>
      </c>
      <c r="F24" t="s">
        <v>184</v>
      </c>
      <c r="G24" t="s">
        <v>241</v>
      </c>
      <c r="H24" t="s">
        <v>243</v>
      </c>
      <c r="I24" t="s">
        <v>164</v>
      </c>
      <c r="J24" t="s">
        <v>371</v>
      </c>
      <c r="K24" t="s">
        <v>40</v>
      </c>
      <c r="L24" t="s">
        <v>372</v>
      </c>
    </row>
    <row r="25" spans="1:12" ht="15.75">
      <c r="A25" s="69" t="s">
        <v>9</v>
      </c>
      <c r="B25" s="69" t="s">
        <v>18</v>
      </c>
      <c r="C25" s="69" t="s">
        <v>153</v>
      </c>
      <c r="D25" s="70" t="e">
        <f t="shared" si="0"/>
        <v>#N/A</v>
      </c>
      <c r="F25" t="s">
        <v>184</v>
      </c>
      <c r="G25" t="s">
        <v>242</v>
      </c>
      <c r="H25" t="s">
        <v>166</v>
      </c>
      <c r="I25" t="s">
        <v>164</v>
      </c>
      <c r="J25" t="s">
        <v>373</v>
      </c>
      <c r="K25" t="s">
        <v>40</v>
      </c>
      <c r="L25" t="s">
        <v>374</v>
      </c>
    </row>
    <row r="26" spans="1:12" ht="15.75">
      <c r="A26" s="69" t="s">
        <v>9</v>
      </c>
      <c r="B26" s="69" t="s">
        <v>18</v>
      </c>
      <c r="C26" s="69" t="s">
        <v>154</v>
      </c>
      <c r="D26" s="70" t="e">
        <f t="shared" si="0"/>
        <v>#N/A</v>
      </c>
      <c r="F26" t="s">
        <v>186</v>
      </c>
      <c r="G26" t="s">
        <v>251</v>
      </c>
      <c r="H26" t="s">
        <v>327</v>
      </c>
      <c r="I26" t="s">
        <v>164</v>
      </c>
      <c r="J26" t="s">
        <v>375</v>
      </c>
      <c r="K26" t="s">
        <v>40</v>
      </c>
      <c r="L26" t="s">
        <v>376</v>
      </c>
    </row>
    <row r="27" spans="1:12" ht="15.75">
      <c r="A27" s="69" t="s">
        <v>9</v>
      </c>
      <c r="B27" s="69" t="s">
        <v>18</v>
      </c>
      <c r="C27" s="69" t="s">
        <v>244</v>
      </c>
      <c r="D27" s="70" t="str">
        <f t="shared" si="0"/>
        <v>7.89</v>
      </c>
      <c r="F27" t="s">
        <v>185</v>
      </c>
      <c r="G27" t="s">
        <v>250</v>
      </c>
      <c r="H27" t="s">
        <v>155</v>
      </c>
      <c r="I27" t="s">
        <v>164</v>
      </c>
      <c r="J27" t="s">
        <v>377</v>
      </c>
      <c r="K27" t="s">
        <v>40</v>
      </c>
      <c r="L27" t="s">
        <v>378</v>
      </c>
    </row>
    <row r="28" spans="1:12" ht="15.75">
      <c r="A28" s="69" t="s">
        <v>20</v>
      </c>
      <c r="B28" s="69" t="s">
        <v>207</v>
      </c>
      <c r="C28" s="69" t="s">
        <v>43</v>
      </c>
      <c r="D28" s="70" t="str">
        <f t="shared" si="0"/>
        <v>10.5</v>
      </c>
      <c r="F28" t="s">
        <v>177</v>
      </c>
      <c r="G28" t="s">
        <v>289</v>
      </c>
      <c r="H28" t="s">
        <v>155</v>
      </c>
      <c r="I28" t="s">
        <v>164</v>
      </c>
      <c r="J28" t="s">
        <v>379</v>
      </c>
      <c r="K28" t="s">
        <v>40</v>
      </c>
      <c r="L28" t="s">
        <v>380</v>
      </c>
    </row>
    <row r="29" spans="1:12" ht="15.75">
      <c r="A29" s="69" t="s">
        <v>19</v>
      </c>
      <c r="B29" s="69" t="s">
        <v>197</v>
      </c>
      <c r="C29" s="69" t="s">
        <v>246</v>
      </c>
      <c r="D29" s="70" t="str">
        <f t="shared" si="0"/>
        <v>8.4</v>
      </c>
      <c r="F29" t="s">
        <v>192</v>
      </c>
      <c r="G29" t="s">
        <v>261</v>
      </c>
      <c r="H29" t="s">
        <v>263</v>
      </c>
      <c r="I29" t="s">
        <v>164</v>
      </c>
      <c r="J29" t="s">
        <v>363</v>
      </c>
      <c r="K29" t="s">
        <v>40</v>
      </c>
      <c r="L29" t="s">
        <v>381</v>
      </c>
    </row>
    <row r="30" spans="1:12" ht="15.75">
      <c r="A30" s="69" t="s">
        <v>19</v>
      </c>
      <c r="B30" s="69" t="s">
        <v>197</v>
      </c>
      <c r="C30" s="69" t="s">
        <v>245</v>
      </c>
      <c r="D30" s="70" t="str">
        <f t="shared" si="0"/>
        <v>8.3</v>
      </c>
      <c r="F30" t="s">
        <v>181</v>
      </c>
      <c r="G30" t="s">
        <v>232</v>
      </c>
      <c r="H30" t="s">
        <v>234</v>
      </c>
      <c r="I30" t="s">
        <v>164</v>
      </c>
      <c r="J30" t="s">
        <v>382</v>
      </c>
      <c r="K30" t="s">
        <v>40</v>
      </c>
      <c r="L30" t="s">
        <v>383</v>
      </c>
    </row>
    <row r="31" spans="1:12" ht="15.75">
      <c r="A31" s="69" t="s">
        <v>59</v>
      </c>
      <c r="B31" s="69" t="s">
        <v>60</v>
      </c>
      <c r="C31" s="69" t="s">
        <v>52</v>
      </c>
      <c r="D31" s="70" t="str">
        <f t="shared" si="0"/>
        <v>8.6</v>
      </c>
      <c r="F31" t="s">
        <v>181</v>
      </c>
      <c r="G31" t="s">
        <v>233</v>
      </c>
      <c r="H31" t="s">
        <v>235</v>
      </c>
      <c r="I31" t="s">
        <v>164</v>
      </c>
      <c r="J31" t="s">
        <v>384</v>
      </c>
      <c r="K31" t="s">
        <v>40</v>
      </c>
      <c r="L31" t="s">
        <v>385</v>
      </c>
    </row>
    <row r="32" spans="1:12" ht="15.75">
      <c r="A32" s="69" t="s">
        <v>6</v>
      </c>
      <c r="B32" s="69" t="s">
        <v>206</v>
      </c>
      <c r="C32" s="69" t="s">
        <v>173</v>
      </c>
      <c r="D32" s="70" t="str">
        <f t="shared" si="0"/>
        <v>9.2</v>
      </c>
      <c r="F32" t="s">
        <v>178</v>
      </c>
      <c r="G32" t="s">
        <v>303</v>
      </c>
      <c r="H32" t="s">
        <v>226</v>
      </c>
      <c r="I32" t="s">
        <v>164</v>
      </c>
      <c r="J32" t="s">
        <v>344</v>
      </c>
      <c r="K32" t="s">
        <v>40</v>
      </c>
      <c r="L32" t="s">
        <v>386</v>
      </c>
    </row>
    <row r="33" spans="1:12" ht="15.75">
      <c r="A33" s="69" t="s">
        <v>61</v>
      </c>
      <c r="B33" s="69" t="s">
        <v>211</v>
      </c>
      <c r="C33" s="69" t="s">
        <v>247</v>
      </c>
      <c r="D33" s="70" t="e">
        <f t="shared" si="0"/>
        <v>#N/A</v>
      </c>
      <c r="F33" t="s">
        <v>179</v>
      </c>
      <c r="G33" t="s">
        <v>227</v>
      </c>
      <c r="H33" t="s">
        <v>228</v>
      </c>
      <c r="I33" t="s">
        <v>164</v>
      </c>
      <c r="J33" t="s">
        <v>348</v>
      </c>
      <c r="K33" t="s">
        <v>40</v>
      </c>
      <c r="L33" t="s">
        <v>387</v>
      </c>
    </row>
    <row r="34" spans="1:12" ht="15.75">
      <c r="A34" s="69" t="s">
        <v>61</v>
      </c>
      <c r="B34" s="69" t="s">
        <v>211</v>
      </c>
      <c r="C34" s="69" t="s">
        <v>248</v>
      </c>
      <c r="D34" s="70" t="str">
        <f t="shared" si="0"/>
        <v>8.8</v>
      </c>
      <c r="F34" t="s">
        <v>9</v>
      </c>
      <c r="G34" t="s">
        <v>244</v>
      </c>
      <c r="H34" t="s">
        <v>126</v>
      </c>
      <c r="I34" t="s">
        <v>164</v>
      </c>
      <c r="J34" t="s">
        <v>388</v>
      </c>
      <c r="K34" t="s">
        <v>40</v>
      </c>
      <c r="L34" t="s">
        <v>389</v>
      </c>
    </row>
    <row r="35" spans="1:12" ht="15.75">
      <c r="A35" s="69" t="s">
        <v>48</v>
      </c>
      <c r="B35" s="69" t="s">
        <v>204</v>
      </c>
      <c r="C35" s="69" t="s">
        <v>13</v>
      </c>
      <c r="D35" s="70" t="str">
        <f t="shared" si="0"/>
        <v>6.13</v>
      </c>
      <c r="F35" t="s">
        <v>190</v>
      </c>
      <c r="G35" t="s">
        <v>255</v>
      </c>
      <c r="H35" t="s">
        <v>258</v>
      </c>
      <c r="I35" t="s">
        <v>164</v>
      </c>
      <c r="J35" t="s">
        <v>390</v>
      </c>
      <c r="K35" t="s">
        <v>40</v>
      </c>
      <c r="L35" t="s">
        <v>391</v>
      </c>
    </row>
    <row r="36" spans="1:12" ht="15.75">
      <c r="A36" s="69" t="s">
        <v>185</v>
      </c>
      <c r="B36" s="69" t="s">
        <v>208</v>
      </c>
      <c r="C36" s="69" t="s">
        <v>250</v>
      </c>
      <c r="D36" s="70" t="str">
        <f t="shared" si="0"/>
        <v>9.67</v>
      </c>
      <c r="F36" t="s">
        <v>182</v>
      </c>
      <c r="G36" t="s">
        <v>230</v>
      </c>
      <c r="H36" t="s">
        <v>236</v>
      </c>
      <c r="I36" t="s">
        <v>164</v>
      </c>
      <c r="J36" t="s">
        <v>357</v>
      </c>
      <c r="K36" t="s">
        <v>40</v>
      </c>
      <c r="L36" t="s">
        <v>392</v>
      </c>
    </row>
    <row r="37" spans="1:12" ht="15.75">
      <c r="A37" s="69" t="s">
        <v>186</v>
      </c>
      <c r="B37" s="69" t="s">
        <v>216</v>
      </c>
      <c r="C37" s="69" t="s">
        <v>251</v>
      </c>
      <c r="D37" s="70" t="str">
        <f t="shared" si="0"/>
        <v>7.87</v>
      </c>
      <c r="F37" t="s">
        <v>274</v>
      </c>
      <c r="G37" t="s">
        <v>306</v>
      </c>
      <c r="H37" t="s">
        <v>283</v>
      </c>
      <c r="I37" t="s">
        <v>164</v>
      </c>
      <c r="J37" t="s">
        <v>348</v>
      </c>
      <c r="K37" t="s">
        <v>40</v>
      </c>
      <c r="L37" t="s">
        <v>393</v>
      </c>
    </row>
    <row r="38" spans="1:12" ht="15.75">
      <c r="A38" s="69" t="s">
        <v>187</v>
      </c>
      <c r="B38" s="69" t="s">
        <v>200</v>
      </c>
      <c r="C38" s="69" t="s">
        <v>252</v>
      </c>
      <c r="D38" s="70" t="str">
        <f t="shared" si="0"/>
        <v>9.7</v>
      </c>
      <c r="F38" t="s">
        <v>19</v>
      </c>
      <c r="G38" t="s">
        <v>286</v>
      </c>
      <c r="H38" t="s">
        <v>283</v>
      </c>
      <c r="I38" t="s">
        <v>164</v>
      </c>
      <c r="J38" t="s">
        <v>373</v>
      </c>
      <c r="K38" t="s">
        <v>40</v>
      </c>
      <c r="L38" t="s">
        <v>394</v>
      </c>
    </row>
    <row r="39" spans="1:12" ht="15.75">
      <c r="A39" s="69" t="s">
        <v>188</v>
      </c>
      <c r="B39" s="69" t="s">
        <v>198</v>
      </c>
      <c r="C39" s="69" t="s">
        <v>253</v>
      </c>
      <c r="D39" s="70" t="str">
        <f t="shared" si="0"/>
        <v>7.4</v>
      </c>
      <c r="F39" t="s">
        <v>269</v>
      </c>
      <c r="G39" t="s">
        <v>275</v>
      </c>
      <c r="H39" t="s">
        <v>280</v>
      </c>
      <c r="I39" t="s">
        <v>164</v>
      </c>
      <c r="J39" t="s">
        <v>395</v>
      </c>
      <c r="K39" t="s">
        <v>40</v>
      </c>
      <c r="L39" t="s">
        <v>396</v>
      </c>
    </row>
    <row r="40" spans="1:12" ht="15.75">
      <c r="A40" s="69" t="s">
        <v>189</v>
      </c>
      <c r="B40" s="69" t="s">
        <v>202</v>
      </c>
      <c r="C40" s="69" t="s">
        <v>254</v>
      </c>
      <c r="D40" s="70" t="str">
        <f t="shared" si="0"/>
        <v>6.38</v>
      </c>
      <c r="F40" t="s">
        <v>189</v>
      </c>
      <c r="G40" t="s">
        <v>254</v>
      </c>
      <c r="H40" t="s">
        <v>319</v>
      </c>
      <c r="I40" t="s">
        <v>164</v>
      </c>
      <c r="J40" t="s">
        <v>397</v>
      </c>
      <c r="K40" t="s">
        <v>40</v>
      </c>
      <c r="L40" t="s">
        <v>398</v>
      </c>
    </row>
    <row r="41" spans="1:12" ht="15.75">
      <c r="A41" s="69" t="s">
        <v>190</v>
      </c>
      <c r="B41" s="69" t="s">
        <v>209</v>
      </c>
      <c r="C41" s="69" t="s">
        <v>255</v>
      </c>
      <c r="D41" s="70" t="str">
        <f t="shared" si="0"/>
        <v>11.7</v>
      </c>
      <c r="F41" t="s">
        <v>276</v>
      </c>
      <c r="G41" t="s">
        <v>273</v>
      </c>
      <c r="H41" t="s">
        <v>249</v>
      </c>
      <c r="I41" t="s">
        <v>164</v>
      </c>
      <c r="J41" t="s">
        <v>399</v>
      </c>
      <c r="K41" t="s">
        <v>40</v>
      </c>
      <c r="L41" t="s">
        <v>400</v>
      </c>
    </row>
    <row r="42" spans="1:12" ht="15.75">
      <c r="A42" s="69" t="s">
        <v>191</v>
      </c>
      <c r="B42" s="69" t="s">
        <v>219</v>
      </c>
      <c r="C42" s="69" t="s">
        <v>256</v>
      </c>
      <c r="D42" s="70" t="str">
        <f t="shared" si="0"/>
        <v>6.8</v>
      </c>
      <c r="F42" t="s">
        <v>290</v>
      </c>
      <c r="G42" t="s">
        <v>292</v>
      </c>
      <c r="H42" t="s">
        <v>296</v>
      </c>
      <c r="I42" t="s">
        <v>164</v>
      </c>
      <c r="J42" t="s">
        <v>401</v>
      </c>
      <c r="K42" t="s">
        <v>40</v>
      </c>
      <c r="L42" t="s">
        <v>402</v>
      </c>
    </row>
    <row r="43" spans="1:12" ht="15.75">
      <c r="A43" s="69" t="s">
        <v>127</v>
      </c>
      <c r="B43" s="69" t="s">
        <v>128</v>
      </c>
      <c r="C43" s="69" t="s">
        <v>129</v>
      </c>
      <c r="D43" s="70" t="e">
        <f t="shared" si="0"/>
        <v>#N/A</v>
      </c>
      <c r="F43" t="s">
        <v>290</v>
      </c>
      <c r="G43" t="s">
        <v>291</v>
      </c>
      <c r="H43" t="s">
        <v>293</v>
      </c>
      <c r="I43" t="s">
        <v>164</v>
      </c>
      <c r="J43" t="s">
        <v>403</v>
      </c>
      <c r="K43" t="s">
        <v>40</v>
      </c>
      <c r="L43" t="s">
        <v>404</v>
      </c>
    </row>
    <row r="44" spans="1:12" ht="15.75">
      <c r="A44" s="69" t="s">
        <v>127</v>
      </c>
      <c r="B44" s="69" t="s">
        <v>128</v>
      </c>
      <c r="C44" s="69" t="s">
        <v>131</v>
      </c>
      <c r="D44" s="70" t="e">
        <f t="shared" si="0"/>
        <v>#N/A</v>
      </c>
      <c r="F44" t="s">
        <v>7</v>
      </c>
      <c r="G44" t="s">
        <v>300</v>
      </c>
      <c r="H44" t="s">
        <v>301</v>
      </c>
      <c r="I44" t="s">
        <v>164</v>
      </c>
      <c r="J44" t="s">
        <v>405</v>
      </c>
      <c r="K44" t="s">
        <v>40</v>
      </c>
      <c r="L44" t="s">
        <v>406</v>
      </c>
    </row>
    <row r="45" spans="1:12" ht="15.75">
      <c r="A45" s="69" t="s">
        <v>133</v>
      </c>
      <c r="B45" s="69" t="s">
        <v>224</v>
      </c>
      <c r="C45" s="69" t="s">
        <v>134</v>
      </c>
      <c r="D45" s="70" t="str">
        <f t="shared" si="0"/>
        <v>11.0</v>
      </c>
      <c r="F45" t="s">
        <v>274</v>
      </c>
      <c r="G45" t="s">
        <v>307</v>
      </c>
      <c r="H45" t="s">
        <v>155</v>
      </c>
      <c r="I45" t="s">
        <v>164</v>
      </c>
      <c r="J45" t="s">
        <v>348</v>
      </c>
      <c r="K45" t="s">
        <v>40</v>
      </c>
      <c r="L45" t="s">
        <v>407</v>
      </c>
    </row>
    <row r="46" spans="1:12" ht="15.75">
      <c r="A46" s="69" t="s">
        <v>192</v>
      </c>
      <c r="B46" s="69" t="s">
        <v>214</v>
      </c>
      <c r="C46" s="69" t="s">
        <v>261</v>
      </c>
      <c r="D46" s="70" t="str">
        <f t="shared" si="0"/>
        <v>9.2</v>
      </c>
      <c r="F46" t="s">
        <v>178</v>
      </c>
      <c r="G46" t="s">
        <v>304</v>
      </c>
      <c r="H46" t="s">
        <v>320</v>
      </c>
      <c r="I46" t="s">
        <v>164</v>
      </c>
      <c r="J46" t="s">
        <v>348</v>
      </c>
      <c r="K46" t="s">
        <v>40</v>
      </c>
      <c r="L46" t="s">
        <v>408</v>
      </c>
    </row>
    <row r="47" spans="1:12" ht="15.75">
      <c r="A47" s="69" t="s">
        <v>193</v>
      </c>
      <c r="B47" s="69" t="s">
        <v>213</v>
      </c>
      <c r="C47" s="69" t="s">
        <v>262</v>
      </c>
      <c r="D47" s="70" t="e">
        <f t="shared" si="0"/>
        <v>#N/A</v>
      </c>
      <c r="F47" t="s">
        <v>0</v>
      </c>
      <c r="G47" t="s">
        <v>310</v>
      </c>
      <c r="H47" t="s">
        <v>321</v>
      </c>
      <c r="I47" t="s">
        <v>164</v>
      </c>
      <c r="J47" t="s">
        <v>373</v>
      </c>
      <c r="K47" t="s">
        <v>40</v>
      </c>
      <c r="L47" t="s">
        <v>409</v>
      </c>
    </row>
    <row r="48" spans="1:12" ht="15.75">
      <c r="A48" s="69" t="s">
        <v>62</v>
      </c>
      <c r="B48" s="69" t="s">
        <v>63</v>
      </c>
      <c r="C48" s="69" t="s">
        <v>308</v>
      </c>
      <c r="D48" s="70" t="e">
        <f t="shared" si="0"/>
        <v>#N/A</v>
      </c>
      <c r="F48" t="s">
        <v>62</v>
      </c>
      <c r="G48" t="s">
        <v>311</v>
      </c>
      <c r="H48" t="s">
        <v>259</v>
      </c>
      <c r="I48" t="s">
        <v>164</v>
      </c>
      <c r="J48" t="s">
        <v>410</v>
      </c>
      <c r="K48" t="s">
        <v>40</v>
      </c>
      <c r="L48" t="s">
        <v>411</v>
      </c>
    </row>
    <row r="49" spans="1:4" ht="15.75">
      <c r="A49" s="69" t="s">
        <v>41</v>
      </c>
      <c r="B49" s="69" t="s">
        <v>210</v>
      </c>
      <c r="C49" s="69" t="s">
        <v>32</v>
      </c>
      <c r="D49" s="70" t="e">
        <f t="shared" si="0"/>
        <v>#N/A</v>
      </c>
    </row>
    <row r="50" spans="1:4" ht="15.75">
      <c r="A50" s="69" t="s">
        <v>270</v>
      </c>
      <c r="B50" s="69" t="s">
        <v>281</v>
      </c>
      <c r="C50" s="69" t="s">
        <v>288</v>
      </c>
      <c r="D50" s="70" t="e">
        <f t="shared" si="0"/>
        <v>#N/A</v>
      </c>
    </row>
    <row r="51" spans="1:4" ht="15.75">
      <c r="A51" s="69" t="s">
        <v>274</v>
      </c>
      <c r="B51" s="69" t="s">
        <v>282</v>
      </c>
      <c r="C51" s="69" t="s">
        <v>306</v>
      </c>
      <c r="D51" s="70" t="str">
        <f t="shared" si="0"/>
        <v>8.5</v>
      </c>
    </row>
    <row r="52" spans="1:4" ht="15.75">
      <c r="A52" s="69" t="s">
        <v>276</v>
      </c>
      <c r="B52" s="69" t="s">
        <v>284</v>
      </c>
      <c r="C52" s="69" t="s">
        <v>273</v>
      </c>
      <c r="D52" s="70" t="str">
        <f t="shared" si="0"/>
        <v>11.8</v>
      </c>
    </row>
    <row r="53" spans="1:4" ht="15.75">
      <c r="A53" s="69" t="s">
        <v>271</v>
      </c>
      <c r="B53" s="69" t="s">
        <v>277</v>
      </c>
      <c r="C53" s="69" t="s">
        <v>159</v>
      </c>
      <c r="D53" s="70" t="str">
        <f t="shared" si="0"/>
        <v>6.84</v>
      </c>
    </row>
    <row r="54" spans="1:4" ht="15.75">
      <c r="A54" s="69" t="s">
        <v>269</v>
      </c>
      <c r="B54" s="69" t="s">
        <v>279</v>
      </c>
      <c r="C54" s="69" t="s">
        <v>275</v>
      </c>
      <c r="D54" s="70" t="str">
        <f t="shared" si="0"/>
        <v>9.9</v>
      </c>
    </row>
    <row r="55" spans="1:4" ht="15.75">
      <c r="A55" s="69" t="s">
        <v>7</v>
      </c>
      <c r="B55" s="69" t="s">
        <v>8</v>
      </c>
      <c r="C55" s="69" t="s">
        <v>297</v>
      </c>
      <c r="D55" s="70" t="e">
        <f t="shared" si="0"/>
        <v>#N/A</v>
      </c>
    </row>
    <row r="56" spans="1:4" ht="15.75">
      <c r="A56" s="69" t="s">
        <v>178</v>
      </c>
      <c r="B56" s="69" t="s">
        <v>221</v>
      </c>
      <c r="C56" s="69" t="s">
        <v>304</v>
      </c>
      <c r="D56" s="70" t="str">
        <f t="shared" si="0"/>
        <v>8.5</v>
      </c>
    </row>
    <row r="57" spans="1:4" ht="15.75">
      <c r="A57" s="69" t="s">
        <v>274</v>
      </c>
      <c r="B57" s="69" t="s">
        <v>282</v>
      </c>
      <c r="C57" s="69" t="s">
        <v>307</v>
      </c>
      <c r="D57" s="70" t="str">
        <f t="shared" si="0"/>
        <v>8.5</v>
      </c>
    </row>
    <row r="58" spans="1:4" ht="15.75">
      <c r="A58" s="69" t="s">
        <v>19</v>
      </c>
      <c r="B58" s="69" t="s">
        <v>197</v>
      </c>
      <c r="C58" s="69" t="s">
        <v>246</v>
      </c>
      <c r="D58" s="70" t="str">
        <f t="shared" si="0"/>
        <v>8.4</v>
      </c>
    </row>
    <row r="59" spans="1:4" ht="15.75">
      <c r="A59" s="69" t="s">
        <v>7</v>
      </c>
      <c r="B59" s="69" t="s">
        <v>8</v>
      </c>
      <c r="C59" s="69" t="s">
        <v>300</v>
      </c>
      <c r="D59" s="70" t="str">
        <f t="shared" si="0"/>
        <v>9.1</v>
      </c>
    </row>
    <row r="60" spans="1:4" ht="15.75">
      <c r="A60" s="69" t="s">
        <v>0</v>
      </c>
      <c r="B60" s="69" t="s">
        <v>17</v>
      </c>
      <c r="C60" s="69" t="s">
        <v>310</v>
      </c>
      <c r="D60" s="70" t="str">
        <f t="shared" si="0"/>
        <v>8.2</v>
      </c>
    </row>
    <row r="61" spans="1:4" ht="15.75">
      <c r="A61" s="69" t="s">
        <v>62</v>
      </c>
      <c r="B61" s="69" t="s">
        <v>63</v>
      </c>
      <c r="C61" s="69" t="s">
        <v>311</v>
      </c>
      <c r="D61" s="70" t="str">
        <f t="shared" si="0"/>
        <v>7.6</v>
      </c>
    </row>
    <row r="62" spans="1:4" ht="15.75">
      <c r="A62" s="69"/>
      <c r="B62" s="69"/>
      <c r="C62" s="69"/>
      <c r="D62" s="70" t="e">
        <f t="shared" si="0"/>
        <v>#N/A</v>
      </c>
    </row>
    <row r="63" spans="1:4" ht="15.75">
      <c r="A63" s="69" t="s">
        <v>82</v>
      </c>
      <c r="B63" s="69" t="s">
        <v>93</v>
      </c>
      <c r="C63" s="69" t="s">
        <v>87</v>
      </c>
      <c r="D63" s="70" t="str">
        <f t="shared" si="0"/>
        <v>10.6</v>
      </c>
    </row>
    <row r="64" spans="1:4" ht="15.75">
      <c r="A64" s="69" t="s">
        <v>83</v>
      </c>
      <c r="B64" s="69" t="s">
        <v>94</v>
      </c>
      <c r="C64" s="69" t="s">
        <v>106</v>
      </c>
      <c r="D64" s="70" t="e">
        <f t="shared" si="0"/>
        <v>#N/A</v>
      </c>
    </row>
    <row r="65" spans="1:4" ht="15.75">
      <c r="A65" s="69" t="s">
        <v>84</v>
      </c>
      <c r="B65" s="69" t="s">
        <v>95</v>
      </c>
      <c r="C65" s="69" t="s">
        <v>88</v>
      </c>
      <c r="D65" s="70" t="e">
        <f t="shared" si="0"/>
        <v>#N/A</v>
      </c>
    </row>
    <row r="66" spans="1:4" ht="15.75">
      <c r="A66" s="69" t="s">
        <v>84</v>
      </c>
      <c r="B66" s="69" t="s">
        <v>95</v>
      </c>
      <c r="C66" s="69" t="s">
        <v>89</v>
      </c>
      <c r="D66" s="70" t="e">
        <f t="shared" ref="D66:D78" si="1">VLOOKUP(C66,$G$1:$K$56,4,0)</f>
        <v>#N/A</v>
      </c>
    </row>
    <row r="67" spans="1:4" ht="15.75">
      <c r="A67" s="69" t="s">
        <v>287</v>
      </c>
      <c r="B67" s="69" t="s">
        <v>107</v>
      </c>
      <c r="C67" s="69" t="s">
        <v>90</v>
      </c>
      <c r="D67" s="70" t="e">
        <f t="shared" si="1"/>
        <v>#N/A</v>
      </c>
    </row>
    <row r="68" spans="1:4" ht="15.75">
      <c r="A68" s="69" t="s">
        <v>85</v>
      </c>
      <c r="B68" s="69" t="s">
        <v>108</v>
      </c>
      <c r="C68" s="69" t="s">
        <v>91</v>
      </c>
      <c r="D68" s="70" t="e">
        <f t="shared" si="1"/>
        <v>#N/A</v>
      </c>
    </row>
    <row r="69" spans="1:4" ht="15.75">
      <c r="A69" s="69" t="s">
        <v>86</v>
      </c>
      <c r="B69" s="69" t="s">
        <v>157</v>
      </c>
      <c r="C69" s="69" t="s">
        <v>92</v>
      </c>
      <c r="D69" s="70" t="e">
        <f t="shared" si="1"/>
        <v>#N/A</v>
      </c>
    </row>
    <row r="70" spans="1:4" ht="15.75">
      <c r="A70" s="69" t="s">
        <v>111</v>
      </c>
      <c r="B70" s="69" t="s">
        <v>112</v>
      </c>
      <c r="C70" s="69" t="s">
        <v>113</v>
      </c>
      <c r="D70" s="70" t="e">
        <f t="shared" si="1"/>
        <v>#N/A</v>
      </c>
    </row>
    <row r="71" spans="1:4" ht="15.75">
      <c r="A71" s="69" t="s">
        <v>114</v>
      </c>
      <c r="B71" s="69" t="s">
        <v>115</v>
      </c>
      <c r="C71" s="69" t="s">
        <v>118</v>
      </c>
      <c r="D71" s="70" t="e">
        <f t="shared" si="1"/>
        <v>#N/A</v>
      </c>
    </row>
    <row r="72" spans="1:4" ht="15.75">
      <c r="A72" s="69" t="s">
        <v>114</v>
      </c>
      <c r="B72" s="69" t="s">
        <v>115</v>
      </c>
      <c r="C72" s="69" t="s">
        <v>119</v>
      </c>
      <c r="D72" s="70" t="e">
        <f t="shared" si="1"/>
        <v>#N/A</v>
      </c>
    </row>
    <row r="73" spans="1:4" ht="15.75">
      <c r="A73" s="69" t="s">
        <v>136</v>
      </c>
      <c r="B73" s="69" t="s">
        <v>137</v>
      </c>
      <c r="C73" s="69" t="s">
        <v>138</v>
      </c>
      <c r="D73" s="70" t="str">
        <f t="shared" si="1"/>
        <v>10.5</v>
      </c>
    </row>
    <row r="74" spans="1:4" ht="15.75">
      <c r="A74" s="69" t="s">
        <v>139</v>
      </c>
      <c r="B74" s="69" t="s">
        <v>158</v>
      </c>
      <c r="C74" s="69" t="s">
        <v>140</v>
      </c>
      <c r="D74" s="70" t="e">
        <f t="shared" si="1"/>
        <v>#N/A</v>
      </c>
    </row>
    <row r="75" spans="1:4" ht="15.75">
      <c r="A75" s="69" t="s">
        <v>290</v>
      </c>
      <c r="B75" s="69" t="s">
        <v>141</v>
      </c>
      <c r="C75" s="69" t="s">
        <v>292</v>
      </c>
      <c r="D75" s="70" t="str">
        <f t="shared" si="1"/>
        <v>7.76</v>
      </c>
    </row>
    <row r="76" spans="1:4" ht="15.75">
      <c r="A76" s="69" t="s">
        <v>142</v>
      </c>
      <c r="B76" s="69" t="s">
        <v>143</v>
      </c>
      <c r="C76" s="69" t="s">
        <v>151</v>
      </c>
      <c r="D76" s="70" t="str">
        <f t="shared" si="1"/>
        <v>8.5</v>
      </c>
    </row>
    <row r="77" spans="1:4" ht="15.75">
      <c r="A77" s="69" t="s">
        <v>144</v>
      </c>
      <c r="B77" s="69" t="s">
        <v>145</v>
      </c>
      <c r="C77" s="69" t="s">
        <v>146</v>
      </c>
      <c r="D77" s="70" t="str">
        <f t="shared" si="1"/>
        <v>10.8</v>
      </c>
    </row>
    <row r="78" spans="1:4" ht="15.75">
      <c r="A78" s="69" t="s">
        <v>290</v>
      </c>
      <c r="B78" s="69" t="s">
        <v>141</v>
      </c>
      <c r="C78" s="69" t="s">
        <v>291</v>
      </c>
      <c r="D78" s="70" t="str">
        <f t="shared" si="1"/>
        <v>7.12</v>
      </c>
    </row>
  </sheetData>
  <conditionalFormatting sqref="A1:A3 A5:A11 A13:A14 A16:A30 A32:A49 A53 A55:A78">
    <cfRule type="duplicateValues" dxfId="117" priority="63"/>
  </conditionalFormatting>
  <conditionalFormatting sqref="A1:A3 A22:A30 A5:A11 A13:A14 A16:A20 A32:A48">
    <cfRule type="duplicateValues" dxfId="116" priority="57"/>
  </conditionalFormatting>
  <conditionalFormatting sqref="A1:A30 A32:A53 A55:A78">
    <cfRule type="duplicateValues" dxfId="115" priority="64"/>
  </conditionalFormatting>
  <conditionalFormatting sqref="A8">
    <cfRule type="duplicateValues" dxfId="114" priority="48"/>
  </conditionalFormatting>
  <conditionalFormatting sqref="A9">
    <cfRule type="duplicateValues" dxfId="113" priority="56"/>
  </conditionalFormatting>
  <conditionalFormatting sqref="A16">
    <cfRule type="duplicateValues" dxfId="112" priority="55"/>
  </conditionalFormatting>
  <conditionalFormatting sqref="A20:A22">
    <cfRule type="duplicateValues" dxfId="111" priority="54"/>
  </conditionalFormatting>
  <conditionalFormatting sqref="A24">
    <cfRule type="duplicateValues" dxfId="110" priority="47"/>
  </conditionalFormatting>
  <conditionalFormatting sqref="A25">
    <cfRule type="duplicateValues" dxfId="109" priority="53"/>
  </conditionalFormatting>
  <conditionalFormatting sqref="A28">
    <cfRule type="duplicateValues" dxfId="108" priority="46"/>
  </conditionalFormatting>
  <conditionalFormatting sqref="A29">
    <cfRule type="duplicateValues" dxfId="107" priority="52"/>
  </conditionalFormatting>
  <conditionalFormatting sqref="A31">
    <cfRule type="duplicateValues" dxfId="106" priority="10"/>
    <cfRule type="duplicateValues" dxfId="105" priority="8"/>
    <cfRule type="duplicateValues" dxfId="104" priority="9"/>
  </conditionalFormatting>
  <conditionalFormatting sqref="A34">
    <cfRule type="duplicateValues" dxfId="103" priority="24"/>
    <cfRule type="duplicateValues" dxfId="102" priority="25"/>
  </conditionalFormatting>
  <conditionalFormatting sqref="A35">
    <cfRule type="duplicateValues" dxfId="101" priority="49"/>
    <cfRule type="duplicateValues" dxfId="100" priority="50"/>
  </conditionalFormatting>
  <conditionalFormatting sqref="A41">
    <cfRule type="duplicateValues" dxfId="99" priority="17"/>
  </conditionalFormatting>
  <conditionalFormatting sqref="A42">
    <cfRule type="duplicateValues" dxfId="98" priority="35"/>
  </conditionalFormatting>
  <conditionalFormatting sqref="A43">
    <cfRule type="duplicateValues" dxfId="97" priority="26"/>
  </conditionalFormatting>
  <conditionalFormatting sqref="A44">
    <cfRule type="duplicateValues" dxfId="96" priority="51"/>
  </conditionalFormatting>
  <conditionalFormatting sqref="A46">
    <cfRule type="duplicateValues" dxfId="95" priority="20"/>
    <cfRule type="duplicateValues" dxfId="94" priority="18"/>
    <cfRule type="duplicateValues" dxfId="93" priority="19"/>
    <cfRule type="duplicateValues" dxfId="92" priority="21"/>
  </conditionalFormatting>
  <conditionalFormatting sqref="A47">
    <cfRule type="duplicateValues" dxfId="91" priority="23"/>
    <cfRule type="duplicateValues" dxfId="90" priority="36"/>
    <cfRule type="duplicateValues" dxfId="89" priority="37"/>
    <cfRule type="duplicateValues" dxfId="88" priority="38"/>
    <cfRule type="duplicateValues" dxfId="87" priority="39"/>
    <cfRule type="duplicateValues" dxfId="86" priority="22"/>
  </conditionalFormatting>
  <conditionalFormatting sqref="A48">
    <cfRule type="duplicateValues" dxfId="85" priority="27"/>
    <cfRule type="duplicateValues" dxfId="84" priority="28"/>
    <cfRule type="duplicateValues" dxfId="83" priority="40"/>
    <cfRule type="duplicateValues" dxfId="82" priority="30"/>
    <cfRule type="duplicateValues" dxfId="81" priority="15"/>
    <cfRule type="duplicateValues" dxfId="80" priority="16"/>
    <cfRule type="duplicateValues" dxfId="79" priority="29"/>
    <cfRule type="duplicateValues" dxfId="78" priority="41"/>
  </conditionalFormatting>
  <conditionalFormatting sqref="A49">
    <cfRule type="duplicateValues" dxfId="77" priority="31"/>
    <cfRule type="duplicateValues" dxfId="76" priority="33"/>
    <cfRule type="duplicateValues" dxfId="75" priority="32"/>
    <cfRule type="duplicateValues" dxfId="74" priority="13"/>
    <cfRule type="duplicateValues" dxfId="73" priority="14"/>
    <cfRule type="duplicateValues" dxfId="72" priority="58"/>
    <cfRule type="duplicateValues" dxfId="71" priority="60"/>
    <cfRule type="duplicateValues" dxfId="70" priority="61"/>
    <cfRule type="duplicateValues" dxfId="69" priority="34"/>
    <cfRule type="duplicateValues" dxfId="68" priority="59"/>
  </conditionalFormatting>
  <conditionalFormatting sqref="A50">
    <cfRule type="duplicateValues" dxfId="67" priority="12"/>
    <cfRule type="duplicateValues" dxfId="66" priority="11"/>
  </conditionalFormatting>
  <conditionalFormatting sqref="A51">
    <cfRule type="duplicateValues" dxfId="65" priority="44"/>
    <cfRule type="duplicateValues" dxfId="64" priority="45"/>
  </conditionalFormatting>
  <conditionalFormatting sqref="A52">
    <cfRule type="duplicateValues" dxfId="63" priority="43"/>
    <cfRule type="duplicateValues" dxfId="62" priority="42"/>
  </conditionalFormatting>
  <conditionalFormatting sqref="A53 A55:A78">
    <cfRule type="duplicateValues" dxfId="61" priority="62"/>
  </conditionalFormatting>
  <conditionalFormatting sqref="A54">
    <cfRule type="duplicateValues" dxfId="60" priority="4"/>
    <cfRule type="duplicateValues" dxfId="59" priority="3"/>
    <cfRule type="duplicateValues" dxfId="58" priority="2"/>
  </conditionalFormatting>
  <conditionalFormatting sqref="C1:C53 C55:C1048576">
    <cfRule type="duplicateValues" dxfId="57" priority="7"/>
  </conditionalFormatting>
  <conditionalFormatting sqref="C54">
    <cfRule type="duplicateValues" dxfId="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5D65-5848-49E0-898F-330250902CAB}">
  <dimension ref="A1:Z274"/>
  <sheetViews>
    <sheetView zoomScaleNormal="100" workbookViewId="0">
      <pane xSplit="4" ySplit="1" topLeftCell="E72" activePane="bottomRight" state="frozen"/>
      <selection activeCell="C55" sqref="C55"/>
      <selection pane="topRight" activeCell="C55" sqref="C55"/>
      <selection pane="bottomLeft" activeCell="C55" sqref="C55"/>
      <selection pane="bottomRight" activeCell="A51" sqref="A51:XFD51"/>
    </sheetView>
  </sheetViews>
  <sheetFormatPr defaultColWidth="9" defaultRowHeight="12.75" outlineLevelCol="1"/>
  <cols>
    <col min="1" max="1" width="2.71093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0.85546875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140625" style="63" bestFit="1" customWidth="1"/>
    <col min="21" max="21" width="6.140625" style="64" bestFit="1" customWidth="1"/>
    <col min="22" max="23" width="5.140625" style="65" customWidth="1"/>
    <col min="24" max="24" width="5.42578125" style="66" bestFit="1" customWidth="1"/>
    <col min="25" max="25" width="5.8554687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230101</v>
      </c>
      <c r="M2" s="32" t="s">
        <v>264</v>
      </c>
      <c r="N2" s="3">
        <f t="shared" ref="N2:N33" si="0">COUNTA($T$2:$T$82)</f>
        <v>53</v>
      </c>
      <c r="O2" s="3">
        <f t="shared" ref="O2:O33" si="1">$K$88</f>
        <v>4.8999999999999995</v>
      </c>
      <c r="P2" s="3">
        <f t="shared" ref="P2:P33" si="2">$K$90</f>
        <v>5.31</v>
      </c>
      <c r="Q2" s="3">
        <f t="shared" ref="Q2:Q33" si="3">COUNTA($T$63:$T$82)</f>
        <v>15</v>
      </c>
      <c r="R2" s="3">
        <f t="shared" ref="R2:R33" si="4">$K$91</f>
        <v>5.0699999999999994</v>
      </c>
      <c r="S2" s="3">
        <f t="shared" ref="S2:S33" si="5">$K$93</f>
        <v>3.1599999999999997</v>
      </c>
      <c r="T2" s="33">
        <v>5.0999999999999996</v>
      </c>
      <c r="U2" s="34">
        <f t="shared" ref="U2:U33" si="6">IF(OR(T2&lt;$J$86,T2&gt;$J$87),"",T2)</f>
        <v>5.0999999999999996</v>
      </c>
      <c r="V2" s="35">
        <f t="shared" ref="V2:V33" si="7">(T2-$K$91)/$K$89</f>
        <v>0.11538461538461633</v>
      </c>
      <c r="W2" s="35">
        <f t="shared" ref="W2:W33" si="8">(T2-$K$91)/$K$91*100</f>
        <v>0.59171597633136597</v>
      </c>
      <c r="X2" s="36">
        <f t="shared" ref="X2:X67" si="9">IF(T2&lt;&gt;0,ROUNDUP(V2,2),#N/A)</f>
        <v>0.12</v>
      </c>
      <c r="Y2" s="36">
        <f t="shared" ref="Y2:Y67" si="10">IF(T2&lt;&gt;0,ROUNDUP(W2,2),#N/A)</f>
        <v>0.6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230101</v>
      </c>
      <c r="M3" s="32" t="s">
        <v>264</v>
      </c>
      <c r="N3" s="3">
        <f t="shared" si="0"/>
        <v>53</v>
      </c>
      <c r="O3" s="3">
        <f t="shared" si="1"/>
        <v>4.8999999999999995</v>
      </c>
      <c r="P3" s="3">
        <f t="shared" si="2"/>
        <v>5.31</v>
      </c>
      <c r="Q3" s="3">
        <f t="shared" si="3"/>
        <v>15</v>
      </c>
      <c r="R3" s="3">
        <f t="shared" si="4"/>
        <v>5.0699999999999994</v>
      </c>
      <c r="S3" s="3">
        <f t="shared" si="5"/>
        <v>3.1599999999999997</v>
      </c>
      <c r="T3" s="33">
        <v>4.9000000000000004</v>
      </c>
      <c r="U3" s="34">
        <f t="shared" si="6"/>
        <v>4.9000000000000004</v>
      </c>
      <c r="V3" s="35">
        <f t="shared" si="7"/>
        <v>-0.65384615384615008</v>
      </c>
      <c r="W3" s="35">
        <f t="shared" si="8"/>
        <v>-3.353057199211027</v>
      </c>
      <c r="X3" s="36">
        <f t="shared" si="9"/>
        <v>-0.66</v>
      </c>
      <c r="Y3" s="36">
        <f t="shared" si="10"/>
        <v>-3.36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230101</v>
      </c>
      <c r="M4" s="32" t="s">
        <v>264</v>
      </c>
      <c r="N4" s="3">
        <f t="shared" si="0"/>
        <v>53</v>
      </c>
      <c r="O4" s="3">
        <f t="shared" si="1"/>
        <v>4.8999999999999995</v>
      </c>
      <c r="P4" s="3">
        <f t="shared" si="2"/>
        <v>5.31</v>
      </c>
      <c r="Q4" s="3">
        <f t="shared" si="3"/>
        <v>15</v>
      </c>
      <c r="R4" s="3">
        <f t="shared" si="4"/>
        <v>5.0699999999999994</v>
      </c>
      <c r="S4" s="3">
        <f t="shared" si="5"/>
        <v>3.1599999999999997</v>
      </c>
      <c r="T4" s="33"/>
      <c r="U4" s="34" t="str">
        <f t="shared" si="6"/>
        <v/>
      </c>
      <c r="V4" s="35">
        <f t="shared" si="7"/>
        <v>-19.499999999999996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230101</v>
      </c>
      <c r="M5" s="32" t="s">
        <v>264</v>
      </c>
      <c r="N5" s="3">
        <f t="shared" si="0"/>
        <v>53</v>
      </c>
      <c r="O5" s="3">
        <f t="shared" si="1"/>
        <v>4.8999999999999995</v>
      </c>
      <c r="P5" s="3">
        <f t="shared" si="2"/>
        <v>5.31</v>
      </c>
      <c r="Q5" s="3">
        <f t="shared" si="3"/>
        <v>15</v>
      </c>
      <c r="R5" s="3">
        <f t="shared" si="4"/>
        <v>5.0699999999999994</v>
      </c>
      <c r="S5" s="3">
        <f t="shared" si="5"/>
        <v>3.1599999999999997</v>
      </c>
      <c r="T5" s="33">
        <v>4.83</v>
      </c>
      <c r="U5" s="34">
        <f t="shared" si="6"/>
        <v>4.83</v>
      </c>
      <c r="V5" s="35">
        <f t="shared" si="7"/>
        <v>-0.92307692307692046</v>
      </c>
      <c r="W5" s="35">
        <f t="shared" si="8"/>
        <v>-4.7337278106508753</v>
      </c>
      <c r="X5" s="36">
        <f t="shared" si="9"/>
        <v>-0.93</v>
      </c>
      <c r="Y5" s="36">
        <f t="shared" si="10"/>
        <v>-4.74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230101</v>
      </c>
      <c r="M6" s="32" t="s">
        <v>264</v>
      </c>
      <c r="N6" s="3">
        <f t="shared" si="0"/>
        <v>53</v>
      </c>
      <c r="O6" s="3">
        <f t="shared" si="1"/>
        <v>4.8999999999999995</v>
      </c>
      <c r="P6" s="3">
        <f t="shared" si="2"/>
        <v>5.31</v>
      </c>
      <c r="Q6" s="3">
        <f t="shared" si="3"/>
        <v>15</v>
      </c>
      <c r="R6" s="3">
        <f t="shared" si="4"/>
        <v>5.0699999999999994</v>
      </c>
      <c r="S6" s="3">
        <f t="shared" si="5"/>
        <v>3.1599999999999997</v>
      </c>
      <c r="T6" s="33">
        <v>4.59</v>
      </c>
      <c r="U6" s="34">
        <f t="shared" si="6"/>
        <v>4.59</v>
      </c>
      <c r="V6" s="35">
        <f t="shared" si="7"/>
        <v>-1.8461538461538443</v>
      </c>
      <c r="W6" s="35">
        <f t="shared" si="8"/>
        <v>-9.4674556213017667</v>
      </c>
      <c r="X6" s="36">
        <f t="shared" si="9"/>
        <v>-1.85</v>
      </c>
      <c r="Y6" s="36">
        <f t="shared" si="10"/>
        <v>-9.4700000000000006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230101</v>
      </c>
      <c r="M7" s="32" t="s">
        <v>264</v>
      </c>
      <c r="N7" s="3">
        <f t="shared" si="0"/>
        <v>53</v>
      </c>
      <c r="O7" s="3">
        <f t="shared" si="1"/>
        <v>4.8999999999999995</v>
      </c>
      <c r="P7" s="3">
        <f t="shared" si="2"/>
        <v>5.31</v>
      </c>
      <c r="Q7" s="3">
        <f t="shared" si="3"/>
        <v>15</v>
      </c>
      <c r="R7" s="3">
        <f t="shared" si="4"/>
        <v>5.0699999999999994</v>
      </c>
      <c r="S7" s="3">
        <f t="shared" si="5"/>
        <v>3.1599999999999997</v>
      </c>
      <c r="T7" s="33">
        <v>4.5999999999999996</v>
      </c>
      <c r="U7" s="34">
        <f t="shared" si="6"/>
        <v>4.5999999999999996</v>
      </c>
      <c r="V7" s="35">
        <f t="shared" si="7"/>
        <v>-1.8076923076923066</v>
      </c>
      <c r="W7" s="35">
        <f t="shared" si="8"/>
        <v>-9.2702169625246515</v>
      </c>
      <c r="X7" s="36">
        <f t="shared" si="9"/>
        <v>-1.81</v>
      </c>
      <c r="Y7" s="36">
        <f t="shared" si="10"/>
        <v>-9.2799999999999994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230101</v>
      </c>
      <c r="M8" s="32" t="s">
        <v>264</v>
      </c>
      <c r="N8" s="3">
        <f t="shared" si="0"/>
        <v>53</v>
      </c>
      <c r="O8" s="3">
        <f t="shared" si="1"/>
        <v>4.8999999999999995</v>
      </c>
      <c r="P8" s="3">
        <f t="shared" si="2"/>
        <v>5.31</v>
      </c>
      <c r="Q8" s="3">
        <f t="shared" si="3"/>
        <v>15</v>
      </c>
      <c r="R8" s="3">
        <f t="shared" si="4"/>
        <v>5.0699999999999994</v>
      </c>
      <c r="S8" s="3">
        <f t="shared" si="5"/>
        <v>3.1599999999999997</v>
      </c>
      <c r="T8" s="33">
        <v>5.0599999999999996</v>
      </c>
      <c r="U8" s="34">
        <f t="shared" si="6"/>
        <v>5.0599999999999996</v>
      </c>
      <c r="V8" s="35">
        <f t="shared" si="7"/>
        <v>-3.8461538461537638E-2</v>
      </c>
      <c r="W8" s="35">
        <f t="shared" si="8"/>
        <v>-0.1972386587771161</v>
      </c>
      <c r="X8" s="36">
        <f t="shared" si="9"/>
        <v>-0.04</v>
      </c>
      <c r="Y8" s="36">
        <f t="shared" si="10"/>
        <v>-0.2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230101</v>
      </c>
      <c r="M9" s="32" t="s">
        <v>264</v>
      </c>
      <c r="N9" s="3">
        <f t="shared" si="0"/>
        <v>53</v>
      </c>
      <c r="O9" s="3">
        <f t="shared" si="1"/>
        <v>4.8999999999999995</v>
      </c>
      <c r="P9" s="3">
        <f t="shared" si="2"/>
        <v>5.31</v>
      </c>
      <c r="Q9" s="3">
        <f t="shared" si="3"/>
        <v>15</v>
      </c>
      <c r="R9" s="3">
        <f t="shared" si="4"/>
        <v>5.0699999999999994</v>
      </c>
      <c r="S9" s="3">
        <f t="shared" si="5"/>
        <v>3.1599999999999997</v>
      </c>
      <c r="T9" s="33">
        <v>5.4</v>
      </c>
      <c r="U9" s="34" t="str">
        <f t="shared" si="6"/>
        <v/>
      </c>
      <c r="V9" s="35">
        <f t="shared" si="7"/>
        <v>1.2692307692307729</v>
      </c>
      <c r="W9" s="35">
        <f t="shared" si="8"/>
        <v>6.5088757396449894</v>
      </c>
      <c r="X9" s="36">
        <f t="shared" si="9"/>
        <v>1.27</v>
      </c>
      <c r="Y9" s="36">
        <f t="shared" si="10"/>
        <v>6.51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225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230101</v>
      </c>
      <c r="M10" s="32" t="s">
        <v>264</v>
      </c>
      <c r="N10" s="3">
        <f t="shared" si="0"/>
        <v>53</v>
      </c>
      <c r="O10" s="3">
        <f t="shared" si="1"/>
        <v>4.8999999999999995</v>
      </c>
      <c r="P10" s="3">
        <f t="shared" si="2"/>
        <v>5.31</v>
      </c>
      <c r="Q10" s="3">
        <f t="shared" si="3"/>
        <v>15</v>
      </c>
      <c r="R10" s="3">
        <f t="shared" si="4"/>
        <v>5.0699999999999994</v>
      </c>
      <c r="S10" s="3">
        <f t="shared" si="5"/>
        <v>3.1599999999999997</v>
      </c>
      <c r="T10" s="33">
        <v>5.5</v>
      </c>
      <c r="U10" s="34" t="str">
        <f t="shared" si="6"/>
        <v/>
      </c>
      <c r="V10" s="35">
        <f t="shared" si="7"/>
        <v>1.6538461538461562</v>
      </c>
      <c r="W10" s="35">
        <f t="shared" si="8"/>
        <v>8.4812623274161858</v>
      </c>
      <c r="X10" s="36">
        <f t="shared" si="9"/>
        <v>1.66</v>
      </c>
      <c r="Y10" s="36">
        <f t="shared" si="10"/>
        <v>8.49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230101</v>
      </c>
      <c r="M11" s="32" t="s">
        <v>264</v>
      </c>
      <c r="N11" s="3">
        <f t="shared" si="0"/>
        <v>53</v>
      </c>
      <c r="O11" s="3">
        <f t="shared" si="1"/>
        <v>4.8999999999999995</v>
      </c>
      <c r="P11" s="3">
        <f t="shared" si="2"/>
        <v>5.31</v>
      </c>
      <c r="Q11" s="3">
        <f t="shared" si="3"/>
        <v>15</v>
      </c>
      <c r="R11" s="3">
        <f t="shared" si="4"/>
        <v>5.0699999999999994</v>
      </c>
      <c r="S11" s="3">
        <f t="shared" si="5"/>
        <v>3.1599999999999997</v>
      </c>
      <c r="T11" s="33"/>
      <c r="U11" s="34" t="str">
        <f t="shared" si="6"/>
        <v/>
      </c>
      <c r="V11" s="35">
        <f t="shared" si="7"/>
        <v>-19.499999999999996</v>
      </c>
      <c r="W11" s="35">
        <f t="shared" si="8"/>
        <v>-100</v>
      </c>
      <c r="X11" s="36" t="e">
        <f t="shared" si="9"/>
        <v>#N/A</v>
      </c>
      <c r="Y11" s="36" t="e">
        <f t="shared" si="10"/>
        <v>#N/A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230101</v>
      </c>
      <c r="M12" s="32" t="s">
        <v>264</v>
      </c>
      <c r="N12" s="3">
        <f t="shared" si="0"/>
        <v>53</v>
      </c>
      <c r="O12" s="3">
        <f t="shared" si="1"/>
        <v>4.8999999999999995</v>
      </c>
      <c r="P12" s="3">
        <f t="shared" si="2"/>
        <v>5.31</v>
      </c>
      <c r="Q12" s="3">
        <f t="shared" si="3"/>
        <v>15</v>
      </c>
      <c r="R12" s="3">
        <f t="shared" si="4"/>
        <v>5.0699999999999994</v>
      </c>
      <c r="S12" s="3">
        <f t="shared" si="5"/>
        <v>3.1599999999999997</v>
      </c>
      <c r="T12" s="33">
        <v>3.4</v>
      </c>
      <c r="U12" s="34" t="str">
        <f t="shared" si="6"/>
        <v/>
      </c>
      <c r="V12" s="35">
        <f t="shared" si="7"/>
        <v>-6.4230769230769207</v>
      </c>
      <c r="W12" s="35">
        <f t="shared" si="8"/>
        <v>-32.938856015779088</v>
      </c>
      <c r="X12" s="36">
        <f t="shared" si="9"/>
        <v>-6.43</v>
      </c>
      <c r="Y12" s="36">
        <f t="shared" si="10"/>
        <v>-32.94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230101</v>
      </c>
      <c r="M13" s="32" t="s">
        <v>264</v>
      </c>
      <c r="N13" s="3">
        <f t="shared" si="0"/>
        <v>53</v>
      </c>
      <c r="O13" s="3">
        <f t="shared" si="1"/>
        <v>4.8999999999999995</v>
      </c>
      <c r="P13" s="3">
        <f t="shared" si="2"/>
        <v>5.31</v>
      </c>
      <c r="Q13" s="3">
        <f t="shared" si="3"/>
        <v>15</v>
      </c>
      <c r="R13" s="3">
        <f t="shared" si="4"/>
        <v>5.0699999999999994</v>
      </c>
      <c r="S13" s="3">
        <f t="shared" si="5"/>
        <v>3.1599999999999997</v>
      </c>
      <c r="T13" s="33">
        <v>4.7</v>
      </c>
      <c r="U13" s="34">
        <f t="shared" si="6"/>
        <v>4.7</v>
      </c>
      <c r="V13" s="35">
        <f t="shared" si="7"/>
        <v>-1.42307692307692</v>
      </c>
      <c r="W13" s="35">
        <f t="shared" si="8"/>
        <v>-7.2978303747534374</v>
      </c>
      <c r="X13" s="36">
        <f t="shared" si="9"/>
        <v>-1.43</v>
      </c>
      <c r="Y13" s="36">
        <f t="shared" si="10"/>
        <v>-7.3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230101</v>
      </c>
      <c r="M14" s="32" t="s">
        <v>264</v>
      </c>
      <c r="N14" s="3">
        <f t="shared" si="0"/>
        <v>53</v>
      </c>
      <c r="O14" s="3">
        <f t="shared" si="1"/>
        <v>4.8999999999999995</v>
      </c>
      <c r="P14" s="3">
        <f t="shared" si="2"/>
        <v>5.31</v>
      </c>
      <c r="Q14" s="3">
        <f t="shared" si="3"/>
        <v>15</v>
      </c>
      <c r="R14" s="3">
        <f t="shared" si="4"/>
        <v>5.0699999999999994</v>
      </c>
      <c r="S14" s="3">
        <f t="shared" si="5"/>
        <v>3.1599999999999997</v>
      </c>
      <c r="T14" s="33">
        <v>4.8</v>
      </c>
      <c r="U14" s="34">
        <f t="shared" si="6"/>
        <v>4.8</v>
      </c>
      <c r="V14" s="35">
        <f t="shared" si="7"/>
        <v>-1.0384615384615368</v>
      </c>
      <c r="W14" s="35">
        <f t="shared" si="8"/>
        <v>-5.3254437869822411</v>
      </c>
      <c r="X14" s="36">
        <f t="shared" si="9"/>
        <v>-1.04</v>
      </c>
      <c r="Y14" s="36">
        <f t="shared" si="10"/>
        <v>-5.33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230101</v>
      </c>
      <c r="M15" s="32" t="s">
        <v>264</v>
      </c>
      <c r="N15" s="3">
        <f t="shared" si="0"/>
        <v>53</v>
      </c>
      <c r="O15" s="3">
        <f t="shared" si="1"/>
        <v>4.8999999999999995</v>
      </c>
      <c r="P15" s="3">
        <f t="shared" si="2"/>
        <v>5.31</v>
      </c>
      <c r="Q15" s="3">
        <f t="shared" si="3"/>
        <v>15</v>
      </c>
      <c r="R15" s="3">
        <f t="shared" si="4"/>
        <v>5.0699999999999994</v>
      </c>
      <c r="S15" s="3">
        <f t="shared" si="5"/>
        <v>3.1599999999999997</v>
      </c>
      <c r="T15" s="33">
        <v>5.0999999999999996</v>
      </c>
      <c r="U15" s="34">
        <f t="shared" si="6"/>
        <v>5.0999999999999996</v>
      </c>
      <c r="V15" s="35">
        <f t="shared" si="7"/>
        <v>0.11538461538461633</v>
      </c>
      <c r="W15" s="35">
        <f t="shared" si="8"/>
        <v>0.59171597633136597</v>
      </c>
      <c r="X15" s="36">
        <f t="shared" si="9"/>
        <v>0.12</v>
      </c>
      <c r="Y15" s="36">
        <f t="shared" si="10"/>
        <v>0.6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230101</v>
      </c>
      <c r="M16" s="32" t="s">
        <v>264</v>
      </c>
      <c r="N16" s="3">
        <f t="shared" si="0"/>
        <v>53</v>
      </c>
      <c r="O16" s="3">
        <f t="shared" si="1"/>
        <v>4.8999999999999995</v>
      </c>
      <c r="P16" s="3">
        <f t="shared" si="2"/>
        <v>5.31</v>
      </c>
      <c r="Q16" s="3">
        <f t="shared" si="3"/>
        <v>15</v>
      </c>
      <c r="R16" s="3">
        <f t="shared" si="4"/>
        <v>5.0699999999999994</v>
      </c>
      <c r="S16" s="3">
        <f t="shared" si="5"/>
        <v>3.1599999999999997</v>
      </c>
      <c r="T16" s="33">
        <v>4.4000000000000004</v>
      </c>
      <c r="U16" s="34">
        <f t="shared" si="6"/>
        <v>4.4000000000000004</v>
      </c>
      <c r="V16" s="35">
        <f t="shared" si="7"/>
        <v>-2.5769230769230731</v>
      </c>
      <c r="W16" s="35">
        <f t="shared" si="8"/>
        <v>-13.214990138067042</v>
      </c>
      <c r="X16" s="36">
        <f t="shared" si="9"/>
        <v>-2.5799999999999996</v>
      </c>
      <c r="Y16" s="36">
        <f t="shared" si="10"/>
        <v>-13.22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230101</v>
      </c>
      <c r="M17" s="32" t="s">
        <v>264</v>
      </c>
      <c r="N17" s="3">
        <f t="shared" si="0"/>
        <v>53</v>
      </c>
      <c r="O17" s="3">
        <f t="shared" si="1"/>
        <v>4.8999999999999995</v>
      </c>
      <c r="P17" s="3">
        <f t="shared" si="2"/>
        <v>5.31</v>
      </c>
      <c r="Q17" s="3">
        <f t="shared" si="3"/>
        <v>15</v>
      </c>
      <c r="R17" s="3">
        <f t="shared" si="4"/>
        <v>5.0699999999999994</v>
      </c>
      <c r="S17" s="3">
        <f t="shared" si="5"/>
        <v>3.1599999999999997</v>
      </c>
      <c r="T17" s="33">
        <v>4.5</v>
      </c>
      <c r="U17" s="34">
        <f t="shared" si="6"/>
        <v>4.5</v>
      </c>
      <c r="V17" s="35">
        <f t="shared" si="7"/>
        <v>-2.1923076923076898</v>
      </c>
      <c r="W17" s="35">
        <f t="shared" si="8"/>
        <v>-11.242603550295847</v>
      </c>
      <c r="X17" s="36">
        <f t="shared" si="9"/>
        <v>-2.1999999999999997</v>
      </c>
      <c r="Y17" s="36">
        <f t="shared" si="10"/>
        <v>-11.25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230101</v>
      </c>
      <c r="M18" s="32" t="s">
        <v>264</v>
      </c>
      <c r="N18" s="3">
        <f t="shared" si="0"/>
        <v>53</v>
      </c>
      <c r="O18" s="3">
        <f t="shared" si="1"/>
        <v>4.8999999999999995</v>
      </c>
      <c r="P18" s="3">
        <f t="shared" si="2"/>
        <v>5.31</v>
      </c>
      <c r="Q18" s="3">
        <f t="shared" si="3"/>
        <v>15</v>
      </c>
      <c r="R18" s="3">
        <f t="shared" si="4"/>
        <v>5.0699999999999994</v>
      </c>
      <c r="S18" s="3">
        <f t="shared" si="5"/>
        <v>3.1599999999999997</v>
      </c>
      <c r="T18" s="33">
        <v>4.95</v>
      </c>
      <c r="U18" s="34">
        <f t="shared" si="6"/>
        <v>4.95</v>
      </c>
      <c r="V18" s="35">
        <f t="shared" si="7"/>
        <v>-0.46153846153845851</v>
      </c>
      <c r="W18" s="35">
        <f t="shared" si="8"/>
        <v>-2.3668639053254288</v>
      </c>
      <c r="X18" s="36">
        <f t="shared" si="9"/>
        <v>-0.47000000000000003</v>
      </c>
      <c r="Y18" s="36">
        <f t="shared" si="10"/>
        <v>-2.3699999999999997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230101</v>
      </c>
      <c r="M19" s="32" t="s">
        <v>264</v>
      </c>
      <c r="N19" s="3">
        <f t="shared" si="0"/>
        <v>53</v>
      </c>
      <c r="O19" s="3">
        <f t="shared" si="1"/>
        <v>4.8999999999999995</v>
      </c>
      <c r="P19" s="3">
        <f t="shared" si="2"/>
        <v>5.31</v>
      </c>
      <c r="Q19" s="3">
        <f t="shared" si="3"/>
        <v>15</v>
      </c>
      <c r="R19" s="3">
        <f t="shared" si="4"/>
        <v>5.0699999999999994</v>
      </c>
      <c r="S19" s="3">
        <f t="shared" si="5"/>
        <v>3.1599999999999997</v>
      </c>
      <c r="T19" s="33"/>
      <c r="U19" s="34" t="str">
        <f t="shared" si="6"/>
        <v/>
      </c>
      <c r="V19" s="35">
        <f t="shared" si="7"/>
        <v>-19.499999999999996</v>
      </c>
      <c r="W19" s="35">
        <f t="shared" si="8"/>
        <v>-100</v>
      </c>
      <c r="X19" s="36" t="e">
        <f t="shared" si="9"/>
        <v>#N/A</v>
      </c>
      <c r="Y19" s="36" t="e">
        <f t="shared" si="10"/>
        <v>#N/A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230101</v>
      </c>
      <c r="M20" s="32" t="s">
        <v>264</v>
      </c>
      <c r="N20" s="3">
        <f t="shared" si="0"/>
        <v>53</v>
      </c>
      <c r="O20" s="3">
        <f t="shared" si="1"/>
        <v>4.8999999999999995</v>
      </c>
      <c r="P20" s="3">
        <f t="shared" si="2"/>
        <v>5.31</v>
      </c>
      <c r="Q20" s="3">
        <f t="shared" si="3"/>
        <v>15</v>
      </c>
      <c r="R20" s="3">
        <f t="shared" si="4"/>
        <v>5.0699999999999994</v>
      </c>
      <c r="S20" s="3">
        <f t="shared" si="5"/>
        <v>3.1599999999999997</v>
      </c>
      <c r="T20" s="33">
        <v>5</v>
      </c>
      <c r="U20" s="34">
        <f t="shared" si="6"/>
        <v>5</v>
      </c>
      <c r="V20" s="35">
        <f t="shared" si="7"/>
        <v>-0.26923076923076689</v>
      </c>
      <c r="W20" s="35">
        <f t="shared" si="8"/>
        <v>-1.3806706114398306</v>
      </c>
      <c r="X20" s="36">
        <f t="shared" si="9"/>
        <v>-0.27</v>
      </c>
      <c r="Y20" s="36">
        <f t="shared" si="10"/>
        <v>-1.39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230101</v>
      </c>
      <c r="M21" s="32" t="s">
        <v>264</v>
      </c>
      <c r="N21" s="3">
        <f t="shared" si="0"/>
        <v>53</v>
      </c>
      <c r="O21" s="3">
        <f t="shared" si="1"/>
        <v>4.8999999999999995</v>
      </c>
      <c r="P21" s="3">
        <f t="shared" si="2"/>
        <v>5.31</v>
      </c>
      <c r="Q21" s="3">
        <f t="shared" si="3"/>
        <v>15</v>
      </c>
      <c r="R21" s="3">
        <f t="shared" si="4"/>
        <v>5.0699999999999994</v>
      </c>
      <c r="S21" s="3">
        <f t="shared" si="5"/>
        <v>3.1599999999999997</v>
      </c>
      <c r="T21" s="33">
        <v>4.9000000000000004</v>
      </c>
      <c r="U21" s="34">
        <f t="shared" si="6"/>
        <v>4.9000000000000004</v>
      </c>
      <c r="V21" s="35">
        <f t="shared" si="7"/>
        <v>-0.65384615384615008</v>
      </c>
      <c r="W21" s="35">
        <f t="shared" si="8"/>
        <v>-3.353057199211027</v>
      </c>
      <c r="X21" s="36">
        <f t="shared" si="9"/>
        <v>-0.66</v>
      </c>
      <c r="Y21" s="36">
        <f t="shared" si="10"/>
        <v>-3.36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230101</v>
      </c>
      <c r="M22" s="32" t="s">
        <v>264</v>
      </c>
      <c r="N22" s="3">
        <f t="shared" si="0"/>
        <v>53</v>
      </c>
      <c r="O22" s="3">
        <f t="shared" si="1"/>
        <v>4.8999999999999995</v>
      </c>
      <c r="P22" s="3">
        <f t="shared" si="2"/>
        <v>5.31</v>
      </c>
      <c r="Q22" s="3">
        <f t="shared" si="3"/>
        <v>15</v>
      </c>
      <c r="R22" s="3">
        <f t="shared" si="4"/>
        <v>5.0699999999999994</v>
      </c>
      <c r="S22" s="3">
        <f t="shared" si="5"/>
        <v>3.1599999999999997</v>
      </c>
      <c r="T22" s="33">
        <v>4.9000000000000004</v>
      </c>
      <c r="U22" s="34">
        <f t="shared" si="6"/>
        <v>4.9000000000000004</v>
      </c>
      <c r="V22" s="35">
        <f t="shared" si="7"/>
        <v>-0.65384615384615008</v>
      </c>
      <c r="W22" s="35">
        <f t="shared" si="8"/>
        <v>-3.353057199211027</v>
      </c>
      <c r="X22" s="36">
        <f t="shared" si="9"/>
        <v>-0.66</v>
      </c>
      <c r="Y22" s="36">
        <f t="shared" si="10"/>
        <v>-3.36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230101</v>
      </c>
      <c r="M23" s="32" t="s">
        <v>264</v>
      </c>
      <c r="N23" s="3">
        <f t="shared" si="0"/>
        <v>53</v>
      </c>
      <c r="O23" s="3">
        <f t="shared" si="1"/>
        <v>4.8999999999999995</v>
      </c>
      <c r="P23" s="3">
        <f t="shared" si="2"/>
        <v>5.31</v>
      </c>
      <c r="Q23" s="3">
        <f t="shared" si="3"/>
        <v>15</v>
      </c>
      <c r="R23" s="3">
        <f t="shared" si="4"/>
        <v>5.0699999999999994</v>
      </c>
      <c r="S23" s="3">
        <f t="shared" si="5"/>
        <v>3.1599999999999997</v>
      </c>
      <c r="T23" s="33">
        <v>6.62</v>
      </c>
      <c r="U23" s="34" t="str">
        <f t="shared" si="6"/>
        <v/>
      </c>
      <c r="V23" s="35">
        <f t="shared" si="7"/>
        <v>5.9615384615384643</v>
      </c>
      <c r="W23" s="35">
        <f t="shared" si="8"/>
        <v>30.571992110453667</v>
      </c>
      <c r="X23" s="36">
        <f t="shared" si="9"/>
        <v>5.97</v>
      </c>
      <c r="Y23" s="36">
        <f t="shared" si="10"/>
        <v>30.580000000000002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15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230101</v>
      </c>
      <c r="M24" s="32" t="s">
        <v>264</v>
      </c>
      <c r="N24" s="3">
        <f t="shared" si="0"/>
        <v>53</v>
      </c>
      <c r="O24" s="3">
        <f t="shared" si="1"/>
        <v>4.8999999999999995</v>
      </c>
      <c r="P24" s="3">
        <f t="shared" si="2"/>
        <v>5.31</v>
      </c>
      <c r="Q24" s="3">
        <f t="shared" si="3"/>
        <v>15</v>
      </c>
      <c r="R24" s="3">
        <f t="shared" si="4"/>
        <v>5.0699999999999994</v>
      </c>
      <c r="S24" s="3">
        <f t="shared" si="5"/>
        <v>3.1599999999999997</v>
      </c>
      <c r="T24" s="33">
        <v>4.9000000000000004</v>
      </c>
      <c r="U24" s="34">
        <f t="shared" si="6"/>
        <v>4.9000000000000004</v>
      </c>
      <c r="V24" s="35">
        <f t="shared" si="7"/>
        <v>-0.65384615384615008</v>
      </c>
      <c r="W24" s="35">
        <f t="shared" si="8"/>
        <v>-3.353057199211027</v>
      </c>
      <c r="X24" s="36">
        <f t="shared" si="9"/>
        <v>-0.66</v>
      </c>
      <c r="Y24" s="36">
        <f t="shared" si="10"/>
        <v>-3.36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230101</v>
      </c>
      <c r="M25" s="32" t="s">
        <v>264</v>
      </c>
      <c r="N25" s="3">
        <f t="shared" si="0"/>
        <v>53</v>
      </c>
      <c r="O25" s="3">
        <f t="shared" si="1"/>
        <v>4.8999999999999995</v>
      </c>
      <c r="P25" s="3">
        <f t="shared" si="2"/>
        <v>5.31</v>
      </c>
      <c r="Q25" s="3">
        <f t="shared" si="3"/>
        <v>15</v>
      </c>
      <c r="R25" s="3">
        <f t="shared" si="4"/>
        <v>5.0699999999999994</v>
      </c>
      <c r="S25" s="3">
        <f t="shared" si="5"/>
        <v>3.1599999999999997</v>
      </c>
      <c r="T25" s="33">
        <v>4.5999999999999996</v>
      </c>
      <c r="U25" s="34">
        <f t="shared" si="6"/>
        <v>4.5999999999999996</v>
      </c>
      <c r="V25" s="35">
        <f t="shared" si="7"/>
        <v>-1.8076923076923066</v>
      </c>
      <c r="W25" s="35">
        <f t="shared" si="8"/>
        <v>-9.2702169625246515</v>
      </c>
      <c r="X25" s="36">
        <f t="shared" si="9"/>
        <v>-1.81</v>
      </c>
      <c r="Y25" s="36">
        <f t="shared" si="10"/>
        <v>-9.2799999999999994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230101</v>
      </c>
      <c r="M26" s="32" t="s">
        <v>264</v>
      </c>
      <c r="N26" s="3">
        <f t="shared" si="0"/>
        <v>53</v>
      </c>
      <c r="O26" s="3">
        <f t="shared" si="1"/>
        <v>4.8999999999999995</v>
      </c>
      <c r="P26" s="3">
        <f t="shared" si="2"/>
        <v>5.31</v>
      </c>
      <c r="Q26" s="3">
        <f t="shared" si="3"/>
        <v>15</v>
      </c>
      <c r="R26" s="3">
        <f t="shared" si="4"/>
        <v>5.0699999999999994</v>
      </c>
      <c r="S26" s="3">
        <f t="shared" si="5"/>
        <v>3.1599999999999997</v>
      </c>
      <c r="T26" s="33"/>
      <c r="U26" s="34" t="str">
        <f t="shared" si="6"/>
        <v/>
      </c>
      <c r="V26" s="35">
        <f t="shared" si="7"/>
        <v>-19.499999999999996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230101</v>
      </c>
      <c r="M27" s="32" t="s">
        <v>264</v>
      </c>
      <c r="N27" s="3">
        <f t="shared" si="0"/>
        <v>53</v>
      </c>
      <c r="O27" s="3">
        <f t="shared" si="1"/>
        <v>4.8999999999999995</v>
      </c>
      <c r="P27" s="3">
        <f t="shared" si="2"/>
        <v>5.31</v>
      </c>
      <c r="Q27" s="3">
        <f t="shared" si="3"/>
        <v>15</v>
      </c>
      <c r="R27" s="3">
        <f t="shared" si="4"/>
        <v>5.0699999999999994</v>
      </c>
      <c r="S27" s="3">
        <f t="shared" si="5"/>
        <v>3.1599999999999997</v>
      </c>
      <c r="T27" s="33">
        <v>4.49</v>
      </c>
      <c r="U27" s="34">
        <f t="shared" si="6"/>
        <v>4.49</v>
      </c>
      <c r="V27" s="35">
        <f t="shared" si="7"/>
        <v>-2.2307692307692277</v>
      </c>
      <c r="W27" s="35">
        <f t="shared" si="8"/>
        <v>-11.439842209072964</v>
      </c>
      <c r="X27" s="36">
        <f t="shared" si="9"/>
        <v>-2.2399999999999998</v>
      </c>
      <c r="Y27" s="36">
        <f t="shared" si="10"/>
        <v>-11.44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230101</v>
      </c>
      <c r="M28" s="32" t="s">
        <v>264</v>
      </c>
      <c r="N28" s="3">
        <f t="shared" si="0"/>
        <v>53</v>
      </c>
      <c r="O28" s="3">
        <f t="shared" si="1"/>
        <v>4.8999999999999995</v>
      </c>
      <c r="P28" s="3">
        <f t="shared" si="2"/>
        <v>5.31</v>
      </c>
      <c r="Q28" s="3">
        <f t="shared" si="3"/>
        <v>15</v>
      </c>
      <c r="R28" s="3">
        <f t="shared" si="4"/>
        <v>5.0699999999999994</v>
      </c>
      <c r="S28" s="3">
        <f t="shared" si="5"/>
        <v>3.1599999999999997</v>
      </c>
      <c r="T28" s="33">
        <v>5</v>
      </c>
      <c r="U28" s="34">
        <f t="shared" si="6"/>
        <v>5</v>
      </c>
      <c r="V28" s="35">
        <f t="shared" si="7"/>
        <v>-0.26923076923076689</v>
      </c>
      <c r="W28" s="35">
        <f t="shared" si="8"/>
        <v>-1.3806706114398306</v>
      </c>
      <c r="X28" s="36">
        <f t="shared" si="9"/>
        <v>-0.27</v>
      </c>
      <c r="Y28" s="36">
        <f t="shared" si="10"/>
        <v>-1.39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230101</v>
      </c>
      <c r="M29" s="32" t="s">
        <v>264</v>
      </c>
      <c r="N29" s="3">
        <f t="shared" si="0"/>
        <v>53</v>
      </c>
      <c r="O29" s="3">
        <f t="shared" si="1"/>
        <v>4.8999999999999995</v>
      </c>
      <c r="P29" s="3">
        <f t="shared" si="2"/>
        <v>5.31</v>
      </c>
      <c r="Q29" s="3">
        <f t="shared" si="3"/>
        <v>15</v>
      </c>
      <c r="R29" s="3">
        <f t="shared" si="4"/>
        <v>5.0699999999999994</v>
      </c>
      <c r="S29" s="3">
        <f t="shared" si="5"/>
        <v>3.1599999999999997</v>
      </c>
      <c r="T29" s="33">
        <v>5.5</v>
      </c>
      <c r="U29" s="34" t="str">
        <f t="shared" si="6"/>
        <v/>
      </c>
      <c r="V29" s="35">
        <f t="shared" si="7"/>
        <v>1.6538461538461562</v>
      </c>
      <c r="W29" s="35">
        <f t="shared" si="8"/>
        <v>8.4812623274161858</v>
      </c>
      <c r="X29" s="36">
        <f t="shared" si="9"/>
        <v>1.66</v>
      </c>
      <c r="Y29" s="36">
        <f t="shared" si="10"/>
        <v>8.49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230101</v>
      </c>
      <c r="M30" s="32" t="s">
        <v>264</v>
      </c>
      <c r="N30" s="3">
        <f t="shared" si="0"/>
        <v>53</v>
      </c>
      <c r="O30" s="3">
        <f t="shared" si="1"/>
        <v>4.8999999999999995</v>
      </c>
      <c r="P30" s="3">
        <f t="shared" si="2"/>
        <v>5.31</v>
      </c>
      <c r="Q30" s="3">
        <f t="shared" si="3"/>
        <v>15</v>
      </c>
      <c r="R30" s="3">
        <f t="shared" si="4"/>
        <v>5.0699999999999994</v>
      </c>
      <c r="S30" s="3">
        <f t="shared" si="5"/>
        <v>3.1599999999999997</v>
      </c>
      <c r="T30" s="33">
        <v>6</v>
      </c>
      <c r="U30" s="34" t="str">
        <f t="shared" si="6"/>
        <v/>
      </c>
      <c r="V30" s="35">
        <f t="shared" si="7"/>
        <v>3.5769230769230793</v>
      </c>
      <c r="W30" s="35">
        <f t="shared" si="8"/>
        <v>18.343195266272204</v>
      </c>
      <c r="X30" s="36">
        <f t="shared" si="9"/>
        <v>3.5799999999999996</v>
      </c>
      <c r="Y30" s="36">
        <f t="shared" si="10"/>
        <v>18.350000000000001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230101</v>
      </c>
      <c r="M31" s="32" t="s">
        <v>264</v>
      </c>
      <c r="N31" s="3">
        <f t="shared" si="0"/>
        <v>53</v>
      </c>
      <c r="O31" s="3">
        <f t="shared" si="1"/>
        <v>4.8999999999999995</v>
      </c>
      <c r="P31" s="3">
        <f t="shared" si="2"/>
        <v>5.31</v>
      </c>
      <c r="Q31" s="3">
        <f t="shared" si="3"/>
        <v>15</v>
      </c>
      <c r="R31" s="3">
        <f t="shared" si="4"/>
        <v>5.0699999999999994</v>
      </c>
      <c r="S31" s="3">
        <f t="shared" si="5"/>
        <v>3.1599999999999997</v>
      </c>
      <c r="T31" s="33">
        <v>5</v>
      </c>
      <c r="U31" s="34">
        <f t="shared" si="6"/>
        <v>5</v>
      </c>
      <c r="V31" s="35">
        <f t="shared" si="7"/>
        <v>-0.26923076923076689</v>
      </c>
      <c r="W31" s="35">
        <f t="shared" si="8"/>
        <v>-1.3806706114398306</v>
      </c>
      <c r="X31" s="36">
        <f t="shared" si="9"/>
        <v>-0.27</v>
      </c>
      <c r="Y31" s="36">
        <f t="shared" si="10"/>
        <v>-1.39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230101</v>
      </c>
      <c r="M32" s="32" t="s">
        <v>264</v>
      </c>
      <c r="N32" s="3">
        <f t="shared" si="0"/>
        <v>53</v>
      </c>
      <c r="O32" s="3">
        <f t="shared" si="1"/>
        <v>4.8999999999999995</v>
      </c>
      <c r="P32" s="3">
        <f t="shared" si="2"/>
        <v>5.31</v>
      </c>
      <c r="Q32" s="3">
        <f t="shared" si="3"/>
        <v>15</v>
      </c>
      <c r="R32" s="3">
        <f t="shared" si="4"/>
        <v>5.0699999999999994</v>
      </c>
      <c r="S32" s="3">
        <f t="shared" si="5"/>
        <v>3.1599999999999997</v>
      </c>
      <c r="T32" s="33">
        <v>5.4</v>
      </c>
      <c r="U32" s="34" t="str">
        <f t="shared" si="6"/>
        <v/>
      </c>
      <c r="V32" s="35">
        <f t="shared" si="7"/>
        <v>1.2692307692307729</v>
      </c>
      <c r="W32" s="35">
        <f t="shared" si="8"/>
        <v>6.5088757396449894</v>
      </c>
      <c r="X32" s="36">
        <f t="shared" si="9"/>
        <v>1.27</v>
      </c>
      <c r="Y32" s="36">
        <f t="shared" si="10"/>
        <v>6.51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230101</v>
      </c>
      <c r="M33" s="32" t="s">
        <v>264</v>
      </c>
      <c r="N33" s="3">
        <f t="shared" si="0"/>
        <v>53</v>
      </c>
      <c r="O33" s="3">
        <f t="shared" si="1"/>
        <v>4.8999999999999995</v>
      </c>
      <c r="P33" s="3">
        <f t="shared" si="2"/>
        <v>5.31</v>
      </c>
      <c r="Q33" s="3">
        <f t="shared" si="3"/>
        <v>15</v>
      </c>
      <c r="R33" s="3">
        <f t="shared" si="4"/>
        <v>5.0699999999999994</v>
      </c>
      <c r="S33" s="3">
        <f t="shared" si="5"/>
        <v>3.1599999999999997</v>
      </c>
      <c r="T33" s="33"/>
      <c r="U33" s="34" t="str">
        <f t="shared" si="6"/>
        <v/>
      </c>
      <c r="V33" s="35">
        <f t="shared" si="7"/>
        <v>-19.499999999999996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230101</v>
      </c>
      <c r="M34" s="32" t="s">
        <v>264</v>
      </c>
      <c r="N34" s="3">
        <f t="shared" ref="N34:N50" si="11">COUNTA($T$2:$T$82)</f>
        <v>53</v>
      </c>
      <c r="O34" s="3">
        <f t="shared" ref="O34:O50" si="12">$K$88</f>
        <v>4.8999999999999995</v>
      </c>
      <c r="P34" s="3">
        <f t="shared" ref="P34:P50" si="13">$K$90</f>
        <v>5.31</v>
      </c>
      <c r="Q34" s="3">
        <f t="shared" ref="Q34:Q50" si="14">COUNTA($T$63:$T$82)</f>
        <v>15</v>
      </c>
      <c r="R34" s="3">
        <f t="shared" ref="R34:R50" si="15">$K$91</f>
        <v>5.0699999999999994</v>
      </c>
      <c r="S34" s="3">
        <f t="shared" ref="S34:S50" si="16">$K$93</f>
        <v>3.1599999999999997</v>
      </c>
      <c r="T34" s="33">
        <v>4.5</v>
      </c>
      <c r="U34" s="34">
        <f t="shared" ref="U34:U50" si="17">IF(OR(T34&lt;$J$86,T34&gt;$J$87),"",T34)</f>
        <v>4.5</v>
      </c>
      <c r="V34" s="35">
        <f t="shared" ref="V34:V50" si="18">(T34-$K$91)/$K$89</f>
        <v>-2.1923076923076898</v>
      </c>
      <c r="W34" s="35">
        <f t="shared" ref="W34:W50" si="19">(T34-$K$91)/$K$91*100</f>
        <v>-11.242603550295847</v>
      </c>
      <c r="X34" s="36">
        <f t="shared" si="9"/>
        <v>-2.1999999999999997</v>
      </c>
      <c r="Y34" s="36">
        <f t="shared" si="10"/>
        <v>-11.25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230101</v>
      </c>
      <c r="M35" s="32" t="s">
        <v>264</v>
      </c>
      <c r="N35" s="3">
        <f t="shared" si="11"/>
        <v>53</v>
      </c>
      <c r="O35" s="3">
        <f t="shared" si="12"/>
        <v>4.8999999999999995</v>
      </c>
      <c r="P35" s="3">
        <f t="shared" si="13"/>
        <v>5.31</v>
      </c>
      <c r="Q35" s="3">
        <f t="shared" si="14"/>
        <v>15</v>
      </c>
      <c r="R35" s="3">
        <f t="shared" si="15"/>
        <v>5.0699999999999994</v>
      </c>
      <c r="S35" s="3">
        <f t="shared" si="16"/>
        <v>3.1599999999999997</v>
      </c>
      <c r="T35" s="33">
        <v>5.5</v>
      </c>
      <c r="U35" s="34" t="str">
        <f t="shared" si="17"/>
        <v/>
      </c>
      <c r="V35" s="35">
        <f t="shared" si="18"/>
        <v>1.6538461538461562</v>
      </c>
      <c r="W35" s="35">
        <f t="shared" si="19"/>
        <v>8.4812623274161858</v>
      </c>
      <c r="X35" s="36">
        <f t="shared" si="9"/>
        <v>1.66</v>
      </c>
      <c r="Y35" s="36">
        <f t="shared" si="10"/>
        <v>8.49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230101</v>
      </c>
      <c r="M36" s="32" t="s">
        <v>264</v>
      </c>
      <c r="N36" s="3">
        <f t="shared" si="11"/>
        <v>53</v>
      </c>
      <c r="O36" s="3">
        <f t="shared" si="12"/>
        <v>4.8999999999999995</v>
      </c>
      <c r="P36" s="3">
        <f t="shared" si="13"/>
        <v>5.31</v>
      </c>
      <c r="Q36" s="3">
        <f t="shared" si="14"/>
        <v>15</v>
      </c>
      <c r="R36" s="3">
        <f t="shared" si="15"/>
        <v>5.0699999999999994</v>
      </c>
      <c r="S36" s="3">
        <f t="shared" si="16"/>
        <v>3.1599999999999997</v>
      </c>
      <c r="T36" s="33">
        <v>5.4</v>
      </c>
      <c r="U36" s="34" t="str">
        <f t="shared" si="17"/>
        <v/>
      </c>
      <c r="V36" s="35">
        <f t="shared" si="18"/>
        <v>1.2692307692307729</v>
      </c>
      <c r="W36" s="35">
        <f t="shared" si="19"/>
        <v>6.5088757396449894</v>
      </c>
      <c r="X36" s="36">
        <f t="shared" si="9"/>
        <v>1.27</v>
      </c>
      <c r="Y36" s="36">
        <f t="shared" si="10"/>
        <v>6.51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230101</v>
      </c>
      <c r="M37" s="32" t="s">
        <v>264</v>
      </c>
      <c r="N37" s="3">
        <f t="shared" si="11"/>
        <v>53</v>
      </c>
      <c r="O37" s="3">
        <f t="shared" si="12"/>
        <v>4.8999999999999995</v>
      </c>
      <c r="P37" s="3">
        <f t="shared" si="13"/>
        <v>5.31</v>
      </c>
      <c r="Q37" s="3">
        <f t="shared" si="14"/>
        <v>15</v>
      </c>
      <c r="R37" s="3">
        <f t="shared" si="15"/>
        <v>5.0699999999999994</v>
      </c>
      <c r="S37" s="3">
        <f t="shared" si="16"/>
        <v>3.1599999999999997</v>
      </c>
      <c r="T37" s="33"/>
      <c r="U37" s="34" t="str">
        <f t="shared" si="17"/>
        <v/>
      </c>
      <c r="V37" s="35">
        <f t="shared" si="18"/>
        <v>-19.499999999999996</v>
      </c>
      <c r="W37" s="35">
        <f t="shared" si="19"/>
        <v>-100</v>
      </c>
      <c r="X37" s="36" t="e">
        <f t="shared" si="9"/>
        <v>#N/A</v>
      </c>
      <c r="Y37" s="36" t="e">
        <f t="shared" si="10"/>
        <v>#N/A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230101</v>
      </c>
      <c r="M38" s="32" t="s">
        <v>264</v>
      </c>
      <c r="N38" s="3">
        <f t="shared" si="11"/>
        <v>53</v>
      </c>
      <c r="O38" s="3">
        <f t="shared" si="12"/>
        <v>4.8999999999999995</v>
      </c>
      <c r="P38" s="3">
        <f t="shared" si="13"/>
        <v>5.31</v>
      </c>
      <c r="Q38" s="3">
        <f t="shared" si="14"/>
        <v>15</v>
      </c>
      <c r="R38" s="3">
        <f t="shared" si="15"/>
        <v>5.0699999999999994</v>
      </c>
      <c r="S38" s="3">
        <f t="shared" si="16"/>
        <v>3.1599999999999997</v>
      </c>
      <c r="T38" s="33">
        <v>4.3</v>
      </c>
      <c r="U38" s="34">
        <f t="shared" si="17"/>
        <v>4.3</v>
      </c>
      <c r="V38" s="35">
        <f t="shared" si="18"/>
        <v>-2.9615384615384599</v>
      </c>
      <c r="W38" s="35">
        <f t="shared" si="19"/>
        <v>-15.187376725838259</v>
      </c>
      <c r="X38" s="36">
        <f t="shared" si="9"/>
        <v>-2.9699999999999998</v>
      </c>
      <c r="Y38" s="36">
        <f t="shared" si="10"/>
        <v>-15.19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230101</v>
      </c>
      <c r="M39" s="32" t="s">
        <v>264</v>
      </c>
      <c r="N39" s="3">
        <f t="shared" si="11"/>
        <v>53</v>
      </c>
      <c r="O39" s="3">
        <f t="shared" si="12"/>
        <v>4.8999999999999995</v>
      </c>
      <c r="P39" s="3">
        <f t="shared" si="13"/>
        <v>5.31</v>
      </c>
      <c r="Q39" s="3">
        <f t="shared" si="14"/>
        <v>15</v>
      </c>
      <c r="R39" s="3">
        <f t="shared" si="15"/>
        <v>5.0699999999999994</v>
      </c>
      <c r="S39" s="3">
        <f t="shared" si="16"/>
        <v>3.1599999999999997</v>
      </c>
      <c r="T39" s="33">
        <v>4.9000000000000004</v>
      </c>
      <c r="U39" s="34">
        <f t="shared" si="17"/>
        <v>4.9000000000000004</v>
      </c>
      <c r="V39" s="35">
        <f t="shared" si="18"/>
        <v>-0.65384615384615008</v>
      </c>
      <c r="W39" s="35">
        <f t="shared" si="19"/>
        <v>-3.353057199211027</v>
      </c>
      <c r="X39" s="36">
        <f t="shared" si="9"/>
        <v>-0.66</v>
      </c>
      <c r="Y39" s="36">
        <f t="shared" si="10"/>
        <v>-3.36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230101</v>
      </c>
      <c r="M40" s="32" t="s">
        <v>264</v>
      </c>
      <c r="N40" s="3">
        <f t="shared" si="11"/>
        <v>53</v>
      </c>
      <c r="O40" s="3">
        <f t="shared" si="12"/>
        <v>4.8999999999999995</v>
      </c>
      <c r="P40" s="3">
        <f t="shared" si="13"/>
        <v>5.31</v>
      </c>
      <c r="Q40" s="3">
        <f t="shared" si="14"/>
        <v>15</v>
      </c>
      <c r="R40" s="3">
        <f t="shared" si="15"/>
        <v>5.0699999999999994</v>
      </c>
      <c r="S40" s="3">
        <f t="shared" si="16"/>
        <v>3.1599999999999997</v>
      </c>
      <c r="T40" s="33"/>
      <c r="U40" s="34" t="str">
        <f t="shared" si="17"/>
        <v/>
      </c>
      <c r="V40" s="35">
        <f t="shared" si="18"/>
        <v>-19.499999999999996</v>
      </c>
      <c r="W40" s="35">
        <f t="shared" si="19"/>
        <v>-100</v>
      </c>
      <c r="X40" s="36" t="e">
        <f t="shared" si="9"/>
        <v>#N/A</v>
      </c>
      <c r="Y40" s="36" t="e">
        <f t="shared" si="10"/>
        <v>#N/A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230101</v>
      </c>
      <c r="M41" s="32" t="s">
        <v>264</v>
      </c>
      <c r="N41" s="3">
        <f t="shared" si="11"/>
        <v>53</v>
      </c>
      <c r="O41" s="3">
        <f t="shared" si="12"/>
        <v>4.8999999999999995</v>
      </c>
      <c r="P41" s="3">
        <f t="shared" si="13"/>
        <v>5.31</v>
      </c>
      <c r="Q41" s="3">
        <f t="shared" si="14"/>
        <v>15</v>
      </c>
      <c r="R41" s="3">
        <f t="shared" si="15"/>
        <v>5.0699999999999994</v>
      </c>
      <c r="S41" s="3">
        <f t="shared" si="16"/>
        <v>3.1599999999999997</v>
      </c>
      <c r="T41" s="33">
        <v>5.3</v>
      </c>
      <c r="U41" s="34">
        <f t="shared" si="17"/>
        <v>5.3</v>
      </c>
      <c r="V41" s="35">
        <f t="shared" si="18"/>
        <v>0.88461538461538625</v>
      </c>
      <c r="W41" s="35">
        <f t="shared" si="19"/>
        <v>4.5364891518737762</v>
      </c>
      <c r="X41" s="36">
        <f t="shared" si="9"/>
        <v>0.89</v>
      </c>
      <c r="Y41" s="36">
        <f t="shared" si="10"/>
        <v>4.54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230101</v>
      </c>
      <c r="M42" s="32" t="s">
        <v>264</v>
      </c>
      <c r="N42" s="3">
        <f t="shared" si="11"/>
        <v>53</v>
      </c>
      <c r="O42" s="3">
        <f t="shared" si="12"/>
        <v>4.8999999999999995</v>
      </c>
      <c r="P42" s="3">
        <f t="shared" si="13"/>
        <v>5.31</v>
      </c>
      <c r="Q42" s="3">
        <f t="shared" si="14"/>
        <v>15</v>
      </c>
      <c r="R42" s="3">
        <f t="shared" si="15"/>
        <v>5.0699999999999994</v>
      </c>
      <c r="S42" s="3">
        <f t="shared" si="16"/>
        <v>3.1599999999999997</v>
      </c>
      <c r="T42" s="33">
        <v>5</v>
      </c>
      <c r="U42" s="34">
        <f t="shared" si="17"/>
        <v>5</v>
      </c>
      <c r="V42" s="35">
        <f t="shared" si="18"/>
        <v>-0.26923076923076689</v>
      </c>
      <c r="W42" s="35">
        <f t="shared" si="19"/>
        <v>-1.3806706114398306</v>
      </c>
      <c r="X42" s="36">
        <f t="shared" si="9"/>
        <v>-0.27</v>
      </c>
      <c r="Y42" s="36">
        <f t="shared" si="10"/>
        <v>-1.39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230101</v>
      </c>
      <c r="M43" s="32" t="s">
        <v>264</v>
      </c>
      <c r="N43" s="3">
        <f t="shared" si="11"/>
        <v>53</v>
      </c>
      <c r="O43" s="3">
        <f t="shared" si="12"/>
        <v>4.8999999999999995</v>
      </c>
      <c r="P43" s="3">
        <f t="shared" si="13"/>
        <v>5.31</v>
      </c>
      <c r="Q43" s="3">
        <f t="shared" si="14"/>
        <v>15</v>
      </c>
      <c r="R43" s="3">
        <f t="shared" si="15"/>
        <v>5.0699999999999994</v>
      </c>
      <c r="S43" s="3">
        <f t="shared" si="16"/>
        <v>3.1599999999999997</v>
      </c>
      <c r="T43" s="33"/>
      <c r="U43" s="34" t="str">
        <f t="shared" si="17"/>
        <v/>
      </c>
      <c r="V43" s="35">
        <f t="shared" si="18"/>
        <v>-19.499999999999996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230101</v>
      </c>
      <c r="M44" s="32" t="s">
        <v>264</v>
      </c>
      <c r="N44" s="3">
        <f t="shared" si="11"/>
        <v>53</v>
      </c>
      <c r="O44" s="3">
        <f t="shared" si="12"/>
        <v>4.8999999999999995</v>
      </c>
      <c r="P44" s="3">
        <f t="shared" si="13"/>
        <v>5.31</v>
      </c>
      <c r="Q44" s="3">
        <f t="shared" si="14"/>
        <v>15</v>
      </c>
      <c r="R44" s="3">
        <f t="shared" si="15"/>
        <v>5.0699999999999994</v>
      </c>
      <c r="S44" s="3">
        <f t="shared" si="16"/>
        <v>3.1599999999999997</v>
      </c>
      <c r="T44" s="33"/>
      <c r="U44" s="34" t="str">
        <f t="shared" si="17"/>
        <v/>
      </c>
      <c r="V44" s="35">
        <f t="shared" si="18"/>
        <v>-19.499999999999996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230101</v>
      </c>
      <c r="M45" s="32" t="s">
        <v>264</v>
      </c>
      <c r="N45" s="3">
        <f t="shared" si="11"/>
        <v>53</v>
      </c>
      <c r="O45" s="3">
        <f t="shared" si="12"/>
        <v>4.8999999999999995</v>
      </c>
      <c r="P45" s="3">
        <f t="shared" si="13"/>
        <v>5.31</v>
      </c>
      <c r="Q45" s="3">
        <f t="shared" si="14"/>
        <v>15</v>
      </c>
      <c r="R45" s="3">
        <f t="shared" si="15"/>
        <v>5.0699999999999994</v>
      </c>
      <c r="S45" s="3">
        <f t="shared" si="16"/>
        <v>3.1599999999999997</v>
      </c>
      <c r="T45" s="33"/>
      <c r="U45" s="34" t="str">
        <f t="shared" si="17"/>
        <v/>
      </c>
      <c r="V45" s="35">
        <f t="shared" si="18"/>
        <v>-19.499999999999996</v>
      </c>
      <c r="W45" s="35">
        <f t="shared" si="19"/>
        <v>-100</v>
      </c>
      <c r="X45" s="36" t="e">
        <f t="shared" si="9"/>
        <v>#N/A</v>
      </c>
      <c r="Y45" s="36" t="e">
        <f t="shared" si="10"/>
        <v>#N/A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230101</v>
      </c>
      <c r="M46" s="32" t="s">
        <v>264</v>
      </c>
      <c r="N46" s="3">
        <f t="shared" si="11"/>
        <v>53</v>
      </c>
      <c r="O46" s="3">
        <f t="shared" si="12"/>
        <v>4.8999999999999995</v>
      </c>
      <c r="P46" s="3">
        <f t="shared" si="13"/>
        <v>5.31</v>
      </c>
      <c r="Q46" s="3">
        <f t="shared" si="14"/>
        <v>15</v>
      </c>
      <c r="R46" s="3">
        <f t="shared" si="15"/>
        <v>5.0699999999999994</v>
      </c>
      <c r="S46" s="3">
        <f t="shared" si="16"/>
        <v>3.1599999999999997</v>
      </c>
      <c r="T46" s="33">
        <v>4.47</v>
      </c>
      <c r="U46" s="34">
        <f t="shared" si="17"/>
        <v>4.47</v>
      </c>
      <c r="V46" s="35">
        <f t="shared" si="18"/>
        <v>-2.3076923076923062</v>
      </c>
      <c r="W46" s="35">
        <f t="shared" si="19"/>
        <v>-11.834319526627212</v>
      </c>
      <c r="X46" s="36">
        <f t="shared" si="9"/>
        <v>-2.3099999999999996</v>
      </c>
      <c r="Y46" s="36">
        <f t="shared" si="10"/>
        <v>-11.84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230101</v>
      </c>
      <c r="M47" s="32" t="s">
        <v>264</v>
      </c>
      <c r="N47" s="3">
        <f t="shared" si="11"/>
        <v>53</v>
      </c>
      <c r="O47" s="3">
        <f t="shared" si="12"/>
        <v>4.8999999999999995</v>
      </c>
      <c r="P47" s="3">
        <f t="shared" si="13"/>
        <v>5.31</v>
      </c>
      <c r="Q47" s="3">
        <f t="shared" si="14"/>
        <v>15</v>
      </c>
      <c r="R47" s="3">
        <f t="shared" si="15"/>
        <v>5.0699999999999994</v>
      </c>
      <c r="S47" s="3">
        <f t="shared" si="16"/>
        <v>3.1599999999999997</v>
      </c>
      <c r="T47" s="33">
        <v>5.0999999999999996</v>
      </c>
      <c r="U47" s="34">
        <f t="shared" si="17"/>
        <v>5.0999999999999996</v>
      </c>
      <c r="V47" s="35">
        <f t="shared" si="18"/>
        <v>0.11538461538461633</v>
      </c>
      <c r="W47" s="35">
        <f t="shared" si="19"/>
        <v>0.59171597633136597</v>
      </c>
      <c r="X47" s="36">
        <f t="shared" si="9"/>
        <v>0.12</v>
      </c>
      <c r="Y47" s="36">
        <f t="shared" si="10"/>
        <v>0.6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230101</v>
      </c>
      <c r="M48" s="32" t="s">
        <v>264</v>
      </c>
      <c r="N48" s="3">
        <f t="shared" si="11"/>
        <v>53</v>
      </c>
      <c r="O48" s="3">
        <f t="shared" si="12"/>
        <v>4.8999999999999995</v>
      </c>
      <c r="P48" s="3">
        <f t="shared" si="13"/>
        <v>5.31</v>
      </c>
      <c r="Q48" s="3">
        <f t="shared" si="14"/>
        <v>15</v>
      </c>
      <c r="R48" s="3">
        <f t="shared" si="15"/>
        <v>5.0699999999999994</v>
      </c>
      <c r="S48" s="3">
        <f t="shared" si="16"/>
        <v>3.1599999999999997</v>
      </c>
      <c r="T48" s="33">
        <v>5</v>
      </c>
      <c r="U48" s="34">
        <f t="shared" si="17"/>
        <v>5</v>
      </c>
      <c r="V48" s="35">
        <f t="shared" si="18"/>
        <v>-0.26923076923076689</v>
      </c>
      <c r="W48" s="35">
        <f t="shared" si="19"/>
        <v>-1.3806706114398306</v>
      </c>
      <c r="X48" s="36">
        <f t="shared" si="9"/>
        <v>-0.27</v>
      </c>
      <c r="Y48" s="36">
        <f t="shared" si="10"/>
        <v>-1.39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230101</v>
      </c>
      <c r="M49" s="32" t="s">
        <v>264</v>
      </c>
      <c r="N49" s="3">
        <f t="shared" si="11"/>
        <v>53</v>
      </c>
      <c r="O49" s="3">
        <f t="shared" si="12"/>
        <v>4.8999999999999995</v>
      </c>
      <c r="P49" s="3">
        <f t="shared" si="13"/>
        <v>5.31</v>
      </c>
      <c r="Q49" s="3">
        <f t="shared" si="14"/>
        <v>15</v>
      </c>
      <c r="R49" s="3">
        <f t="shared" si="15"/>
        <v>5.0699999999999994</v>
      </c>
      <c r="S49" s="3">
        <f t="shared" si="16"/>
        <v>3.1599999999999997</v>
      </c>
      <c r="T49" s="33">
        <v>4.2</v>
      </c>
      <c r="U49" s="34" t="str">
        <f t="shared" si="17"/>
        <v/>
      </c>
      <c r="V49" s="35">
        <f t="shared" si="18"/>
        <v>-3.3461538461538431</v>
      </c>
      <c r="W49" s="35">
        <f t="shared" si="19"/>
        <v>-17.159763313609457</v>
      </c>
      <c r="X49" s="36">
        <f t="shared" si="9"/>
        <v>-3.3499999999999996</v>
      </c>
      <c r="Y49" s="36">
        <f t="shared" si="10"/>
        <v>-17.16</v>
      </c>
      <c r="Z49" s="37"/>
    </row>
    <row r="50" spans="1:26" ht="24.95" customHeight="1">
      <c r="A50" s="3">
        <v>49</v>
      </c>
      <c r="B50" s="5"/>
      <c r="C50" s="8"/>
      <c r="D50" s="5"/>
      <c r="E50" s="8"/>
      <c r="F50" s="10"/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230101</v>
      </c>
      <c r="M50" s="32" t="s">
        <v>264</v>
      </c>
      <c r="N50" s="3">
        <f t="shared" si="11"/>
        <v>53</v>
      </c>
      <c r="O50" s="3">
        <f t="shared" si="12"/>
        <v>4.8999999999999995</v>
      </c>
      <c r="P50" s="3">
        <f t="shared" si="13"/>
        <v>5.31</v>
      </c>
      <c r="Q50" s="3">
        <f t="shared" si="14"/>
        <v>15</v>
      </c>
      <c r="R50" s="3">
        <f t="shared" si="15"/>
        <v>5.0699999999999994</v>
      </c>
      <c r="S50" s="3">
        <f t="shared" si="16"/>
        <v>3.1599999999999997</v>
      </c>
      <c r="T50" s="33"/>
      <c r="U50" s="34" t="str">
        <f t="shared" si="17"/>
        <v/>
      </c>
      <c r="V50" s="35">
        <f t="shared" si="18"/>
        <v>-19.499999999999996</v>
      </c>
      <c r="W50" s="35">
        <f t="shared" si="19"/>
        <v>-100</v>
      </c>
      <c r="X50" s="36" t="e">
        <f t="shared" si="9"/>
        <v>#N/A</v>
      </c>
      <c r="Y50" s="36" t="e">
        <f t="shared" si="10"/>
        <v>#N/A</v>
      </c>
      <c r="Z50" s="37"/>
    </row>
    <row r="51" spans="1:26" ht="24.95" customHeight="1">
      <c r="A51" s="3"/>
      <c r="B51" s="5"/>
      <c r="C51" s="8"/>
      <c r="D51" s="5"/>
      <c r="E51" s="8"/>
      <c r="F51" s="10"/>
      <c r="G51" s="8"/>
      <c r="H51" s="38"/>
      <c r="I51" s="38"/>
      <c r="J51" s="38"/>
      <c r="K51" s="31"/>
      <c r="L51" s="31"/>
      <c r="M51" s="32"/>
      <c r="N51" s="3"/>
      <c r="O51" s="3"/>
      <c r="P51" s="3"/>
      <c r="Q51" s="3"/>
      <c r="R51" s="3"/>
      <c r="S51" s="3"/>
      <c r="T51" s="33"/>
      <c r="U51" s="34"/>
      <c r="V51" s="35"/>
      <c r="W51" s="35"/>
      <c r="X51" s="36"/>
      <c r="Y51" s="36"/>
      <c r="Z51" s="37"/>
    </row>
    <row r="52" spans="1:26" ht="24.95" customHeight="1">
      <c r="A52" s="3"/>
      <c r="B52" s="5"/>
      <c r="C52" s="8"/>
      <c r="D52" s="5"/>
      <c r="E52" s="8"/>
      <c r="F52" s="10"/>
      <c r="G52" s="8"/>
      <c r="H52" s="38"/>
      <c r="I52" s="38"/>
      <c r="J52" s="38"/>
      <c r="K52" s="31"/>
      <c r="L52" s="31"/>
      <c r="M52" s="32"/>
      <c r="N52" s="3"/>
      <c r="O52" s="3"/>
      <c r="P52" s="3"/>
      <c r="Q52" s="3"/>
      <c r="R52" s="3"/>
      <c r="S52" s="3"/>
      <c r="T52" s="33"/>
      <c r="U52" s="34"/>
      <c r="V52" s="35"/>
      <c r="W52" s="35"/>
      <c r="X52" s="36"/>
      <c r="Y52" s="36"/>
      <c r="Z52" s="37"/>
    </row>
    <row r="53" spans="1:26" ht="24.95" customHeight="1">
      <c r="A53" s="3">
        <v>50</v>
      </c>
      <c r="B53" s="5"/>
      <c r="C53" s="8"/>
      <c r="D53" s="5"/>
      <c r="E53" s="8"/>
      <c r="F53" s="10"/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230101</v>
      </c>
      <c r="M53" s="32" t="s">
        <v>264</v>
      </c>
      <c r="N53" s="3">
        <f t="shared" ref="N53:N82" si="20">COUNTA($T$2:$T$82)</f>
        <v>53</v>
      </c>
      <c r="O53" s="3">
        <f t="shared" ref="O53:O67" si="21">$K$88</f>
        <v>4.8999999999999995</v>
      </c>
      <c r="P53" s="3">
        <f t="shared" ref="P53:P67" si="22">$K$90</f>
        <v>5.31</v>
      </c>
      <c r="Q53" s="3">
        <f t="shared" ref="Q53:Q67" si="23">COUNTA($T$63:$T$82)</f>
        <v>15</v>
      </c>
      <c r="R53" s="3">
        <f t="shared" ref="R53:R67" si="24">$K$91</f>
        <v>5.0699999999999994</v>
      </c>
      <c r="S53" s="3">
        <f t="shared" ref="S53:S67" si="25">$K$93</f>
        <v>3.1599999999999997</v>
      </c>
      <c r="T53" s="33"/>
      <c r="U53" s="34" t="str">
        <f t="shared" ref="U53:U67" si="26">IF(OR(T53&lt;$J$86,T53&gt;$J$87),"",T53)</f>
        <v/>
      </c>
      <c r="V53" s="35">
        <f t="shared" ref="V53:V67" si="27">(T53-$K$91)/$K$89</f>
        <v>-19.499999999999996</v>
      </c>
      <c r="W53" s="35">
        <f t="shared" ref="W53:W67" si="28">(T53-$K$91)/$K$91*100</f>
        <v>-100</v>
      </c>
      <c r="X53" s="36" t="e">
        <f t="shared" si="9"/>
        <v>#N/A</v>
      </c>
      <c r="Y53" s="36" t="e">
        <f t="shared" si="10"/>
        <v>#N/A</v>
      </c>
      <c r="Z53" s="37"/>
    </row>
    <row r="54" spans="1:26" ht="24.95" customHeight="1">
      <c r="A54" s="3">
        <v>51</v>
      </c>
      <c r="B54" s="5"/>
      <c r="C54" s="9"/>
      <c r="D54" s="32"/>
      <c r="E54" s="9"/>
      <c r="F54" s="10"/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230101</v>
      </c>
      <c r="M54" s="32" t="s">
        <v>264</v>
      </c>
      <c r="N54" s="3">
        <f t="shared" si="20"/>
        <v>53</v>
      </c>
      <c r="O54" s="3">
        <f t="shared" si="21"/>
        <v>4.8999999999999995</v>
      </c>
      <c r="P54" s="3">
        <f t="shared" si="22"/>
        <v>5.31</v>
      </c>
      <c r="Q54" s="3">
        <f t="shared" si="23"/>
        <v>15</v>
      </c>
      <c r="R54" s="3">
        <f t="shared" si="24"/>
        <v>5.0699999999999994</v>
      </c>
      <c r="S54" s="3">
        <f t="shared" si="25"/>
        <v>3.1599999999999997</v>
      </c>
      <c r="T54" s="33"/>
      <c r="U54" s="34" t="str">
        <f t="shared" si="26"/>
        <v/>
      </c>
      <c r="V54" s="35">
        <f t="shared" si="27"/>
        <v>-19.499999999999996</v>
      </c>
      <c r="W54" s="35">
        <f t="shared" si="28"/>
        <v>-100</v>
      </c>
      <c r="X54" s="36" t="e">
        <f t="shared" si="9"/>
        <v>#N/A</v>
      </c>
      <c r="Y54" s="36" t="e">
        <f t="shared" si="10"/>
        <v>#N/A</v>
      </c>
      <c r="Z54" s="37"/>
    </row>
    <row r="55" spans="1:26" ht="24.95" customHeight="1">
      <c r="A55" s="3">
        <v>52</v>
      </c>
      <c r="B55" s="5"/>
      <c r="C55" s="9"/>
      <c r="D55" s="32"/>
      <c r="E55" s="9"/>
      <c r="F55" s="10"/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230101</v>
      </c>
      <c r="M55" s="32" t="s">
        <v>264</v>
      </c>
      <c r="N55" s="3">
        <f t="shared" si="20"/>
        <v>53</v>
      </c>
      <c r="O55" s="3">
        <f t="shared" si="21"/>
        <v>4.8999999999999995</v>
      </c>
      <c r="P55" s="3">
        <f t="shared" si="22"/>
        <v>5.31</v>
      </c>
      <c r="Q55" s="3">
        <f t="shared" si="23"/>
        <v>15</v>
      </c>
      <c r="R55" s="3">
        <f t="shared" si="24"/>
        <v>5.0699999999999994</v>
      </c>
      <c r="S55" s="3">
        <f t="shared" si="25"/>
        <v>3.1599999999999997</v>
      </c>
      <c r="T55" s="33"/>
      <c r="U55" s="34" t="str">
        <f t="shared" si="26"/>
        <v/>
      </c>
      <c r="V55" s="35">
        <f t="shared" si="27"/>
        <v>-19.499999999999996</v>
      </c>
      <c r="W55" s="35">
        <f t="shared" si="28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ht="24.95" customHeight="1">
      <c r="A56" s="3">
        <v>53</v>
      </c>
      <c r="B56" s="5"/>
      <c r="C56" s="9"/>
      <c r="D56" s="32"/>
      <c r="E56" s="9"/>
      <c r="F56" s="10"/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230101</v>
      </c>
      <c r="M56" s="32" t="s">
        <v>264</v>
      </c>
      <c r="N56" s="3">
        <f t="shared" si="20"/>
        <v>53</v>
      </c>
      <c r="O56" s="3">
        <f t="shared" si="21"/>
        <v>4.8999999999999995</v>
      </c>
      <c r="P56" s="3">
        <f t="shared" si="22"/>
        <v>5.31</v>
      </c>
      <c r="Q56" s="3">
        <f t="shared" si="23"/>
        <v>15</v>
      </c>
      <c r="R56" s="3">
        <f t="shared" si="24"/>
        <v>5.0699999999999994</v>
      </c>
      <c r="S56" s="3">
        <f t="shared" si="25"/>
        <v>3.1599999999999997</v>
      </c>
      <c r="T56" s="33"/>
      <c r="U56" s="34" t="str">
        <f t="shared" si="26"/>
        <v/>
      </c>
      <c r="V56" s="35">
        <f t="shared" si="27"/>
        <v>-19.499999999999996</v>
      </c>
      <c r="W56" s="35">
        <f t="shared" si="28"/>
        <v>-100</v>
      </c>
      <c r="X56" s="36" t="e">
        <f t="shared" si="9"/>
        <v>#N/A</v>
      </c>
      <c r="Y56" s="36" t="e">
        <f t="shared" si="10"/>
        <v>#N/A</v>
      </c>
      <c r="Z56" s="37"/>
    </row>
    <row r="57" spans="1:26" ht="24.95" customHeight="1">
      <c r="A57" s="3">
        <v>49</v>
      </c>
      <c r="B57" s="5"/>
      <c r="C57" s="8"/>
      <c r="D57" s="5"/>
      <c r="E57" s="8"/>
      <c r="F57" s="10"/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230101</v>
      </c>
      <c r="M57" s="32" t="s">
        <v>264</v>
      </c>
      <c r="N57" s="3">
        <f t="shared" si="20"/>
        <v>53</v>
      </c>
      <c r="O57" s="3">
        <f t="shared" si="21"/>
        <v>4.8999999999999995</v>
      </c>
      <c r="P57" s="3">
        <f t="shared" si="22"/>
        <v>5.31</v>
      </c>
      <c r="Q57" s="3">
        <f t="shared" si="23"/>
        <v>15</v>
      </c>
      <c r="R57" s="3">
        <f t="shared" si="24"/>
        <v>5.0699999999999994</v>
      </c>
      <c r="S57" s="3">
        <f t="shared" si="25"/>
        <v>3.1599999999999997</v>
      </c>
      <c r="T57" s="33"/>
      <c r="U57" s="34" t="str">
        <f t="shared" si="26"/>
        <v/>
      </c>
      <c r="V57" s="35">
        <f t="shared" si="27"/>
        <v>-19.499999999999996</v>
      </c>
      <c r="W57" s="35">
        <f t="shared" si="28"/>
        <v>-100</v>
      </c>
      <c r="X57" s="36" t="e">
        <f t="shared" si="9"/>
        <v>#N/A</v>
      </c>
      <c r="Y57" s="36" t="e">
        <f t="shared" si="10"/>
        <v>#N/A</v>
      </c>
      <c r="Z57" s="37"/>
    </row>
    <row r="58" spans="1:26" ht="24.95" customHeight="1">
      <c r="A58" s="3">
        <v>50</v>
      </c>
      <c r="B58" s="5"/>
      <c r="C58" s="8"/>
      <c r="D58" s="5"/>
      <c r="E58" s="8"/>
      <c r="F58" s="10"/>
      <c r="G58" s="8" t="s">
        <v>1</v>
      </c>
      <c r="H58" s="38" t="s">
        <v>40</v>
      </c>
      <c r="I58" s="38" t="s">
        <v>16</v>
      </c>
      <c r="J58" s="38">
        <v>1</v>
      </c>
      <c r="K58" s="31">
        <v>5</v>
      </c>
      <c r="L58" s="31">
        <v>230101</v>
      </c>
      <c r="M58" s="32" t="s">
        <v>264</v>
      </c>
      <c r="N58" s="3">
        <f t="shared" si="20"/>
        <v>53</v>
      </c>
      <c r="O58" s="3">
        <f t="shared" si="21"/>
        <v>4.8999999999999995</v>
      </c>
      <c r="P58" s="3">
        <f t="shared" si="22"/>
        <v>5.31</v>
      </c>
      <c r="Q58" s="3">
        <f t="shared" si="23"/>
        <v>15</v>
      </c>
      <c r="R58" s="3">
        <f t="shared" si="24"/>
        <v>5.0699999999999994</v>
      </c>
      <c r="S58" s="3">
        <f t="shared" si="25"/>
        <v>3.1599999999999997</v>
      </c>
      <c r="T58" s="33"/>
      <c r="U58" s="34" t="str">
        <f t="shared" si="26"/>
        <v/>
      </c>
      <c r="V58" s="35">
        <f t="shared" si="27"/>
        <v>-19.499999999999996</v>
      </c>
      <c r="W58" s="35">
        <f t="shared" si="28"/>
        <v>-100</v>
      </c>
      <c r="X58" s="36" t="e">
        <f t="shared" si="9"/>
        <v>#N/A</v>
      </c>
      <c r="Y58" s="36" t="e">
        <f t="shared" si="10"/>
        <v>#N/A</v>
      </c>
      <c r="Z58" s="37"/>
    </row>
    <row r="59" spans="1:26" ht="24.95" customHeight="1">
      <c r="A59" s="3">
        <v>51</v>
      </c>
      <c r="B59" s="5"/>
      <c r="C59" s="9"/>
      <c r="D59" s="32"/>
      <c r="E59" s="9"/>
      <c r="F59" s="10"/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230101</v>
      </c>
      <c r="M59" s="32" t="s">
        <v>264</v>
      </c>
      <c r="N59" s="3">
        <f t="shared" si="20"/>
        <v>53</v>
      </c>
      <c r="O59" s="3">
        <f t="shared" si="21"/>
        <v>4.8999999999999995</v>
      </c>
      <c r="P59" s="3">
        <f t="shared" si="22"/>
        <v>5.31</v>
      </c>
      <c r="Q59" s="3">
        <f t="shared" si="23"/>
        <v>15</v>
      </c>
      <c r="R59" s="3">
        <f t="shared" si="24"/>
        <v>5.0699999999999994</v>
      </c>
      <c r="S59" s="3">
        <f t="shared" si="25"/>
        <v>3.1599999999999997</v>
      </c>
      <c r="T59" s="33"/>
      <c r="U59" s="34" t="str">
        <f t="shared" si="26"/>
        <v/>
      </c>
      <c r="V59" s="35">
        <f t="shared" si="27"/>
        <v>-19.499999999999996</v>
      </c>
      <c r="W59" s="35">
        <f t="shared" si="28"/>
        <v>-100</v>
      </c>
      <c r="X59" s="36" t="e">
        <f t="shared" si="9"/>
        <v>#N/A</v>
      </c>
      <c r="Y59" s="36" t="e">
        <f t="shared" si="10"/>
        <v>#N/A</v>
      </c>
      <c r="Z59" s="37"/>
    </row>
    <row r="60" spans="1:26" ht="24.95" customHeight="1">
      <c r="A60" s="3">
        <v>52</v>
      </c>
      <c r="B60" s="5"/>
      <c r="C60" s="9"/>
      <c r="D60" s="32"/>
      <c r="E60" s="9"/>
      <c r="F60" s="10"/>
      <c r="G60" s="8" t="s">
        <v>1</v>
      </c>
      <c r="H60" s="38" t="s">
        <v>40</v>
      </c>
      <c r="I60" s="38" t="s">
        <v>16</v>
      </c>
      <c r="J60" s="38">
        <v>1</v>
      </c>
      <c r="K60" s="31">
        <v>5</v>
      </c>
      <c r="L60" s="31">
        <v>230101</v>
      </c>
      <c r="M60" s="32" t="s">
        <v>264</v>
      </c>
      <c r="N60" s="3">
        <f t="shared" si="20"/>
        <v>53</v>
      </c>
      <c r="O60" s="3">
        <f t="shared" si="21"/>
        <v>4.8999999999999995</v>
      </c>
      <c r="P60" s="3">
        <f t="shared" si="22"/>
        <v>5.31</v>
      </c>
      <c r="Q60" s="3">
        <f t="shared" si="23"/>
        <v>15</v>
      </c>
      <c r="R60" s="3">
        <f t="shared" si="24"/>
        <v>5.0699999999999994</v>
      </c>
      <c r="S60" s="3">
        <f t="shared" si="25"/>
        <v>3.1599999999999997</v>
      </c>
      <c r="T60" s="33"/>
      <c r="U60" s="34" t="str">
        <f t="shared" si="26"/>
        <v/>
      </c>
      <c r="V60" s="35">
        <f t="shared" si="27"/>
        <v>-19.499999999999996</v>
      </c>
      <c r="W60" s="35">
        <f t="shared" si="28"/>
        <v>-100</v>
      </c>
      <c r="X60" s="36" t="e">
        <f t="shared" si="9"/>
        <v>#N/A</v>
      </c>
      <c r="Y60" s="36" t="e">
        <f t="shared" si="10"/>
        <v>#N/A</v>
      </c>
      <c r="Z60" s="37"/>
    </row>
    <row r="61" spans="1:26" ht="24.95" customHeight="1">
      <c r="A61" s="3">
        <v>53</v>
      </c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230101</v>
      </c>
      <c r="M61" s="32" t="s">
        <v>264</v>
      </c>
      <c r="N61" s="3">
        <f t="shared" si="20"/>
        <v>53</v>
      </c>
      <c r="O61" s="3">
        <f t="shared" si="21"/>
        <v>4.8999999999999995</v>
      </c>
      <c r="P61" s="3">
        <f t="shared" si="22"/>
        <v>5.31</v>
      </c>
      <c r="Q61" s="3">
        <f t="shared" si="23"/>
        <v>15</v>
      </c>
      <c r="R61" s="3">
        <f t="shared" si="24"/>
        <v>5.0699999999999994</v>
      </c>
      <c r="S61" s="3">
        <f t="shared" si="25"/>
        <v>3.1599999999999997</v>
      </c>
      <c r="T61" s="33"/>
      <c r="U61" s="34" t="str">
        <f t="shared" si="26"/>
        <v/>
      </c>
      <c r="V61" s="35">
        <f t="shared" si="27"/>
        <v>-19.499999999999996</v>
      </c>
      <c r="W61" s="35">
        <f t="shared" si="28"/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54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230101</v>
      </c>
      <c r="M62" s="32" t="s">
        <v>264</v>
      </c>
      <c r="N62" s="3">
        <f t="shared" si="20"/>
        <v>53</v>
      </c>
      <c r="O62" s="3">
        <f t="shared" si="21"/>
        <v>4.8999999999999995</v>
      </c>
      <c r="P62" s="3">
        <f t="shared" si="22"/>
        <v>5.31</v>
      </c>
      <c r="Q62" s="3">
        <f t="shared" si="23"/>
        <v>15</v>
      </c>
      <c r="R62" s="3">
        <f t="shared" si="24"/>
        <v>5.0699999999999994</v>
      </c>
      <c r="S62" s="3">
        <f t="shared" si="25"/>
        <v>3.1599999999999997</v>
      </c>
      <c r="T62" s="33"/>
      <c r="U62" s="34" t="str">
        <f t="shared" si="26"/>
        <v/>
      </c>
      <c r="V62" s="35">
        <f t="shared" si="27"/>
        <v>-19.499999999999996</v>
      </c>
      <c r="W62" s="35">
        <f t="shared" si="2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55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230101</v>
      </c>
      <c r="M63" s="32" t="s">
        <v>264</v>
      </c>
      <c r="N63" s="3">
        <f t="shared" si="20"/>
        <v>53</v>
      </c>
      <c r="O63" s="3">
        <f t="shared" si="21"/>
        <v>4.8999999999999995</v>
      </c>
      <c r="P63" s="3">
        <f t="shared" si="22"/>
        <v>5.31</v>
      </c>
      <c r="Q63" s="3">
        <f t="shared" si="23"/>
        <v>15</v>
      </c>
      <c r="R63" s="3">
        <f t="shared" si="24"/>
        <v>5.0699999999999994</v>
      </c>
      <c r="S63" s="3">
        <f t="shared" si="25"/>
        <v>3.1599999999999997</v>
      </c>
      <c r="T63" s="33">
        <v>5.2</v>
      </c>
      <c r="U63" s="34">
        <f t="shared" si="26"/>
        <v>5.2</v>
      </c>
      <c r="V63" s="35">
        <f t="shared" si="27"/>
        <v>0.500000000000003</v>
      </c>
      <c r="W63" s="35">
        <f t="shared" si="28"/>
        <v>2.5641025641025799</v>
      </c>
      <c r="X63" s="36">
        <f t="shared" si="9"/>
        <v>0.51</v>
      </c>
      <c r="Y63" s="36">
        <f t="shared" si="10"/>
        <v>2.57</v>
      </c>
    </row>
    <row r="64" spans="1:26" s="43" customFormat="1" ht="24.95" customHeight="1">
      <c r="A64" s="3">
        <v>56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230101</v>
      </c>
      <c r="M64" s="32" t="s">
        <v>264</v>
      </c>
      <c r="N64" s="3">
        <f t="shared" si="20"/>
        <v>53</v>
      </c>
      <c r="O64" s="3">
        <f t="shared" si="21"/>
        <v>4.8999999999999995</v>
      </c>
      <c r="P64" s="3">
        <f t="shared" si="22"/>
        <v>5.31</v>
      </c>
      <c r="Q64" s="3">
        <f t="shared" si="23"/>
        <v>15</v>
      </c>
      <c r="R64" s="3">
        <f t="shared" si="24"/>
        <v>5.0699999999999994</v>
      </c>
      <c r="S64" s="3">
        <f t="shared" si="25"/>
        <v>3.1599999999999997</v>
      </c>
      <c r="T64" s="33">
        <v>5</v>
      </c>
      <c r="U64" s="34">
        <f t="shared" si="26"/>
        <v>5</v>
      </c>
      <c r="V64" s="35">
        <f t="shared" si="27"/>
        <v>-0.26923076923076689</v>
      </c>
      <c r="W64" s="35">
        <f t="shared" si="28"/>
        <v>-1.3806706114398306</v>
      </c>
      <c r="X64" s="36">
        <f t="shared" si="9"/>
        <v>-0.27</v>
      </c>
      <c r="Y64" s="36">
        <f t="shared" si="10"/>
        <v>-1.39</v>
      </c>
    </row>
    <row r="65" spans="1:25" s="43" customFormat="1" ht="24.95" customHeight="1">
      <c r="A65" s="3">
        <v>57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230101</v>
      </c>
      <c r="M65" s="32" t="s">
        <v>264</v>
      </c>
      <c r="N65" s="3">
        <f t="shared" si="20"/>
        <v>53</v>
      </c>
      <c r="O65" s="3">
        <f t="shared" si="21"/>
        <v>4.8999999999999995</v>
      </c>
      <c r="P65" s="3">
        <f t="shared" si="22"/>
        <v>5.31</v>
      </c>
      <c r="Q65" s="3">
        <f t="shared" si="23"/>
        <v>15</v>
      </c>
      <c r="R65" s="3">
        <f t="shared" si="24"/>
        <v>5.0699999999999994</v>
      </c>
      <c r="S65" s="3">
        <f t="shared" si="25"/>
        <v>3.1599999999999997</v>
      </c>
      <c r="T65" s="33">
        <v>4.9800000000000004</v>
      </c>
      <c r="U65" s="34">
        <f t="shared" si="26"/>
        <v>4.9800000000000004</v>
      </c>
      <c r="V65" s="35">
        <f t="shared" si="27"/>
        <v>-0.3461538461538422</v>
      </c>
      <c r="W65" s="35">
        <f t="shared" si="28"/>
        <v>-1.7751479289940628</v>
      </c>
      <c r="X65" s="36">
        <f t="shared" si="9"/>
        <v>-0.35000000000000003</v>
      </c>
      <c r="Y65" s="36">
        <f t="shared" si="10"/>
        <v>-1.78</v>
      </c>
    </row>
    <row r="66" spans="1:25" s="43" customFormat="1" ht="24.95" customHeight="1">
      <c r="A66" s="3">
        <v>58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230101</v>
      </c>
      <c r="M66" s="32" t="s">
        <v>264</v>
      </c>
      <c r="N66" s="3">
        <f t="shared" si="20"/>
        <v>53</v>
      </c>
      <c r="O66" s="3">
        <f t="shared" si="21"/>
        <v>4.8999999999999995</v>
      </c>
      <c r="P66" s="3">
        <f t="shared" si="22"/>
        <v>5.31</v>
      </c>
      <c r="Q66" s="3">
        <f t="shared" si="23"/>
        <v>15</v>
      </c>
      <c r="R66" s="3">
        <f t="shared" si="24"/>
        <v>5.0699999999999994</v>
      </c>
      <c r="S66" s="3">
        <f t="shared" si="25"/>
        <v>3.1599999999999997</v>
      </c>
      <c r="T66" s="33">
        <v>5.09</v>
      </c>
      <c r="U66" s="34">
        <f t="shared" si="26"/>
        <v>5.09</v>
      </c>
      <c r="V66" s="35">
        <f t="shared" si="27"/>
        <v>7.6923076923078704E-2</v>
      </c>
      <c r="W66" s="35">
        <f t="shared" si="28"/>
        <v>0.39447731755424975</v>
      </c>
      <c r="X66" s="36">
        <f t="shared" si="9"/>
        <v>0.08</v>
      </c>
      <c r="Y66" s="36">
        <f t="shared" si="10"/>
        <v>0.4</v>
      </c>
    </row>
    <row r="67" spans="1:25" s="43" customFormat="1" ht="24.95" customHeight="1">
      <c r="A67" s="3">
        <v>59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230101</v>
      </c>
      <c r="M67" s="32" t="s">
        <v>264</v>
      </c>
      <c r="N67" s="3">
        <f t="shared" si="20"/>
        <v>53</v>
      </c>
      <c r="O67" s="3">
        <f t="shared" si="21"/>
        <v>4.8999999999999995</v>
      </c>
      <c r="P67" s="3">
        <f t="shared" si="22"/>
        <v>5.31</v>
      </c>
      <c r="Q67" s="3">
        <f t="shared" si="23"/>
        <v>15</v>
      </c>
      <c r="R67" s="3">
        <f t="shared" si="24"/>
        <v>5.0699999999999994</v>
      </c>
      <c r="S67" s="3">
        <f t="shared" si="25"/>
        <v>3.1599999999999997</v>
      </c>
      <c r="T67" s="33">
        <v>4.96</v>
      </c>
      <c r="U67" s="34">
        <f t="shared" si="26"/>
        <v>4.96</v>
      </c>
      <c r="V67" s="35">
        <f t="shared" si="27"/>
        <v>-0.42307692307692085</v>
      </c>
      <c r="W67" s="35">
        <f t="shared" si="28"/>
        <v>-2.1696252465483123</v>
      </c>
      <c r="X67" s="36">
        <f t="shared" si="9"/>
        <v>-0.43</v>
      </c>
      <c r="Y67" s="36">
        <f t="shared" si="10"/>
        <v>-2.17</v>
      </c>
    </row>
    <row r="68" spans="1:25" s="43" customFormat="1" ht="24.95" customHeight="1">
      <c r="A68" s="3">
        <v>60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230101</v>
      </c>
      <c r="M68" s="32" t="s">
        <v>264</v>
      </c>
      <c r="N68" s="3">
        <f t="shared" si="20"/>
        <v>53</v>
      </c>
      <c r="O68" s="3">
        <f t="shared" ref="O68:O82" si="29">$K$88</f>
        <v>4.8999999999999995</v>
      </c>
      <c r="P68" s="3">
        <f t="shared" ref="P68:P82" si="30">$K$90</f>
        <v>5.31</v>
      </c>
      <c r="Q68" s="3">
        <f t="shared" ref="Q68:Q82" si="31">COUNTA($T$63:$T$82)</f>
        <v>15</v>
      </c>
      <c r="R68" s="3">
        <f t="shared" ref="R68:R82" si="32">$K$91</f>
        <v>5.0699999999999994</v>
      </c>
      <c r="S68" s="3">
        <f t="shared" ref="S68:S82" si="33">$K$93</f>
        <v>3.1599999999999997</v>
      </c>
      <c r="T68" s="33">
        <v>4.88</v>
      </c>
      <c r="U68" s="34">
        <f t="shared" ref="U68:U81" si="34">IF(OR(T68&lt;$J$86,T68&gt;$J$87),"",T68)</f>
        <v>4.88</v>
      </c>
      <c r="V68" s="35">
        <f t="shared" ref="V68:V81" si="35">(T68-$K$91)/$K$89</f>
        <v>-0.73076923076922884</v>
      </c>
      <c r="W68" s="35">
        <f t="shared" ref="W68:W81" si="36">(T68-$K$91)/$K$91*100</f>
        <v>-3.7475345167652767</v>
      </c>
      <c r="X68" s="36">
        <f t="shared" ref="X68:X81" si="37">IF(T68&lt;&gt;0,ROUNDUP(V68,2),#N/A)</f>
        <v>-0.74</v>
      </c>
      <c r="Y68" s="36">
        <f t="shared" ref="Y68:Y81" si="38">IF(T68&lt;&gt;0,ROUNDUP(W68,2),#N/A)</f>
        <v>-3.75</v>
      </c>
    </row>
    <row r="69" spans="1:25" s="43" customFormat="1" ht="24.95" customHeight="1">
      <c r="A69" s="3">
        <v>61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230101</v>
      </c>
      <c r="M69" s="32" t="s">
        <v>264</v>
      </c>
      <c r="N69" s="3">
        <f t="shared" si="20"/>
        <v>53</v>
      </c>
      <c r="O69" s="3">
        <f t="shared" si="29"/>
        <v>4.8999999999999995</v>
      </c>
      <c r="P69" s="3">
        <f t="shared" si="30"/>
        <v>5.31</v>
      </c>
      <c r="Q69" s="3">
        <f t="shared" si="31"/>
        <v>15</v>
      </c>
      <c r="R69" s="3">
        <f t="shared" si="32"/>
        <v>5.0699999999999994</v>
      </c>
      <c r="S69" s="3">
        <f t="shared" si="33"/>
        <v>3.1599999999999997</v>
      </c>
      <c r="T69" s="33">
        <v>5.38</v>
      </c>
      <c r="U69" s="34">
        <f t="shared" si="34"/>
        <v>5.38</v>
      </c>
      <c r="V69" s="35">
        <f t="shared" si="35"/>
        <v>1.1923076923076943</v>
      </c>
      <c r="W69" s="35">
        <f t="shared" si="36"/>
        <v>6.1143984220907406</v>
      </c>
      <c r="X69" s="36">
        <f t="shared" si="37"/>
        <v>1.2</v>
      </c>
      <c r="Y69" s="36">
        <f t="shared" si="38"/>
        <v>6.12</v>
      </c>
    </row>
    <row r="70" spans="1:25" s="43" customFormat="1" ht="24.95" customHeight="1">
      <c r="A70" s="3">
        <v>62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230101</v>
      </c>
      <c r="M70" s="32" t="s">
        <v>264</v>
      </c>
      <c r="N70" s="3">
        <f t="shared" si="20"/>
        <v>53</v>
      </c>
      <c r="O70" s="3">
        <f t="shared" si="29"/>
        <v>4.8999999999999995</v>
      </c>
      <c r="P70" s="3">
        <f t="shared" si="30"/>
        <v>5.31</v>
      </c>
      <c r="Q70" s="3">
        <f t="shared" si="31"/>
        <v>15</v>
      </c>
      <c r="R70" s="3">
        <f t="shared" si="32"/>
        <v>5.0699999999999994</v>
      </c>
      <c r="S70" s="3">
        <f t="shared" si="33"/>
        <v>3.1599999999999997</v>
      </c>
      <c r="T70" s="33">
        <v>4.9245000000000001</v>
      </c>
      <c r="U70" s="34">
        <f t="shared" si="34"/>
        <v>4.9245000000000001</v>
      </c>
      <c r="V70" s="35">
        <f t="shared" si="35"/>
        <v>-0.55961538461538185</v>
      </c>
      <c r="W70" s="35">
        <f t="shared" si="36"/>
        <v>-2.869822485207087</v>
      </c>
      <c r="X70" s="36">
        <f t="shared" si="37"/>
        <v>-0.56000000000000005</v>
      </c>
      <c r="Y70" s="36">
        <f t="shared" si="38"/>
        <v>-2.8699999999999997</v>
      </c>
    </row>
    <row r="71" spans="1:25" s="43" customFormat="1" ht="24.95" customHeight="1">
      <c r="A71" s="3">
        <v>63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230101</v>
      </c>
      <c r="M71" s="32" t="s">
        <v>264</v>
      </c>
      <c r="N71" s="3">
        <f t="shared" si="20"/>
        <v>53</v>
      </c>
      <c r="O71" s="3">
        <f t="shared" si="29"/>
        <v>4.8999999999999995</v>
      </c>
      <c r="P71" s="3">
        <f t="shared" si="30"/>
        <v>5.31</v>
      </c>
      <c r="Q71" s="3">
        <f t="shared" si="31"/>
        <v>15</v>
      </c>
      <c r="R71" s="3">
        <f t="shared" si="32"/>
        <v>5.0699999999999994</v>
      </c>
      <c r="S71" s="3">
        <f t="shared" si="33"/>
        <v>3.1599999999999997</v>
      </c>
      <c r="T71" s="33">
        <v>5</v>
      </c>
      <c r="U71" s="34">
        <f t="shared" si="34"/>
        <v>5</v>
      </c>
      <c r="V71" s="35">
        <f t="shared" si="35"/>
        <v>-0.26923076923076689</v>
      </c>
      <c r="W71" s="35">
        <f t="shared" si="36"/>
        <v>-1.3806706114398306</v>
      </c>
      <c r="X71" s="36">
        <f t="shared" si="37"/>
        <v>-0.27</v>
      </c>
      <c r="Y71" s="36">
        <f t="shared" si="38"/>
        <v>-1.39</v>
      </c>
    </row>
    <row r="72" spans="1:25" s="43" customFormat="1" ht="24.95" customHeight="1">
      <c r="A72" s="3">
        <v>64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230101</v>
      </c>
      <c r="M72" s="32" t="s">
        <v>264</v>
      </c>
      <c r="N72" s="3">
        <f t="shared" si="20"/>
        <v>53</v>
      </c>
      <c r="O72" s="3">
        <f t="shared" si="29"/>
        <v>4.8999999999999995</v>
      </c>
      <c r="P72" s="3">
        <f t="shared" si="30"/>
        <v>5.31</v>
      </c>
      <c r="Q72" s="3">
        <f t="shared" si="31"/>
        <v>15</v>
      </c>
      <c r="R72" s="3">
        <f t="shared" si="32"/>
        <v>5.0699999999999994</v>
      </c>
      <c r="S72" s="3">
        <f t="shared" si="33"/>
        <v>3.1599999999999997</v>
      </c>
      <c r="T72" s="33">
        <v>5.0999999999999996</v>
      </c>
      <c r="U72" s="34">
        <f t="shared" si="34"/>
        <v>5.0999999999999996</v>
      </c>
      <c r="V72" s="35">
        <f t="shared" si="35"/>
        <v>0.11538461538461633</v>
      </c>
      <c r="W72" s="35">
        <f t="shared" si="36"/>
        <v>0.59171597633136597</v>
      </c>
      <c r="X72" s="36">
        <f t="shared" si="37"/>
        <v>0.12</v>
      </c>
      <c r="Y72" s="36">
        <f t="shared" si="38"/>
        <v>0.6</v>
      </c>
    </row>
    <row r="73" spans="1:25" s="43" customFormat="1" ht="24.95" customHeight="1">
      <c r="A73" s="3">
        <v>65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230101</v>
      </c>
      <c r="M73" s="32" t="s">
        <v>264</v>
      </c>
      <c r="N73" s="3">
        <f t="shared" si="20"/>
        <v>53</v>
      </c>
      <c r="O73" s="3">
        <f t="shared" si="29"/>
        <v>4.8999999999999995</v>
      </c>
      <c r="P73" s="3">
        <f t="shared" si="30"/>
        <v>5.31</v>
      </c>
      <c r="Q73" s="3">
        <f t="shared" si="31"/>
        <v>15</v>
      </c>
      <c r="R73" s="3">
        <f t="shared" si="32"/>
        <v>5.0699999999999994</v>
      </c>
      <c r="S73" s="3">
        <f t="shared" si="33"/>
        <v>3.1599999999999997</v>
      </c>
      <c r="T73" s="33">
        <v>5.2</v>
      </c>
      <c r="U73" s="34">
        <f t="shared" si="34"/>
        <v>5.2</v>
      </c>
      <c r="V73" s="35">
        <f t="shared" si="35"/>
        <v>0.500000000000003</v>
      </c>
      <c r="W73" s="35">
        <f t="shared" si="36"/>
        <v>2.5641025641025799</v>
      </c>
      <c r="X73" s="36">
        <f t="shared" si="37"/>
        <v>0.51</v>
      </c>
      <c r="Y73" s="36">
        <f t="shared" si="38"/>
        <v>2.57</v>
      </c>
    </row>
    <row r="74" spans="1:25" s="43" customFormat="1" ht="24.95" customHeight="1">
      <c r="A74" s="3">
        <v>66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230101</v>
      </c>
      <c r="M74" s="32" t="s">
        <v>264</v>
      </c>
      <c r="N74" s="3">
        <f t="shared" si="20"/>
        <v>53</v>
      </c>
      <c r="O74" s="3">
        <f t="shared" si="29"/>
        <v>4.8999999999999995</v>
      </c>
      <c r="P74" s="3">
        <f t="shared" si="30"/>
        <v>5.31</v>
      </c>
      <c r="Q74" s="3">
        <f t="shared" si="31"/>
        <v>15</v>
      </c>
      <c r="R74" s="3">
        <f t="shared" si="32"/>
        <v>5.0699999999999994</v>
      </c>
      <c r="S74" s="3">
        <f t="shared" si="33"/>
        <v>3.1599999999999997</v>
      </c>
      <c r="T74" s="33">
        <v>5.5</v>
      </c>
      <c r="U74" s="34" t="str">
        <f t="shared" si="34"/>
        <v/>
      </c>
      <c r="V74" s="35">
        <f t="shared" si="35"/>
        <v>1.6538461538461562</v>
      </c>
      <c r="W74" s="35">
        <f t="shared" si="36"/>
        <v>8.4812623274161858</v>
      </c>
      <c r="X74" s="36">
        <f t="shared" si="37"/>
        <v>1.66</v>
      </c>
      <c r="Y74" s="36">
        <f t="shared" si="38"/>
        <v>8.49</v>
      </c>
    </row>
    <row r="75" spans="1:25" s="43" customFormat="1" ht="24.95" customHeight="1">
      <c r="A75" s="3">
        <v>67</v>
      </c>
      <c r="B75" s="14" t="s">
        <v>290</v>
      </c>
      <c r="C75" s="15" t="s">
        <v>141</v>
      </c>
      <c r="D75" s="14" t="s">
        <v>149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230101</v>
      </c>
      <c r="M75" s="32" t="s">
        <v>264</v>
      </c>
      <c r="N75" s="3">
        <f t="shared" si="20"/>
        <v>53</v>
      </c>
      <c r="O75" s="3">
        <f t="shared" si="29"/>
        <v>4.8999999999999995</v>
      </c>
      <c r="P75" s="3">
        <f t="shared" si="30"/>
        <v>5.31</v>
      </c>
      <c r="Q75" s="3">
        <f t="shared" si="31"/>
        <v>15</v>
      </c>
      <c r="R75" s="3">
        <f t="shared" si="32"/>
        <v>5.0699999999999994</v>
      </c>
      <c r="S75" s="3">
        <f t="shared" si="33"/>
        <v>3.1599999999999997</v>
      </c>
      <c r="T75" s="33">
        <v>4.84</v>
      </c>
      <c r="U75" s="34">
        <f t="shared" si="34"/>
        <v>4.84</v>
      </c>
      <c r="V75" s="35">
        <f t="shared" si="35"/>
        <v>-0.8846153846153828</v>
      </c>
      <c r="W75" s="35">
        <f t="shared" si="36"/>
        <v>-4.5364891518737585</v>
      </c>
      <c r="X75" s="36">
        <f t="shared" si="37"/>
        <v>-0.89</v>
      </c>
      <c r="Y75" s="36">
        <f t="shared" si="38"/>
        <v>-4.54</v>
      </c>
    </row>
    <row r="76" spans="1:25" s="43" customFormat="1" ht="24.95" customHeight="1">
      <c r="A76" s="3">
        <v>68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230101</v>
      </c>
      <c r="M76" s="32" t="s">
        <v>264</v>
      </c>
      <c r="N76" s="3">
        <f t="shared" si="20"/>
        <v>53</v>
      </c>
      <c r="O76" s="3">
        <f t="shared" si="29"/>
        <v>4.8999999999999995</v>
      </c>
      <c r="P76" s="3">
        <f t="shared" si="30"/>
        <v>5.31</v>
      </c>
      <c r="Q76" s="3">
        <f t="shared" si="31"/>
        <v>15</v>
      </c>
      <c r="R76" s="3">
        <f t="shared" si="32"/>
        <v>5.0699999999999994</v>
      </c>
      <c r="S76" s="3">
        <f t="shared" si="33"/>
        <v>3.1599999999999997</v>
      </c>
      <c r="T76" s="33">
        <v>5.15</v>
      </c>
      <c r="U76" s="34">
        <f t="shared" si="34"/>
        <v>5.15</v>
      </c>
      <c r="V76" s="35">
        <f t="shared" si="35"/>
        <v>0.30769230769231137</v>
      </c>
      <c r="W76" s="35">
        <f t="shared" si="36"/>
        <v>1.5779092702169817</v>
      </c>
      <c r="X76" s="36">
        <f t="shared" si="37"/>
        <v>0.31</v>
      </c>
      <c r="Y76" s="36">
        <f t="shared" si="38"/>
        <v>1.58</v>
      </c>
    </row>
    <row r="77" spans="1:25" s="43" customFormat="1" ht="24.95" customHeight="1">
      <c r="A77" s="3">
        <v>69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230101</v>
      </c>
      <c r="M77" s="32" t="s">
        <v>264</v>
      </c>
      <c r="N77" s="3">
        <f t="shared" si="20"/>
        <v>53</v>
      </c>
      <c r="O77" s="3">
        <f t="shared" si="29"/>
        <v>4.8999999999999995</v>
      </c>
      <c r="P77" s="3">
        <f t="shared" si="30"/>
        <v>5.31</v>
      </c>
      <c r="Q77" s="3">
        <f t="shared" si="31"/>
        <v>15</v>
      </c>
      <c r="R77" s="3">
        <f t="shared" si="32"/>
        <v>5.0699999999999994</v>
      </c>
      <c r="S77" s="3">
        <f t="shared" si="33"/>
        <v>3.1599999999999997</v>
      </c>
      <c r="T77" s="33">
        <v>5.2</v>
      </c>
      <c r="U77" s="34">
        <f t="shared" si="34"/>
        <v>5.2</v>
      </c>
      <c r="V77" s="35">
        <f t="shared" si="35"/>
        <v>0.500000000000003</v>
      </c>
      <c r="W77" s="35">
        <f t="shared" si="36"/>
        <v>2.5641025641025799</v>
      </c>
      <c r="X77" s="36">
        <f t="shared" si="37"/>
        <v>0.51</v>
      </c>
      <c r="Y77" s="36">
        <f t="shared" si="38"/>
        <v>2.57</v>
      </c>
    </row>
    <row r="78" spans="1:25" s="43" customFormat="1" ht="24.95" customHeight="1">
      <c r="A78" s="3">
        <v>70</v>
      </c>
      <c r="B78" s="14"/>
      <c r="C78" s="15"/>
      <c r="D78" s="14"/>
      <c r="E78" s="15"/>
      <c r="F78" s="41"/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230101</v>
      </c>
      <c r="M78" s="32" t="s">
        <v>264</v>
      </c>
      <c r="N78" s="3">
        <f t="shared" si="20"/>
        <v>53</v>
      </c>
      <c r="O78" s="3">
        <f t="shared" si="29"/>
        <v>4.8999999999999995</v>
      </c>
      <c r="P78" s="3">
        <f t="shared" si="30"/>
        <v>5.31</v>
      </c>
      <c r="Q78" s="3">
        <f t="shared" si="31"/>
        <v>15</v>
      </c>
      <c r="R78" s="3">
        <f t="shared" si="32"/>
        <v>5.0699999999999994</v>
      </c>
      <c r="S78" s="3">
        <f t="shared" si="33"/>
        <v>3.1599999999999997</v>
      </c>
      <c r="T78" s="33"/>
      <c r="U78" s="34" t="str">
        <f t="shared" si="34"/>
        <v/>
      </c>
      <c r="V78" s="35">
        <f t="shared" si="35"/>
        <v>-19.499999999999996</v>
      </c>
      <c r="W78" s="35">
        <f t="shared" si="36"/>
        <v>-100</v>
      </c>
      <c r="X78" s="36" t="e">
        <f t="shared" si="37"/>
        <v>#N/A</v>
      </c>
      <c r="Y78" s="36" t="e">
        <f t="shared" si="38"/>
        <v>#N/A</v>
      </c>
    </row>
    <row r="79" spans="1:25" s="43" customFormat="1" ht="24.95" customHeight="1">
      <c r="A79" s="3">
        <v>71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230101</v>
      </c>
      <c r="M79" s="32" t="s">
        <v>264</v>
      </c>
      <c r="N79" s="3">
        <f t="shared" si="20"/>
        <v>53</v>
      </c>
      <c r="O79" s="3">
        <f t="shared" si="29"/>
        <v>4.8999999999999995</v>
      </c>
      <c r="P79" s="3">
        <f t="shared" si="30"/>
        <v>5.31</v>
      </c>
      <c r="Q79" s="3">
        <f t="shared" si="31"/>
        <v>15</v>
      </c>
      <c r="R79" s="3">
        <f t="shared" si="32"/>
        <v>5.0699999999999994</v>
      </c>
      <c r="S79" s="3">
        <f t="shared" si="33"/>
        <v>3.1599999999999997</v>
      </c>
      <c r="T79" s="33"/>
      <c r="U79" s="34" t="str">
        <f t="shared" si="34"/>
        <v/>
      </c>
      <c r="V79" s="35">
        <f t="shared" si="35"/>
        <v>-19.499999999999996</v>
      </c>
      <c r="W79" s="35">
        <f t="shared" si="36"/>
        <v>-100</v>
      </c>
      <c r="X79" s="36" t="e">
        <f t="shared" si="37"/>
        <v>#N/A</v>
      </c>
      <c r="Y79" s="36" t="e">
        <f t="shared" si="38"/>
        <v>#N/A</v>
      </c>
    </row>
    <row r="80" spans="1:25" s="43" customFormat="1" ht="24.95" customHeight="1">
      <c r="A80" s="3">
        <v>72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230101</v>
      </c>
      <c r="M80" s="32" t="s">
        <v>264</v>
      </c>
      <c r="N80" s="3">
        <f t="shared" si="20"/>
        <v>53</v>
      </c>
      <c r="O80" s="3">
        <f t="shared" si="29"/>
        <v>4.8999999999999995</v>
      </c>
      <c r="P80" s="3">
        <f t="shared" si="30"/>
        <v>5.31</v>
      </c>
      <c r="Q80" s="3">
        <f t="shared" si="31"/>
        <v>15</v>
      </c>
      <c r="R80" s="3">
        <f t="shared" si="32"/>
        <v>5.0699999999999994</v>
      </c>
      <c r="S80" s="3">
        <f t="shared" si="33"/>
        <v>3.1599999999999997</v>
      </c>
      <c r="T80" s="33"/>
      <c r="U80" s="34" t="str">
        <f t="shared" si="34"/>
        <v/>
      </c>
      <c r="V80" s="35">
        <f t="shared" si="35"/>
        <v>-19.499999999999996</v>
      </c>
      <c r="W80" s="35">
        <f t="shared" si="36"/>
        <v>-100</v>
      </c>
      <c r="X80" s="36" t="e">
        <f t="shared" si="37"/>
        <v>#N/A</v>
      </c>
      <c r="Y80" s="36" t="e">
        <f t="shared" si="38"/>
        <v>#N/A</v>
      </c>
    </row>
    <row r="81" spans="1:25" s="43" customFormat="1" ht="24.95" customHeight="1">
      <c r="A81" s="3">
        <v>73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230101</v>
      </c>
      <c r="M81" s="32" t="s">
        <v>264</v>
      </c>
      <c r="N81" s="3">
        <f t="shared" si="20"/>
        <v>53</v>
      </c>
      <c r="O81" s="3">
        <f t="shared" si="29"/>
        <v>4.8999999999999995</v>
      </c>
      <c r="P81" s="3">
        <f t="shared" si="30"/>
        <v>5.31</v>
      </c>
      <c r="Q81" s="3">
        <f t="shared" si="31"/>
        <v>15</v>
      </c>
      <c r="R81" s="3">
        <f t="shared" si="32"/>
        <v>5.0699999999999994</v>
      </c>
      <c r="S81" s="3">
        <f t="shared" si="33"/>
        <v>3.1599999999999997</v>
      </c>
      <c r="T81" s="33"/>
      <c r="U81" s="34" t="str">
        <f t="shared" si="34"/>
        <v/>
      </c>
      <c r="V81" s="35">
        <f t="shared" si="35"/>
        <v>-19.499999999999996</v>
      </c>
      <c r="W81" s="35">
        <f t="shared" si="36"/>
        <v>-100</v>
      </c>
      <c r="X81" s="36" t="e">
        <f t="shared" si="37"/>
        <v>#N/A</v>
      </c>
      <c r="Y81" s="36" t="e">
        <f t="shared" si="38"/>
        <v>#N/A</v>
      </c>
    </row>
    <row r="82" spans="1:25" s="43" customFormat="1" ht="24.95" customHeight="1">
      <c r="A82" s="3">
        <v>74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230101</v>
      </c>
      <c r="M82" s="32" t="s">
        <v>264</v>
      </c>
      <c r="N82" s="3">
        <f t="shared" si="20"/>
        <v>53</v>
      </c>
      <c r="O82" s="3">
        <f t="shared" si="29"/>
        <v>4.8999999999999995</v>
      </c>
      <c r="P82" s="3">
        <f t="shared" si="30"/>
        <v>5.31</v>
      </c>
      <c r="Q82" s="3">
        <f t="shared" si="31"/>
        <v>15</v>
      </c>
      <c r="R82" s="3">
        <f t="shared" si="32"/>
        <v>5.0699999999999994</v>
      </c>
      <c r="S82" s="3">
        <f t="shared" si="33"/>
        <v>3.1599999999999997</v>
      </c>
      <c r="T82" s="33"/>
      <c r="U82" s="34" t="str">
        <f>IF(OR(T82&lt;$J$86,T82&gt;$J$87),"",T82)</f>
        <v/>
      </c>
      <c r="V82" s="35">
        <f>(T82-$K$91)/$K$89</f>
        <v>-19.499999999999996</v>
      </c>
      <c r="W82" s="35">
        <f>(T82-$K$91)/$K$91*100</f>
        <v>-100</v>
      </c>
      <c r="X82" s="36" t="e">
        <f t="shared" ref="X82" si="39">IF(T82&lt;&gt;0,ROUNDUP(V82,2),#N/A)</f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>
      <c r="D86" s="61"/>
      <c r="H86" s="81" t="s">
        <v>77</v>
      </c>
      <c r="I86" s="62" t="s">
        <v>78</v>
      </c>
      <c r="J86" s="68">
        <f>_xlfn.QUARTILE.EXC($T$2:$T$82,1)-1.5*(( _xlfn.QUARTILE.EXC($T$2:$T$82,3)- _xlfn.QUARTILE.EXC($T$2:$T$82,1)))</f>
        <v>4.2374999999999989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32</v>
      </c>
      <c r="D87" s="61"/>
      <c r="E87" s="52"/>
      <c r="F87" s="52"/>
      <c r="G87" s="52"/>
      <c r="H87" s="81"/>
      <c r="I87" s="62" t="s">
        <v>79</v>
      </c>
      <c r="J87" s="68">
        <f>_xlfn.QUARTILE.EXC($T$2:$T$82,1)+1.5*(( _xlfn.QUARTILE.EXC($T$2:$T$82,3)- _xlfn.QUARTILE.EXC($T$2:$T$82,1)))</f>
        <v>5.3925000000000001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81"/>
      <c r="I88" s="62" t="s">
        <v>37</v>
      </c>
      <c r="J88" s="62">
        <f>AVERAGE(T2:T82)</f>
        <v>4.9851792452830184</v>
      </c>
      <c r="K88" s="62">
        <f>ROUNDUP(AVERAGE(U2:U82),2)</f>
        <v>4.8999999999999995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81"/>
      <c r="I89" s="62" t="s">
        <v>57</v>
      </c>
      <c r="J89" s="62">
        <f>STDEV(T2:T82)</f>
        <v>0.46738961154911735</v>
      </c>
      <c r="K89" s="62">
        <f>ROUNDUP(STDEV(U2:U82),2)</f>
        <v>0.26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1"/>
      <c r="I90" s="62" t="s">
        <v>80</v>
      </c>
      <c r="J90" s="62">
        <f>J89/J88*100</f>
        <v>9.3755828738026192</v>
      </c>
      <c r="K90" s="62">
        <f>ROUNDUP(K89/K88*100,2)</f>
        <v>5.31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5.0699999999999994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0.16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3.1599999999999997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2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4.2374999999999989</v>
      </c>
      <c r="I95" s="51">
        <f>ROUNDUP(H95,2)</f>
        <v>4.24</v>
      </c>
      <c r="J95" s="51">
        <f t="shared" ref="J95:J101" si="40">COUNTIFS($T$2:$T$82,"&gt;="&amp;I95,$T$2:$T$82,"&lt;"&amp;I96)</f>
        <v>2</v>
      </c>
      <c r="K95" s="51">
        <f>(J87-J86)/7</f>
        <v>0.16500000000000017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4.402499999999999</v>
      </c>
      <c r="I96" s="51">
        <f t="shared" ref="I96:I102" si="41">ROUNDUP(H96,2)</f>
        <v>4.41</v>
      </c>
      <c r="J96" s="51">
        <f t="shared" si="40"/>
        <v>4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2">H96+$K$95</f>
        <v>4.567499999999999</v>
      </c>
      <c r="I97" s="51">
        <f t="shared" si="41"/>
        <v>4.5699999999999994</v>
      </c>
      <c r="J97" s="51">
        <f t="shared" si="40"/>
        <v>4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2"/>
        <v>4.732499999999999</v>
      </c>
      <c r="I98" s="51">
        <f t="shared" si="41"/>
        <v>4.74</v>
      </c>
      <c r="J98" s="51">
        <f t="shared" si="40"/>
        <v>4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2"/>
        <v>4.8974999999999991</v>
      </c>
      <c r="I99" s="51">
        <f t="shared" si="41"/>
        <v>4.8999999999999995</v>
      </c>
      <c r="J99" s="51">
        <f t="shared" si="40"/>
        <v>17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2"/>
        <v>5.0624999999999991</v>
      </c>
      <c r="I100" s="51">
        <f t="shared" si="41"/>
        <v>5.0699999999999994</v>
      </c>
      <c r="J100" s="51">
        <f t="shared" si="40"/>
        <v>9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2"/>
        <v>5.2274999999999991</v>
      </c>
      <c r="I101" s="51">
        <f t="shared" si="41"/>
        <v>5.2299999999999995</v>
      </c>
      <c r="J101" s="51">
        <f t="shared" si="40"/>
        <v>2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2"/>
        <v>5.3924999999999992</v>
      </c>
      <c r="I102" s="51">
        <f t="shared" si="41"/>
        <v>5.3999999999999995</v>
      </c>
      <c r="J102" s="51">
        <f>COUNTIF($T$2:$T$82,"&gt;="&amp;I102)</f>
        <v>9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3 D57:D58 B63:B82 D63:D82">
    <cfRule type="cellIs" dxfId="55" priority="1" operator="equal">
      <formula>$C$87</formula>
    </cfRule>
    <cfRule type="cellIs" dxfId="54" priority="2" operator="equal">
      <formula>#REF!</formula>
    </cfRule>
  </conditionalFormatting>
  <dataValidations count="1">
    <dataValidation type="list" allowBlank="1" showInputMessage="1" showErrorMessage="1" sqref="C87" xr:uid="{66505E1E-2A67-49C6-BB05-356D751DC137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1E69D-A379-4828-918B-047D6F903272}">
  <dimension ref="A1:Z274"/>
  <sheetViews>
    <sheetView zoomScaleNormal="100" workbookViewId="0">
      <pane xSplit="4" ySplit="1" topLeftCell="E60" activePane="bottomRight" state="frozen"/>
      <selection activeCell="C55" sqref="C55"/>
      <selection pane="topRight" activeCell="C55" sqref="C55"/>
      <selection pane="bottomLeft" activeCell="C55" sqref="C55"/>
      <selection pane="bottomRight" activeCell="T48" sqref="T48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1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230102</v>
      </c>
      <c r="M2" s="32" t="s">
        <v>264</v>
      </c>
      <c r="N2" s="3">
        <f t="shared" ref="N2:N33" si="0">COUNTA($T$2:$T$82)</f>
        <v>51</v>
      </c>
      <c r="O2" s="3">
        <f t="shared" ref="O2:O33" si="1">$K$88</f>
        <v>7.95</v>
      </c>
      <c r="P2" s="3">
        <f t="shared" ref="P2:P33" si="2">$K$90</f>
        <v>15.35</v>
      </c>
      <c r="Q2" s="3">
        <f t="shared" ref="Q2:Q33" si="3">COUNTA($T$63:$T$82)</f>
        <v>15</v>
      </c>
      <c r="R2" s="3">
        <f t="shared" ref="R2:R33" si="4">$K$91</f>
        <v>8.68</v>
      </c>
      <c r="S2" s="3">
        <f t="shared" ref="S2:S33" si="5">$K$93</f>
        <v>14.52</v>
      </c>
      <c r="T2" s="33">
        <v>8.1</v>
      </c>
      <c r="U2" s="34">
        <f t="shared" ref="U2:U33" si="6">IF(OR(T2&lt;$J$86,T2&gt;$J$87),"",T2)</f>
        <v>8.1</v>
      </c>
      <c r="V2" s="35">
        <f t="shared" ref="V2:V33" si="7">(T2-$K$91)/$K$89</f>
        <v>-0.47540983606557385</v>
      </c>
      <c r="W2" s="35">
        <f t="shared" ref="W2:W33" si="8">(T2-$K$91)/$K$91*100</f>
        <v>-6.6820276497695872</v>
      </c>
      <c r="X2" s="36">
        <f t="shared" ref="X2:X67" si="9">IF(T2&lt;&gt;0,ROUNDUP(V2,2),#N/A)</f>
        <v>-0.48</v>
      </c>
      <c r="Y2" s="36">
        <f t="shared" ref="Y2:Y67" si="10">IF(T2&lt;&gt;0,ROUNDUP(W2,2),#N/A)</f>
        <v>-6.6899999999999995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230102</v>
      </c>
      <c r="M3" s="32" t="s">
        <v>264</v>
      </c>
      <c r="N3" s="3">
        <f t="shared" si="0"/>
        <v>51</v>
      </c>
      <c r="O3" s="3">
        <f t="shared" si="1"/>
        <v>7.95</v>
      </c>
      <c r="P3" s="3">
        <f t="shared" si="2"/>
        <v>15.35</v>
      </c>
      <c r="Q3" s="3">
        <f t="shared" si="3"/>
        <v>15</v>
      </c>
      <c r="R3" s="3">
        <f t="shared" si="4"/>
        <v>8.68</v>
      </c>
      <c r="S3" s="3">
        <f t="shared" si="5"/>
        <v>14.52</v>
      </c>
      <c r="T3" s="33">
        <v>5.8</v>
      </c>
      <c r="U3" s="34">
        <f t="shared" si="6"/>
        <v>5.8</v>
      </c>
      <c r="V3" s="35">
        <f t="shared" si="7"/>
        <v>-2.360655737704918</v>
      </c>
      <c r="W3" s="35">
        <f t="shared" si="8"/>
        <v>-33.179723502304149</v>
      </c>
      <c r="X3" s="36">
        <f t="shared" si="9"/>
        <v>-2.3699999999999997</v>
      </c>
      <c r="Y3" s="36">
        <f t="shared" si="10"/>
        <v>-33.18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230102</v>
      </c>
      <c r="M4" s="32" t="s">
        <v>264</v>
      </c>
      <c r="N4" s="3">
        <f t="shared" si="0"/>
        <v>51</v>
      </c>
      <c r="O4" s="3">
        <f t="shared" si="1"/>
        <v>7.95</v>
      </c>
      <c r="P4" s="3">
        <f t="shared" si="2"/>
        <v>15.35</v>
      </c>
      <c r="Q4" s="3">
        <f t="shared" si="3"/>
        <v>15</v>
      </c>
      <c r="R4" s="3">
        <f t="shared" si="4"/>
        <v>8.68</v>
      </c>
      <c r="S4" s="3">
        <f t="shared" si="5"/>
        <v>14.52</v>
      </c>
      <c r="T4" s="33"/>
      <c r="U4" s="34" t="str">
        <f t="shared" si="6"/>
        <v/>
      </c>
      <c r="V4" s="35">
        <f t="shared" si="7"/>
        <v>-7.1147540983606561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230102</v>
      </c>
      <c r="M5" s="32" t="s">
        <v>264</v>
      </c>
      <c r="N5" s="3">
        <f t="shared" si="0"/>
        <v>51</v>
      </c>
      <c r="O5" s="3">
        <f t="shared" si="1"/>
        <v>7.95</v>
      </c>
      <c r="P5" s="3">
        <f t="shared" si="2"/>
        <v>15.35</v>
      </c>
      <c r="Q5" s="3">
        <f t="shared" si="3"/>
        <v>15</v>
      </c>
      <c r="R5" s="3">
        <f t="shared" si="4"/>
        <v>8.68</v>
      </c>
      <c r="S5" s="3">
        <f t="shared" si="5"/>
        <v>14.52</v>
      </c>
      <c r="T5" s="33">
        <v>7.03</v>
      </c>
      <c r="U5" s="34">
        <f t="shared" si="6"/>
        <v>7.03</v>
      </c>
      <c r="V5" s="35">
        <f t="shared" si="7"/>
        <v>-1.3524590163934422</v>
      </c>
      <c r="W5" s="35">
        <f t="shared" si="8"/>
        <v>-19.009216589861747</v>
      </c>
      <c r="X5" s="36">
        <f t="shared" si="9"/>
        <v>-1.36</v>
      </c>
      <c r="Y5" s="36">
        <f t="shared" si="10"/>
        <v>-19.010000000000002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230102</v>
      </c>
      <c r="M6" s="32" t="s">
        <v>264</v>
      </c>
      <c r="N6" s="3">
        <f t="shared" si="0"/>
        <v>51</v>
      </c>
      <c r="O6" s="3">
        <f t="shared" si="1"/>
        <v>7.95</v>
      </c>
      <c r="P6" s="3">
        <f t="shared" si="2"/>
        <v>15.35</v>
      </c>
      <c r="Q6" s="3">
        <f t="shared" si="3"/>
        <v>15</v>
      </c>
      <c r="R6" s="3">
        <f t="shared" si="4"/>
        <v>8.68</v>
      </c>
      <c r="S6" s="3">
        <f t="shared" si="5"/>
        <v>14.52</v>
      </c>
      <c r="T6" s="33">
        <v>7.08</v>
      </c>
      <c r="U6" s="34">
        <f t="shared" si="6"/>
        <v>7.08</v>
      </c>
      <c r="V6" s="35">
        <f t="shared" si="7"/>
        <v>-1.3114754098360653</v>
      </c>
      <c r="W6" s="35">
        <f t="shared" si="8"/>
        <v>-18.433179723502299</v>
      </c>
      <c r="X6" s="36">
        <f t="shared" si="9"/>
        <v>-1.32</v>
      </c>
      <c r="Y6" s="36">
        <f t="shared" si="10"/>
        <v>-18.440000000000001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230102</v>
      </c>
      <c r="M7" s="32" t="s">
        <v>264</v>
      </c>
      <c r="N7" s="3">
        <f t="shared" si="0"/>
        <v>51</v>
      </c>
      <c r="O7" s="3">
        <f t="shared" si="1"/>
        <v>7.95</v>
      </c>
      <c r="P7" s="3">
        <f t="shared" si="2"/>
        <v>15.35</v>
      </c>
      <c r="Q7" s="3">
        <f t="shared" si="3"/>
        <v>15</v>
      </c>
      <c r="R7" s="3">
        <f t="shared" si="4"/>
        <v>8.68</v>
      </c>
      <c r="S7" s="3">
        <f t="shared" si="5"/>
        <v>14.52</v>
      </c>
      <c r="T7" s="33">
        <v>6.6</v>
      </c>
      <c r="U7" s="34">
        <f t="shared" si="6"/>
        <v>6.6</v>
      </c>
      <c r="V7" s="35">
        <f t="shared" si="7"/>
        <v>-1.7049180327868854</v>
      </c>
      <c r="W7" s="35">
        <f t="shared" si="8"/>
        <v>-23.963133640552996</v>
      </c>
      <c r="X7" s="36">
        <f t="shared" si="9"/>
        <v>-1.71</v>
      </c>
      <c r="Y7" s="36">
        <f t="shared" si="10"/>
        <v>-23.970000000000002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230102</v>
      </c>
      <c r="M8" s="32" t="s">
        <v>264</v>
      </c>
      <c r="N8" s="3">
        <f t="shared" si="0"/>
        <v>51</v>
      </c>
      <c r="O8" s="3">
        <f t="shared" si="1"/>
        <v>7.95</v>
      </c>
      <c r="P8" s="3">
        <f t="shared" si="2"/>
        <v>15.35</v>
      </c>
      <c r="Q8" s="3">
        <f t="shared" si="3"/>
        <v>15</v>
      </c>
      <c r="R8" s="3">
        <f t="shared" si="4"/>
        <v>8.68</v>
      </c>
      <c r="S8" s="3">
        <f t="shared" si="5"/>
        <v>14.52</v>
      </c>
      <c r="T8" s="33">
        <v>8.66</v>
      </c>
      <c r="U8" s="34">
        <f t="shared" si="6"/>
        <v>8.66</v>
      </c>
      <c r="V8" s="35">
        <f t="shared" si="7"/>
        <v>-1.639344262295047E-2</v>
      </c>
      <c r="W8" s="35">
        <f t="shared" si="8"/>
        <v>-0.23041474654377389</v>
      </c>
      <c r="X8" s="36">
        <f t="shared" si="9"/>
        <v>-0.02</v>
      </c>
      <c r="Y8" s="36">
        <f t="shared" si="10"/>
        <v>-0.24000000000000002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230102</v>
      </c>
      <c r="M9" s="32" t="s">
        <v>264</v>
      </c>
      <c r="N9" s="3">
        <f t="shared" si="0"/>
        <v>51</v>
      </c>
      <c r="O9" s="3">
        <f t="shared" si="1"/>
        <v>7.95</v>
      </c>
      <c r="P9" s="3">
        <f t="shared" si="2"/>
        <v>15.35</v>
      </c>
      <c r="Q9" s="3">
        <f t="shared" si="3"/>
        <v>15</v>
      </c>
      <c r="R9" s="3">
        <f t="shared" si="4"/>
        <v>8.68</v>
      </c>
      <c r="S9" s="3">
        <f t="shared" si="5"/>
        <v>14.52</v>
      </c>
      <c r="T9" s="33">
        <v>8.8000000000000007</v>
      </c>
      <c r="U9" s="34">
        <f t="shared" si="6"/>
        <v>8.8000000000000007</v>
      </c>
      <c r="V9" s="35">
        <f t="shared" si="7"/>
        <v>9.8360655737705735E-2</v>
      </c>
      <c r="W9" s="35">
        <f t="shared" si="8"/>
        <v>1.3824884792626844</v>
      </c>
      <c r="X9" s="36">
        <f t="shared" si="9"/>
        <v>9.9999999999999992E-2</v>
      </c>
      <c r="Y9" s="36">
        <f t="shared" si="10"/>
        <v>1.39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225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230102</v>
      </c>
      <c r="M10" s="32" t="s">
        <v>264</v>
      </c>
      <c r="N10" s="3">
        <f t="shared" si="0"/>
        <v>51</v>
      </c>
      <c r="O10" s="3">
        <f t="shared" si="1"/>
        <v>7.95</v>
      </c>
      <c r="P10" s="3">
        <f t="shared" si="2"/>
        <v>15.35</v>
      </c>
      <c r="Q10" s="3">
        <f t="shared" si="3"/>
        <v>15</v>
      </c>
      <c r="R10" s="3">
        <f t="shared" si="4"/>
        <v>8.68</v>
      </c>
      <c r="S10" s="3">
        <f t="shared" si="5"/>
        <v>14.52</v>
      </c>
      <c r="T10" s="33">
        <v>9.8000000000000007</v>
      </c>
      <c r="U10" s="34">
        <f t="shared" si="6"/>
        <v>9.8000000000000007</v>
      </c>
      <c r="V10" s="35">
        <f t="shared" si="7"/>
        <v>0.9180327868852467</v>
      </c>
      <c r="W10" s="35">
        <f t="shared" si="8"/>
        <v>12.903225806451623</v>
      </c>
      <c r="X10" s="36">
        <f t="shared" si="9"/>
        <v>0.92</v>
      </c>
      <c r="Y10" s="36">
        <f t="shared" si="10"/>
        <v>12.91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230102</v>
      </c>
      <c r="M11" s="32" t="s">
        <v>264</v>
      </c>
      <c r="N11" s="3">
        <f t="shared" si="0"/>
        <v>51</v>
      </c>
      <c r="O11" s="3">
        <f t="shared" si="1"/>
        <v>7.95</v>
      </c>
      <c r="P11" s="3">
        <f t="shared" si="2"/>
        <v>15.35</v>
      </c>
      <c r="Q11" s="3">
        <f t="shared" si="3"/>
        <v>15</v>
      </c>
      <c r="R11" s="3">
        <f t="shared" si="4"/>
        <v>8.68</v>
      </c>
      <c r="S11" s="3">
        <f t="shared" si="5"/>
        <v>14.52</v>
      </c>
      <c r="T11" s="33"/>
      <c r="U11" s="34" t="str">
        <f t="shared" si="6"/>
        <v/>
      </c>
      <c r="V11" s="35">
        <f t="shared" si="7"/>
        <v>-7.1147540983606561</v>
      </c>
      <c r="W11" s="35">
        <f t="shared" si="8"/>
        <v>-100</v>
      </c>
      <c r="X11" s="36" t="e">
        <f t="shared" si="9"/>
        <v>#N/A</v>
      </c>
      <c r="Y11" s="36" t="e">
        <f t="shared" si="10"/>
        <v>#N/A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230102</v>
      </c>
      <c r="M12" s="32" t="s">
        <v>264</v>
      </c>
      <c r="N12" s="3">
        <f t="shared" si="0"/>
        <v>51</v>
      </c>
      <c r="O12" s="3">
        <f t="shared" si="1"/>
        <v>7.95</v>
      </c>
      <c r="P12" s="3">
        <f t="shared" si="2"/>
        <v>15.35</v>
      </c>
      <c r="Q12" s="3">
        <f t="shared" si="3"/>
        <v>15</v>
      </c>
      <c r="R12" s="3">
        <f t="shared" si="4"/>
        <v>8.68</v>
      </c>
      <c r="S12" s="3">
        <f t="shared" si="5"/>
        <v>14.52</v>
      </c>
      <c r="T12" s="33">
        <v>3.15</v>
      </c>
      <c r="U12" s="34" t="str">
        <f t="shared" si="6"/>
        <v/>
      </c>
      <c r="V12" s="35">
        <f t="shared" si="7"/>
        <v>-4.5327868852459012</v>
      </c>
      <c r="W12" s="35">
        <f t="shared" si="8"/>
        <v>-63.70967741935484</v>
      </c>
      <c r="X12" s="36">
        <f t="shared" si="9"/>
        <v>-4.54</v>
      </c>
      <c r="Y12" s="36">
        <f t="shared" si="10"/>
        <v>-63.71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230102</v>
      </c>
      <c r="M13" s="32" t="s">
        <v>264</v>
      </c>
      <c r="N13" s="3">
        <f t="shared" si="0"/>
        <v>51</v>
      </c>
      <c r="O13" s="3">
        <f t="shared" si="1"/>
        <v>7.95</v>
      </c>
      <c r="P13" s="3">
        <f t="shared" si="2"/>
        <v>15.35</v>
      </c>
      <c r="Q13" s="3">
        <f t="shared" si="3"/>
        <v>15</v>
      </c>
      <c r="R13" s="3">
        <f t="shared" si="4"/>
        <v>8.68</v>
      </c>
      <c r="S13" s="3">
        <f t="shared" si="5"/>
        <v>14.52</v>
      </c>
      <c r="T13" s="33">
        <v>7.26</v>
      </c>
      <c r="U13" s="34">
        <f t="shared" si="6"/>
        <v>7.26</v>
      </c>
      <c r="V13" s="35">
        <f t="shared" si="7"/>
        <v>-1.1639344262295082</v>
      </c>
      <c r="W13" s="35">
        <f t="shared" si="8"/>
        <v>-16.359447004608292</v>
      </c>
      <c r="X13" s="36">
        <f t="shared" si="9"/>
        <v>-1.17</v>
      </c>
      <c r="Y13" s="36">
        <f t="shared" si="10"/>
        <v>-16.360000000000003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230102</v>
      </c>
      <c r="M14" s="32" t="s">
        <v>264</v>
      </c>
      <c r="N14" s="3">
        <f t="shared" si="0"/>
        <v>51</v>
      </c>
      <c r="O14" s="3">
        <f t="shared" si="1"/>
        <v>7.95</v>
      </c>
      <c r="P14" s="3">
        <f t="shared" si="2"/>
        <v>15.35</v>
      </c>
      <c r="Q14" s="3">
        <f t="shared" si="3"/>
        <v>15</v>
      </c>
      <c r="R14" s="3">
        <f t="shared" si="4"/>
        <v>8.68</v>
      </c>
      <c r="S14" s="3">
        <f t="shared" si="5"/>
        <v>14.52</v>
      </c>
      <c r="T14" s="33">
        <v>7</v>
      </c>
      <c r="U14" s="34">
        <f t="shared" si="6"/>
        <v>7</v>
      </c>
      <c r="V14" s="35">
        <f t="shared" si="7"/>
        <v>-1.3770491803278686</v>
      </c>
      <c r="W14" s="35">
        <f t="shared" si="8"/>
        <v>-19.354838709677416</v>
      </c>
      <c r="X14" s="36">
        <f t="shared" si="9"/>
        <v>-1.3800000000000001</v>
      </c>
      <c r="Y14" s="36">
        <f t="shared" si="10"/>
        <v>-19.360000000000003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230102</v>
      </c>
      <c r="M15" s="32" t="s">
        <v>264</v>
      </c>
      <c r="N15" s="3">
        <f t="shared" si="0"/>
        <v>51</v>
      </c>
      <c r="O15" s="3">
        <f t="shared" si="1"/>
        <v>7.95</v>
      </c>
      <c r="P15" s="3">
        <f t="shared" si="2"/>
        <v>15.35</v>
      </c>
      <c r="Q15" s="3">
        <f t="shared" si="3"/>
        <v>15</v>
      </c>
      <c r="R15" s="3">
        <f t="shared" si="4"/>
        <v>8.68</v>
      </c>
      <c r="S15" s="3">
        <f t="shared" si="5"/>
        <v>14.52</v>
      </c>
      <c r="T15" s="33">
        <v>11.7</v>
      </c>
      <c r="U15" s="34" t="str">
        <f t="shared" si="6"/>
        <v/>
      </c>
      <c r="V15" s="35">
        <f t="shared" si="7"/>
        <v>2.4754098360655736</v>
      </c>
      <c r="W15" s="35">
        <f t="shared" si="8"/>
        <v>34.792626728110591</v>
      </c>
      <c r="X15" s="36">
        <f t="shared" si="9"/>
        <v>2.48</v>
      </c>
      <c r="Y15" s="36">
        <f t="shared" si="10"/>
        <v>34.799999999999997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230102</v>
      </c>
      <c r="M16" s="32" t="s">
        <v>264</v>
      </c>
      <c r="N16" s="3">
        <f t="shared" si="0"/>
        <v>51</v>
      </c>
      <c r="O16" s="3">
        <f t="shared" si="1"/>
        <v>7.95</v>
      </c>
      <c r="P16" s="3">
        <f t="shared" si="2"/>
        <v>15.35</v>
      </c>
      <c r="Q16" s="3">
        <f t="shared" si="3"/>
        <v>15</v>
      </c>
      <c r="R16" s="3">
        <f t="shared" si="4"/>
        <v>8.68</v>
      </c>
      <c r="S16" s="3">
        <f t="shared" si="5"/>
        <v>14.52</v>
      </c>
      <c r="T16" s="33">
        <v>10.8</v>
      </c>
      <c r="U16" s="34" t="str">
        <f t="shared" si="6"/>
        <v/>
      </c>
      <c r="V16" s="35">
        <f t="shared" si="7"/>
        <v>1.7377049180327877</v>
      </c>
      <c r="W16" s="35">
        <f t="shared" si="8"/>
        <v>24.423963133640566</v>
      </c>
      <c r="X16" s="36">
        <f t="shared" si="9"/>
        <v>1.74</v>
      </c>
      <c r="Y16" s="36">
        <f t="shared" si="10"/>
        <v>24.430000000000003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230102</v>
      </c>
      <c r="M17" s="32" t="s">
        <v>264</v>
      </c>
      <c r="N17" s="3">
        <f t="shared" si="0"/>
        <v>51</v>
      </c>
      <c r="O17" s="3">
        <f t="shared" si="1"/>
        <v>7.95</v>
      </c>
      <c r="P17" s="3">
        <f t="shared" si="2"/>
        <v>15.35</v>
      </c>
      <c r="Q17" s="3">
        <f t="shared" si="3"/>
        <v>15</v>
      </c>
      <c r="R17" s="3">
        <f t="shared" si="4"/>
        <v>8.68</v>
      </c>
      <c r="S17" s="3">
        <f t="shared" si="5"/>
        <v>14.52</v>
      </c>
      <c r="T17" s="33">
        <v>5.9</v>
      </c>
      <c r="U17" s="34">
        <f t="shared" si="6"/>
        <v>5.9</v>
      </c>
      <c r="V17" s="35">
        <f t="shared" si="7"/>
        <v>-2.2786885245901636</v>
      </c>
      <c r="W17" s="35">
        <f t="shared" si="8"/>
        <v>-32.027649769585246</v>
      </c>
      <c r="X17" s="36">
        <f t="shared" si="9"/>
        <v>-2.2799999999999998</v>
      </c>
      <c r="Y17" s="36">
        <f t="shared" si="10"/>
        <v>-32.03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230102</v>
      </c>
      <c r="M18" s="32" t="s">
        <v>264</v>
      </c>
      <c r="N18" s="3">
        <f t="shared" si="0"/>
        <v>51</v>
      </c>
      <c r="O18" s="3">
        <f t="shared" si="1"/>
        <v>7.95</v>
      </c>
      <c r="P18" s="3">
        <f t="shared" si="2"/>
        <v>15.35</v>
      </c>
      <c r="Q18" s="3">
        <f t="shared" si="3"/>
        <v>15</v>
      </c>
      <c r="R18" s="3">
        <f t="shared" si="4"/>
        <v>8.68</v>
      </c>
      <c r="S18" s="3">
        <f t="shared" si="5"/>
        <v>14.52</v>
      </c>
      <c r="T18" s="33">
        <v>7.7</v>
      </c>
      <c r="U18" s="34">
        <f t="shared" si="6"/>
        <v>7.7</v>
      </c>
      <c r="V18" s="35">
        <f t="shared" si="7"/>
        <v>-0.80327868852458983</v>
      </c>
      <c r="W18" s="35">
        <f t="shared" si="8"/>
        <v>-11.290322580645157</v>
      </c>
      <c r="X18" s="36">
        <f t="shared" si="9"/>
        <v>-0.81</v>
      </c>
      <c r="Y18" s="36">
        <f t="shared" si="10"/>
        <v>-11.299999999999999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230102</v>
      </c>
      <c r="M19" s="32" t="s">
        <v>264</v>
      </c>
      <c r="N19" s="3">
        <f t="shared" si="0"/>
        <v>51</v>
      </c>
      <c r="O19" s="3">
        <f t="shared" si="1"/>
        <v>7.95</v>
      </c>
      <c r="P19" s="3">
        <f t="shared" si="2"/>
        <v>15.35</v>
      </c>
      <c r="Q19" s="3">
        <f t="shared" si="3"/>
        <v>15</v>
      </c>
      <c r="R19" s="3">
        <f t="shared" si="4"/>
        <v>8.68</v>
      </c>
      <c r="S19" s="3">
        <f t="shared" si="5"/>
        <v>14.52</v>
      </c>
      <c r="T19" s="33"/>
      <c r="U19" s="34" t="str">
        <f t="shared" si="6"/>
        <v/>
      </c>
      <c r="V19" s="35">
        <f t="shared" si="7"/>
        <v>-7.1147540983606561</v>
      </c>
      <c r="W19" s="35">
        <f t="shared" si="8"/>
        <v>-100</v>
      </c>
      <c r="X19" s="36" t="e">
        <f t="shared" si="9"/>
        <v>#N/A</v>
      </c>
      <c r="Y19" s="36" t="e">
        <f t="shared" si="10"/>
        <v>#N/A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230102</v>
      </c>
      <c r="M20" s="32" t="s">
        <v>264</v>
      </c>
      <c r="N20" s="3">
        <f t="shared" si="0"/>
        <v>51</v>
      </c>
      <c r="O20" s="3">
        <f t="shared" si="1"/>
        <v>7.95</v>
      </c>
      <c r="P20" s="3">
        <f t="shared" si="2"/>
        <v>15.35</v>
      </c>
      <c r="Q20" s="3">
        <f t="shared" si="3"/>
        <v>15</v>
      </c>
      <c r="R20" s="3">
        <f t="shared" si="4"/>
        <v>8.68</v>
      </c>
      <c r="S20" s="3">
        <f t="shared" si="5"/>
        <v>14.52</v>
      </c>
      <c r="T20" s="33">
        <v>7.5</v>
      </c>
      <c r="U20" s="34">
        <f t="shared" si="6"/>
        <v>7.5</v>
      </c>
      <c r="V20" s="35">
        <f t="shared" si="7"/>
        <v>-0.9672131147540981</v>
      </c>
      <c r="W20" s="35">
        <f t="shared" si="8"/>
        <v>-13.594470046082947</v>
      </c>
      <c r="X20" s="36">
        <f t="shared" si="9"/>
        <v>-0.97</v>
      </c>
      <c r="Y20" s="36">
        <f t="shared" si="10"/>
        <v>-13.6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230102</v>
      </c>
      <c r="M21" s="32" t="s">
        <v>264</v>
      </c>
      <c r="N21" s="3">
        <f t="shared" si="0"/>
        <v>51</v>
      </c>
      <c r="O21" s="3">
        <f t="shared" si="1"/>
        <v>7.95</v>
      </c>
      <c r="P21" s="3">
        <f t="shared" si="2"/>
        <v>15.35</v>
      </c>
      <c r="Q21" s="3">
        <f t="shared" si="3"/>
        <v>15</v>
      </c>
      <c r="R21" s="3">
        <f t="shared" si="4"/>
        <v>8.68</v>
      </c>
      <c r="S21" s="3">
        <f t="shared" si="5"/>
        <v>14.52</v>
      </c>
      <c r="T21" s="33">
        <v>7.3</v>
      </c>
      <c r="U21" s="34">
        <f t="shared" si="6"/>
        <v>7.3</v>
      </c>
      <c r="V21" s="35">
        <f t="shared" si="7"/>
        <v>-1.1311475409836065</v>
      </c>
      <c r="W21" s="35">
        <f t="shared" si="8"/>
        <v>-15.898617511520738</v>
      </c>
      <c r="X21" s="36">
        <f t="shared" si="9"/>
        <v>-1.1399999999999999</v>
      </c>
      <c r="Y21" s="36">
        <f t="shared" si="10"/>
        <v>-15.9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230102</v>
      </c>
      <c r="M22" s="32" t="s">
        <v>264</v>
      </c>
      <c r="N22" s="3">
        <f t="shared" si="0"/>
        <v>51</v>
      </c>
      <c r="O22" s="3">
        <f t="shared" si="1"/>
        <v>7.95</v>
      </c>
      <c r="P22" s="3">
        <f t="shared" si="2"/>
        <v>15.35</v>
      </c>
      <c r="Q22" s="3">
        <f t="shared" si="3"/>
        <v>15</v>
      </c>
      <c r="R22" s="3">
        <f t="shared" si="4"/>
        <v>8.68</v>
      </c>
      <c r="S22" s="3">
        <f t="shared" si="5"/>
        <v>14.52</v>
      </c>
      <c r="T22" s="33">
        <v>7.4</v>
      </c>
      <c r="U22" s="34">
        <f t="shared" si="6"/>
        <v>7.4</v>
      </c>
      <c r="V22" s="35">
        <f t="shared" si="7"/>
        <v>-1.0491803278688518</v>
      </c>
      <c r="W22" s="35">
        <f t="shared" si="8"/>
        <v>-14.746543778801838</v>
      </c>
      <c r="X22" s="36">
        <f t="shared" si="9"/>
        <v>-1.05</v>
      </c>
      <c r="Y22" s="36">
        <f t="shared" si="10"/>
        <v>-14.75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230102</v>
      </c>
      <c r="M23" s="32" t="s">
        <v>264</v>
      </c>
      <c r="N23" s="3">
        <f t="shared" si="0"/>
        <v>51</v>
      </c>
      <c r="O23" s="3">
        <f t="shared" si="1"/>
        <v>7.95</v>
      </c>
      <c r="P23" s="3">
        <f t="shared" si="2"/>
        <v>15.35</v>
      </c>
      <c r="Q23" s="3">
        <f t="shared" si="3"/>
        <v>15</v>
      </c>
      <c r="R23" s="3">
        <f t="shared" si="4"/>
        <v>8.68</v>
      </c>
      <c r="S23" s="3">
        <f t="shared" si="5"/>
        <v>14.52</v>
      </c>
      <c r="T23" s="33"/>
      <c r="U23" s="34" t="str">
        <f t="shared" si="6"/>
        <v/>
      </c>
      <c r="V23" s="35">
        <f t="shared" si="7"/>
        <v>-7.1147540983606561</v>
      </c>
      <c r="W23" s="35">
        <f t="shared" si="8"/>
        <v>-100</v>
      </c>
      <c r="X23" s="36" t="e">
        <f t="shared" si="9"/>
        <v>#N/A</v>
      </c>
      <c r="Y23" s="36" t="e">
        <f t="shared" si="10"/>
        <v>#N/A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15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230102</v>
      </c>
      <c r="M24" s="32" t="s">
        <v>264</v>
      </c>
      <c r="N24" s="3">
        <f t="shared" si="0"/>
        <v>51</v>
      </c>
      <c r="O24" s="3">
        <f t="shared" si="1"/>
        <v>7.95</v>
      </c>
      <c r="P24" s="3">
        <f t="shared" si="2"/>
        <v>15.35</v>
      </c>
      <c r="Q24" s="3">
        <f t="shared" si="3"/>
        <v>15</v>
      </c>
      <c r="R24" s="3">
        <f t="shared" si="4"/>
        <v>8.68</v>
      </c>
      <c r="S24" s="3">
        <f t="shared" si="5"/>
        <v>14.52</v>
      </c>
      <c r="T24" s="33">
        <v>8.1999999999999993</v>
      </c>
      <c r="U24" s="34">
        <f t="shared" si="6"/>
        <v>8.1999999999999993</v>
      </c>
      <c r="V24" s="35">
        <f t="shared" si="7"/>
        <v>-0.39344262295082005</v>
      </c>
      <c r="W24" s="35">
        <f t="shared" si="8"/>
        <v>-5.5299539170506966</v>
      </c>
      <c r="X24" s="36">
        <f t="shared" si="9"/>
        <v>-0.4</v>
      </c>
      <c r="Y24" s="36">
        <f t="shared" si="10"/>
        <v>-5.5299999999999994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230102</v>
      </c>
      <c r="M25" s="32" t="s">
        <v>264</v>
      </c>
      <c r="N25" s="3">
        <f t="shared" si="0"/>
        <v>51</v>
      </c>
      <c r="O25" s="3">
        <f t="shared" si="1"/>
        <v>7.95</v>
      </c>
      <c r="P25" s="3">
        <f t="shared" si="2"/>
        <v>15.35</v>
      </c>
      <c r="Q25" s="3">
        <f t="shared" si="3"/>
        <v>15</v>
      </c>
      <c r="R25" s="3">
        <f t="shared" si="4"/>
        <v>8.68</v>
      </c>
      <c r="S25" s="3">
        <f t="shared" si="5"/>
        <v>14.52</v>
      </c>
      <c r="T25" s="33">
        <v>7.3</v>
      </c>
      <c r="U25" s="34">
        <f t="shared" si="6"/>
        <v>7.3</v>
      </c>
      <c r="V25" s="35">
        <f t="shared" si="7"/>
        <v>-1.1311475409836065</v>
      </c>
      <c r="W25" s="35">
        <f t="shared" si="8"/>
        <v>-15.898617511520738</v>
      </c>
      <c r="X25" s="36">
        <f t="shared" si="9"/>
        <v>-1.1399999999999999</v>
      </c>
      <c r="Y25" s="36">
        <f t="shared" si="10"/>
        <v>-15.9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230102</v>
      </c>
      <c r="M26" s="32" t="s">
        <v>264</v>
      </c>
      <c r="N26" s="3">
        <f t="shared" si="0"/>
        <v>51</v>
      </c>
      <c r="O26" s="3">
        <f t="shared" si="1"/>
        <v>7.95</v>
      </c>
      <c r="P26" s="3">
        <f t="shared" si="2"/>
        <v>15.35</v>
      </c>
      <c r="Q26" s="3">
        <f t="shared" si="3"/>
        <v>15</v>
      </c>
      <c r="R26" s="3">
        <f t="shared" si="4"/>
        <v>8.68</v>
      </c>
      <c r="S26" s="3">
        <f t="shared" si="5"/>
        <v>14.52</v>
      </c>
      <c r="T26" s="33"/>
      <c r="U26" s="34" t="str">
        <f t="shared" si="6"/>
        <v/>
      </c>
      <c r="V26" s="35">
        <f t="shared" si="7"/>
        <v>-7.1147540983606561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230102</v>
      </c>
      <c r="M27" s="32" t="s">
        <v>264</v>
      </c>
      <c r="N27" s="3">
        <f t="shared" si="0"/>
        <v>51</v>
      </c>
      <c r="O27" s="3">
        <f t="shared" si="1"/>
        <v>7.95</v>
      </c>
      <c r="P27" s="3">
        <f t="shared" si="2"/>
        <v>15.35</v>
      </c>
      <c r="Q27" s="3">
        <f t="shared" si="3"/>
        <v>15</v>
      </c>
      <c r="R27" s="3">
        <f t="shared" si="4"/>
        <v>8.68</v>
      </c>
      <c r="S27" s="3">
        <f t="shared" si="5"/>
        <v>14.52</v>
      </c>
      <c r="T27" s="33">
        <v>7.06</v>
      </c>
      <c r="U27" s="34">
        <f t="shared" si="6"/>
        <v>7.06</v>
      </c>
      <c r="V27" s="35">
        <f t="shared" si="7"/>
        <v>-1.3278688524590165</v>
      </c>
      <c r="W27" s="35">
        <f t="shared" si="8"/>
        <v>-18.663594470046085</v>
      </c>
      <c r="X27" s="36">
        <f t="shared" si="9"/>
        <v>-1.33</v>
      </c>
      <c r="Y27" s="36">
        <f t="shared" si="10"/>
        <v>-18.670000000000002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230102</v>
      </c>
      <c r="M28" s="32" t="s">
        <v>264</v>
      </c>
      <c r="N28" s="3">
        <f t="shared" si="0"/>
        <v>51</v>
      </c>
      <c r="O28" s="3">
        <f t="shared" si="1"/>
        <v>7.95</v>
      </c>
      <c r="P28" s="3">
        <f t="shared" si="2"/>
        <v>15.35</v>
      </c>
      <c r="Q28" s="3">
        <f t="shared" si="3"/>
        <v>15</v>
      </c>
      <c r="R28" s="3">
        <f t="shared" si="4"/>
        <v>8.68</v>
      </c>
      <c r="S28" s="3">
        <f t="shared" si="5"/>
        <v>14.52</v>
      </c>
      <c r="T28" s="33">
        <v>10.199999999999999</v>
      </c>
      <c r="U28" s="34">
        <f t="shared" si="6"/>
        <v>10.199999999999999</v>
      </c>
      <c r="V28" s="35">
        <f t="shared" si="7"/>
        <v>1.2459016393442619</v>
      </c>
      <c r="W28" s="35">
        <f t="shared" si="8"/>
        <v>17.511520737327185</v>
      </c>
      <c r="X28" s="36">
        <f t="shared" si="9"/>
        <v>1.25</v>
      </c>
      <c r="Y28" s="36">
        <f t="shared" si="10"/>
        <v>17.520000000000003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230102</v>
      </c>
      <c r="M29" s="32" t="s">
        <v>264</v>
      </c>
      <c r="N29" s="3">
        <f t="shared" si="0"/>
        <v>51</v>
      </c>
      <c r="O29" s="3">
        <f t="shared" si="1"/>
        <v>7.95</v>
      </c>
      <c r="P29" s="3">
        <f t="shared" si="2"/>
        <v>15.35</v>
      </c>
      <c r="Q29" s="3">
        <f t="shared" si="3"/>
        <v>15</v>
      </c>
      <c r="R29" s="3">
        <f t="shared" si="4"/>
        <v>8.68</v>
      </c>
      <c r="S29" s="3">
        <f t="shared" si="5"/>
        <v>14.52</v>
      </c>
      <c r="T29" s="33">
        <v>7</v>
      </c>
      <c r="U29" s="34">
        <f t="shared" si="6"/>
        <v>7</v>
      </c>
      <c r="V29" s="35">
        <f t="shared" si="7"/>
        <v>-1.3770491803278686</v>
      </c>
      <c r="W29" s="35">
        <f t="shared" si="8"/>
        <v>-19.354838709677416</v>
      </c>
      <c r="X29" s="36">
        <f t="shared" si="9"/>
        <v>-1.3800000000000001</v>
      </c>
      <c r="Y29" s="36">
        <f t="shared" si="10"/>
        <v>-19.360000000000003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230102</v>
      </c>
      <c r="M30" s="32" t="s">
        <v>264</v>
      </c>
      <c r="N30" s="3">
        <f t="shared" si="0"/>
        <v>51</v>
      </c>
      <c r="O30" s="3">
        <f t="shared" si="1"/>
        <v>7.95</v>
      </c>
      <c r="P30" s="3">
        <f t="shared" si="2"/>
        <v>15.35</v>
      </c>
      <c r="Q30" s="3">
        <f t="shared" si="3"/>
        <v>15</v>
      </c>
      <c r="R30" s="3">
        <f t="shared" si="4"/>
        <v>8.68</v>
      </c>
      <c r="S30" s="3">
        <f t="shared" si="5"/>
        <v>14.52</v>
      </c>
      <c r="T30" s="33">
        <v>7.5</v>
      </c>
      <c r="U30" s="34">
        <f t="shared" si="6"/>
        <v>7.5</v>
      </c>
      <c r="V30" s="35">
        <f t="shared" si="7"/>
        <v>-0.9672131147540981</v>
      </c>
      <c r="W30" s="35">
        <f t="shared" si="8"/>
        <v>-13.594470046082947</v>
      </c>
      <c r="X30" s="36">
        <f t="shared" si="9"/>
        <v>-0.97</v>
      </c>
      <c r="Y30" s="36">
        <f t="shared" si="10"/>
        <v>-13.6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230102</v>
      </c>
      <c r="M31" s="32" t="s">
        <v>264</v>
      </c>
      <c r="N31" s="3">
        <f t="shared" si="0"/>
        <v>51</v>
      </c>
      <c r="O31" s="3">
        <f t="shared" si="1"/>
        <v>7.95</v>
      </c>
      <c r="P31" s="3">
        <f t="shared" si="2"/>
        <v>15.35</v>
      </c>
      <c r="Q31" s="3">
        <f t="shared" si="3"/>
        <v>15</v>
      </c>
      <c r="R31" s="3">
        <f t="shared" si="4"/>
        <v>8.68</v>
      </c>
      <c r="S31" s="3">
        <f t="shared" si="5"/>
        <v>14.52</v>
      </c>
      <c r="T31" s="33">
        <v>6.8</v>
      </c>
      <c r="U31" s="34">
        <f t="shared" si="6"/>
        <v>6.8</v>
      </c>
      <c r="V31" s="35">
        <f t="shared" si="7"/>
        <v>-1.540983606557377</v>
      </c>
      <c r="W31" s="35">
        <f t="shared" si="8"/>
        <v>-21.658986175115206</v>
      </c>
      <c r="X31" s="36">
        <f t="shared" si="9"/>
        <v>-1.55</v>
      </c>
      <c r="Y31" s="36">
        <f t="shared" si="10"/>
        <v>-21.66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230102</v>
      </c>
      <c r="M32" s="32" t="s">
        <v>264</v>
      </c>
      <c r="N32" s="3">
        <f t="shared" si="0"/>
        <v>51</v>
      </c>
      <c r="O32" s="3">
        <f t="shared" si="1"/>
        <v>7.95</v>
      </c>
      <c r="P32" s="3">
        <f t="shared" si="2"/>
        <v>15.35</v>
      </c>
      <c r="Q32" s="3">
        <f t="shared" si="3"/>
        <v>15</v>
      </c>
      <c r="R32" s="3">
        <f t="shared" si="4"/>
        <v>8.68</v>
      </c>
      <c r="S32" s="3">
        <f t="shared" si="5"/>
        <v>14.52</v>
      </c>
      <c r="T32" s="33">
        <v>7.4</v>
      </c>
      <c r="U32" s="34">
        <f t="shared" si="6"/>
        <v>7.4</v>
      </c>
      <c r="V32" s="35">
        <f t="shared" si="7"/>
        <v>-1.0491803278688518</v>
      </c>
      <c r="W32" s="35">
        <f t="shared" si="8"/>
        <v>-14.746543778801838</v>
      </c>
      <c r="X32" s="36">
        <f t="shared" si="9"/>
        <v>-1.05</v>
      </c>
      <c r="Y32" s="36">
        <f t="shared" si="10"/>
        <v>-14.75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230102</v>
      </c>
      <c r="M33" s="32" t="s">
        <v>264</v>
      </c>
      <c r="N33" s="3">
        <f t="shared" si="0"/>
        <v>51</v>
      </c>
      <c r="O33" s="3">
        <f t="shared" si="1"/>
        <v>7.95</v>
      </c>
      <c r="P33" s="3">
        <f t="shared" si="2"/>
        <v>15.35</v>
      </c>
      <c r="Q33" s="3">
        <f t="shared" si="3"/>
        <v>15</v>
      </c>
      <c r="R33" s="3">
        <f t="shared" si="4"/>
        <v>8.68</v>
      </c>
      <c r="S33" s="3">
        <f t="shared" si="5"/>
        <v>14.52</v>
      </c>
      <c r="T33" s="33"/>
      <c r="U33" s="34" t="str">
        <f t="shared" si="6"/>
        <v/>
      </c>
      <c r="V33" s="35">
        <f t="shared" si="7"/>
        <v>-7.1147540983606561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230102</v>
      </c>
      <c r="M34" s="32" t="s">
        <v>264</v>
      </c>
      <c r="N34" s="3">
        <f t="shared" ref="N34:N56" si="11">COUNTA($T$2:$T$82)</f>
        <v>51</v>
      </c>
      <c r="O34" s="3">
        <f t="shared" ref="O34:O56" si="12">$K$88</f>
        <v>7.95</v>
      </c>
      <c r="P34" s="3">
        <f t="shared" ref="P34:P56" si="13">$K$90</f>
        <v>15.35</v>
      </c>
      <c r="Q34" s="3">
        <f t="shared" ref="Q34:Q56" si="14">COUNTA($T$63:$T$82)</f>
        <v>15</v>
      </c>
      <c r="R34" s="3">
        <f t="shared" ref="R34:R56" si="15">$K$91</f>
        <v>8.68</v>
      </c>
      <c r="S34" s="3">
        <f t="shared" ref="S34:S56" si="16">$K$93</f>
        <v>14.52</v>
      </c>
      <c r="T34" s="33">
        <v>7.2</v>
      </c>
      <c r="U34" s="34">
        <f t="shared" ref="U34:U56" si="17">IF(OR(T34&lt;$J$86,T34&gt;$J$87),"",T34)</f>
        <v>7.2</v>
      </c>
      <c r="V34" s="35">
        <f t="shared" ref="V34:V56" si="18">(T34-$K$91)/$K$89</f>
        <v>-1.2131147540983602</v>
      </c>
      <c r="W34" s="35">
        <f t="shared" ref="W34:W56" si="19">(T34-$K$91)/$K$91*100</f>
        <v>-17.050691244239626</v>
      </c>
      <c r="X34" s="36">
        <f t="shared" si="9"/>
        <v>-1.22</v>
      </c>
      <c r="Y34" s="36">
        <f t="shared" si="10"/>
        <v>-17.060000000000002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230102</v>
      </c>
      <c r="M35" s="32" t="s">
        <v>264</v>
      </c>
      <c r="N35" s="3">
        <f t="shared" si="11"/>
        <v>51</v>
      </c>
      <c r="O35" s="3">
        <f t="shared" si="12"/>
        <v>7.95</v>
      </c>
      <c r="P35" s="3">
        <f t="shared" si="13"/>
        <v>15.35</v>
      </c>
      <c r="Q35" s="3">
        <f t="shared" si="14"/>
        <v>15</v>
      </c>
      <c r="R35" s="3">
        <f t="shared" si="15"/>
        <v>8.68</v>
      </c>
      <c r="S35" s="3">
        <f t="shared" si="16"/>
        <v>14.52</v>
      </c>
      <c r="T35" s="33"/>
      <c r="U35" s="34" t="str">
        <f t="shared" si="17"/>
        <v/>
      </c>
      <c r="V35" s="35">
        <f t="shared" si="18"/>
        <v>-7.1147540983606561</v>
      </c>
      <c r="W35" s="35">
        <f t="shared" si="19"/>
        <v>-100</v>
      </c>
      <c r="X35" s="36" t="e">
        <f t="shared" si="9"/>
        <v>#N/A</v>
      </c>
      <c r="Y35" s="36" t="e">
        <f t="shared" si="10"/>
        <v>#N/A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230102</v>
      </c>
      <c r="M36" s="32" t="s">
        <v>264</v>
      </c>
      <c r="N36" s="3">
        <f t="shared" si="11"/>
        <v>51</v>
      </c>
      <c r="O36" s="3">
        <f t="shared" si="12"/>
        <v>7.95</v>
      </c>
      <c r="P36" s="3">
        <f t="shared" si="13"/>
        <v>15.35</v>
      </c>
      <c r="Q36" s="3">
        <f t="shared" si="14"/>
        <v>15</v>
      </c>
      <c r="R36" s="3">
        <f t="shared" si="15"/>
        <v>8.68</v>
      </c>
      <c r="S36" s="3">
        <f t="shared" si="16"/>
        <v>14.52</v>
      </c>
      <c r="T36" s="33">
        <v>7.3</v>
      </c>
      <c r="U36" s="34">
        <f t="shared" si="17"/>
        <v>7.3</v>
      </c>
      <c r="V36" s="35">
        <f t="shared" si="18"/>
        <v>-1.1311475409836065</v>
      </c>
      <c r="W36" s="35">
        <f t="shared" si="19"/>
        <v>-15.898617511520738</v>
      </c>
      <c r="X36" s="36">
        <f t="shared" si="9"/>
        <v>-1.1399999999999999</v>
      </c>
      <c r="Y36" s="36">
        <f t="shared" si="10"/>
        <v>-15.9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230102</v>
      </c>
      <c r="M37" s="32" t="s">
        <v>264</v>
      </c>
      <c r="N37" s="3">
        <f t="shared" si="11"/>
        <v>51</v>
      </c>
      <c r="O37" s="3">
        <f t="shared" si="12"/>
        <v>7.95</v>
      </c>
      <c r="P37" s="3">
        <f t="shared" si="13"/>
        <v>15.35</v>
      </c>
      <c r="Q37" s="3">
        <f t="shared" si="14"/>
        <v>15</v>
      </c>
      <c r="R37" s="3">
        <f t="shared" si="15"/>
        <v>8.68</v>
      </c>
      <c r="S37" s="3">
        <f t="shared" si="16"/>
        <v>14.52</v>
      </c>
      <c r="T37" s="33"/>
      <c r="U37" s="34" t="str">
        <f t="shared" si="17"/>
        <v/>
      </c>
      <c r="V37" s="35">
        <f t="shared" si="18"/>
        <v>-7.1147540983606561</v>
      </c>
      <c r="W37" s="35">
        <f t="shared" si="19"/>
        <v>-100</v>
      </c>
      <c r="X37" s="36" t="e">
        <f t="shared" si="9"/>
        <v>#N/A</v>
      </c>
      <c r="Y37" s="36" t="e">
        <f t="shared" si="10"/>
        <v>#N/A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230102</v>
      </c>
      <c r="M38" s="32" t="s">
        <v>264</v>
      </c>
      <c r="N38" s="3">
        <f t="shared" si="11"/>
        <v>51</v>
      </c>
      <c r="O38" s="3">
        <f t="shared" si="12"/>
        <v>7.95</v>
      </c>
      <c r="P38" s="3">
        <f t="shared" si="13"/>
        <v>15.35</v>
      </c>
      <c r="Q38" s="3">
        <f t="shared" si="14"/>
        <v>15</v>
      </c>
      <c r="R38" s="3">
        <f t="shared" si="15"/>
        <v>8.68</v>
      </c>
      <c r="S38" s="3">
        <f t="shared" si="16"/>
        <v>14.52</v>
      </c>
      <c r="T38" s="33">
        <v>11.8</v>
      </c>
      <c r="U38" s="34" t="str">
        <f t="shared" si="17"/>
        <v/>
      </c>
      <c r="V38" s="35">
        <f t="shared" si="18"/>
        <v>2.5573770491803289</v>
      </c>
      <c r="W38" s="35">
        <f t="shared" si="19"/>
        <v>35.944700460829502</v>
      </c>
      <c r="X38" s="36">
        <f t="shared" si="9"/>
        <v>2.5599999999999996</v>
      </c>
      <c r="Y38" s="36">
        <f t="shared" si="10"/>
        <v>35.949999999999996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230102</v>
      </c>
      <c r="M39" s="32" t="s">
        <v>264</v>
      </c>
      <c r="N39" s="3">
        <f t="shared" si="11"/>
        <v>51</v>
      </c>
      <c r="O39" s="3">
        <f t="shared" si="12"/>
        <v>7.95</v>
      </c>
      <c r="P39" s="3">
        <f t="shared" si="13"/>
        <v>15.35</v>
      </c>
      <c r="Q39" s="3">
        <f t="shared" si="14"/>
        <v>15</v>
      </c>
      <c r="R39" s="3">
        <f t="shared" si="15"/>
        <v>8.68</v>
      </c>
      <c r="S39" s="3">
        <f t="shared" si="16"/>
        <v>14.52</v>
      </c>
      <c r="T39" s="33">
        <v>9.5</v>
      </c>
      <c r="U39" s="34">
        <f t="shared" si="17"/>
        <v>9.5</v>
      </c>
      <c r="V39" s="35">
        <f t="shared" si="18"/>
        <v>0.67213114754098391</v>
      </c>
      <c r="W39" s="35">
        <f t="shared" si="19"/>
        <v>9.4470046082949342</v>
      </c>
      <c r="X39" s="36">
        <f t="shared" si="9"/>
        <v>0.68</v>
      </c>
      <c r="Y39" s="36">
        <f t="shared" si="10"/>
        <v>9.4499999999999993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230102</v>
      </c>
      <c r="M40" s="32" t="s">
        <v>264</v>
      </c>
      <c r="N40" s="3">
        <f t="shared" si="11"/>
        <v>51</v>
      </c>
      <c r="O40" s="3">
        <f t="shared" si="12"/>
        <v>7.95</v>
      </c>
      <c r="P40" s="3">
        <f t="shared" si="13"/>
        <v>15.35</v>
      </c>
      <c r="Q40" s="3">
        <f t="shared" si="14"/>
        <v>15</v>
      </c>
      <c r="R40" s="3">
        <f t="shared" si="15"/>
        <v>8.68</v>
      </c>
      <c r="S40" s="3">
        <f t="shared" si="16"/>
        <v>14.52</v>
      </c>
      <c r="T40" s="33"/>
      <c r="U40" s="34" t="str">
        <f t="shared" si="17"/>
        <v/>
      </c>
      <c r="V40" s="35">
        <f t="shared" si="18"/>
        <v>-7.1147540983606561</v>
      </c>
      <c r="W40" s="35">
        <f t="shared" si="19"/>
        <v>-100</v>
      </c>
      <c r="X40" s="36" t="e">
        <f t="shared" si="9"/>
        <v>#N/A</v>
      </c>
      <c r="Y40" s="36" t="e">
        <f t="shared" si="10"/>
        <v>#N/A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230102</v>
      </c>
      <c r="M41" s="32" t="s">
        <v>264</v>
      </c>
      <c r="N41" s="3">
        <f t="shared" si="11"/>
        <v>51</v>
      </c>
      <c r="O41" s="3">
        <f t="shared" si="12"/>
        <v>7.95</v>
      </c>
      <c r="P41" s="3">
        <f t="shared" si="13"/>
        <v>15.35</v>
      </c>
      <c r="Q41" s="3">
        <f t="shared" si="14"/>
        <v>15</v>
      </c>
      <c r="R41" s="3">
        <f t="shared" si="15"/>
        <v>8.68</v>
      </c>
      <c r="S41" s="3">
        <f t="shared" si="16"/>
        <v>14.52</v>
      </c>
      <c r="T41" s="33">
        <v>15</v>
      </c>
      <c r="U41" s="34" t="str">
        <f t="shared" si="17"/>
        <v/>
      </c>
      <c r="V41" s="35">
        <f t="shared" si="18"/>
        <v>5.1803278688524594</v>
      </c>
      <c r="W41" s="35">
        <f t="shared" si="19"/>
        <v>72.811059907834107</v>
      </c>
      <c r="X41" s="36">
        <f t="shared" si="9"/>
        <v>5.1899999999999995</v>
      </c>
      <c r="Y41" s="36">
        <f t="shared" si="10"/>
        <v>72.820000000000007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230102</v>
      </c>
      <c r="M42" s="32" t="s">
        <v>264</v>
      </c>
      <c r="N42" s="3">
        <f t="shared" si="11"/>
        <v>51</v>
      </c>
      <c r="O42" s="3">
        <f t="shared" si="12"/>
        <v>7.95</v>
      </c>
      <c r="P42" s="3">
        <f t="shared" si="13"/>
        <v>15.35</v>
      </c>
      <c r="Q42" s="3">
        <f t="shared" si="14"/>
        <v>15</v>
      </c>
      <c r="R42" s="3">
        <f t="shared" si="15"/>
        <v>8.68</v>
      </c>
      <c r="S42" s="3">
        <f t="shared" si="16"/>
        <v>14.52</v>
      </c>
      <c r="T42" s="33">
        <v>7.5</v>
      </c>
      <c r="U42" s="34">
        <f t="shared" si="17"/>
        <v>7.5</v>
      </c>
      <c r="V42" s="35">
        <f t="shared" si="18"/>
        <v>-0.9672131147540981</v>
      </c>
      <c r="W42" s="35">
        <f t="shared" si="19"/>
        <v>-13.594470046082947</v>
      </c>
      <c r="X42" s="36">
        <f t="shared" si="9"/>
        <v>-0.97</v>
      </c>
      <c r="Y42" s="36">
        <f t="shared" si="10"/>
        <v>-13.6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230102</v>
      </c>
      <c r="M43" s="32" t="s">
        <v>264</v>
      </c>
      <c r="N43" s="3">
        <f t="shared" si="11"/>
        <v>51</v>
      </c>
      <c r="O43" s="3">
        <f t="shared" si="12"/>
        <v>7.95</v>
      </c>
      <c r="P43" s="3">
        <f t="shared" si="13"/>
        <v>15.35</v>
      </c>
      <c r="Q43" s="3">
        <f t="shared" si="14"/>
        <v>15</v>
      </c>
      <c r="R43" s="3">
        <f t="shared" si="15"/>
        <v>8.68</v>
      </c>
      <c r="S43" s="3">
        <f t="shared" si="16"/>
        <v>14.52</v>
      </c>
      <c r="T43" s="33"/>
      <c r="U43" s="34" t="str">
        <f t="shared" si="17"/>
        <v/>
      </c>
      <c r="V43" s="35">
        <f t="shared" si="18"/>
        <v>-7.1147540983606561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230102</v>
      </c>
      <c r="M44" s="32" t="s">
        <v>264</v>
      </c>
      <c r="N44" s="3">
        <f t="shared" si="11"/>
        <v>51</v>
      </c>
      <c r="O44" s="3">
        <f t="shared" si="12"/>
        <v>7.95</v>
      </c>
      <c r="P44" s="3">
        <f t="shared" si="13"/>
        <v>15.35</v>
      </c>
      <c r="Q44" s="3">
        <f t="shared" si="14"/>
        <v>15</v>
      </c>
      <c r="R44" s="3">
        <f t="shared" si="15"/>
        <v>8.68</v>
      </c>
      <c r="S44" s="3">
        <f t="shared" si="16"/>
        <v>14.52</v>
      </c>
      <c r="T44" s="33"/>
      <c r="U44" s="34" t="str">
        <f t="shared" si="17"/>
        <v/>
      </c>
      <c r="V44" s="35">
        <f t="shared" si="18"/>
        <v>-7.1147540983606561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230102</v>
      </c>
      <c r="M45" s="32" t="s">
        <v>264</v>
      </c>
      <c r="N45" s="3">
        <f t="shared" si="11"/>
        <v>51</v>
      </c>
      <c r="O45" s="3">
        <f t="shared" si="12"/>
        <v>7.95</v>
      </c>
      <c r="P45" s="3">
        <f t="shared" si="13"/>
        <v>15.35</v>
      </c>
      <c r="Q45" s="3">
        <f t="shared" si="14"/>
        <v>15</v>
      </c>
      <c r="R45" s="3">
        <f t="shared" si="15"/>
        <v>8.68</v>
      </c>
      <c r="S45" s="3">
        <f t="shared" si="16"/>
        <v>14.52</v>
      </c>
      <c r="T45" s="33"/>
      <c r="U45" s="34" t="str">
        <f t="shared" si="17"/>
        <v/>
      </c>
      <c r="V45" s="35">
        <f t="shared" si="18"/>
        <v>-7.1147540983606561</v>
      </c>
      <c r="W45" s="35">
        <f t="shared" si="19"/>
        <v>-100</v>
      </c>
      <c r="X45" s="36" t="e">
        <f t="shared" si="9"/>
        <v>#N/A</v>
      </c>
      <c r="Y45" s="36" t="e">
        <f t="shared" si="10"/>
        <v>#N/A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230102</v>
      </c>
      <c r="M46" s="32" t="s">
        <v>264</v>
      </c>
      <c r="N46" s="3">
        <f t="shared" si="11"/>
        <v>51</v>
      </c>
      <c r="O46" s="3">
        <f t="shared" si="12"/>
        <v>7.95</v>
      </c>
      <c r="P46" s="3">
        <f t="shared" si="13"/>
        <v>15.35</v>
      </c>
      <c r="Q46" s="3">
        <f t="shared" si="14"/>
        <v>15</v>
      </c>
      <c r="R46" s="3">
        <f t="shared" si="15"/>
        <v>8.68</v>
      </c>
      <c r="S46" s="3">
        <f t="shared" si="16"/>
        <v>14.52</v>
      </c>
      <c r="T46" s="33">
        <v>7.02</v>
      </c>
      <c r="U46" s="34">
        <f t="shared" si="17"/>
        <v>7.02</v>
      </c>
      <c r="V46" s="35">
        <f t="shared" si="18"/>
        <v>-1.3606557377049182</v>
      </c>
      <c r="W46" s="35">
        <f t="shared" si="19"/>
        <v>-19.124423963133644</v>
      </c>
      <c r="X46" s="36">
        <f t="shared" si="9"/>
        <v>-1.37</v>
      </c>
      <c r="Y46" s="36">
        <f t="shared" si="10"/>
        <v>-19.130000000000003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230102</v>
      </c>
      <c r="M47" s="32" t="s">
        <v>264</v>
      </c>
      <c r="N47" s="3">
        <f t="shared" si="11"/>
        <v>51</v>
      </c>
      <c r="O47" s="3">
        <f t="shared" si="12"/>
        <v>7.95</v>
      </c>
      <c r="P47" s="3">
        <f t="shared" si="13"/>
        <v>15.35</v>
      </c>
      <c r="Q47" s="3">
        <f t="shared" si="14"/>
        <v>15</v>
      </c>
      <c r="R47" s="3">
        <f t="shared" si="15"/>
        <v>8.68</v>
      </c>
      <c r="S47" s="3">
        <f t="shared" si="16"/>
        <v>14.52</v>
      </c>
      <c r="T47" s="33">
        <v>7.4</v>
      </c>
      <c r="U47" s="34">
        <f t="shared" si="17"/>
        <v>7.4</v>
      </c>
      <c r="V47" s="35">
        <f t="shared" si="18"/>
        <v>-1.0491803278688518</v>
      </c>
      <c r="W47" s="35">
        <f t="shared" si="19"/>
        <v>-14.746543778801838</v>
      </c>
      <c r="X47" s="36">
        <f t="shared" si="9"/>
        <v>-1.05</v>
      </c>
      <c r="Y47" s="36">
        <f t="shared" si="10"/>
        <v>-14.75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230102</v>
      </c>
      <c r="M48" s="32" t="s">
        <v>264</v>
      </c>
      <c r="N48" s="3">
        <f t="shared" si="11"/>
        <v>51</v>
      </c>
      <c r="O48" s="3">
        <f t="shared" si="12"/>
        <v>7.95</v>
      </c>
      <c r="P48" s="3">
        <f t="shared" si="13"/>
        <v>15.35</v>
      </c>
      <c r="Q48" s="3">
        <f t="shared" si="14"/>
        <v>15</v>
      </c>
      <c r="R48" s="3">
        <f t="shared" si="15"/>
        <v>8.68</v>
      </c>
      <c r="S48" s="3">
        <f t="shared" si="16"/>
        <v>14.52</v>
      </c>
      <c r="T48" s="33" t="s">
        <v>267</v>
      </c>
      <c r="U48" s="34" t="str">
        <f t="shared" si="17"/>
        <v/>
      </c>
      <c r="V48" s="35" t="e">
        <f t="shared" si="18"/>
        <v>#VALUE!</v>
      </c>
      <c r="W48" s="35" t="e">
        <f t="shared" si="19"/>
        <v>#VALUE!</v>
      </c>
      <c r="X48" s="36" t="e">
        <f t="shared" si="9"/>
        <v>#VALUE!</v>
      </c>
      <c r="Y48" s="36" t="e">
        <f t="shared" si="10"/>
        <v>#VALUE!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230102</v>
      </c>
      <c r="M49" s="32" t="s">
        <v>264</v>
      </c>
      <c r="N49" s="3">
        <f t="shared" si="11"/>
        <v>51</v>
      </c>
      <c r="O49" s="3">
        <f t="shared" si="12"/>
        <v>7.95</v>
      </c>
      <c r="P49" s="3">
        <f t="shared" si="13"/>
        <v>15.35</v>
      </c>
      <c r="Q49" s="3">
        <f t="shared" si="14"/>
        <v>15</v>
      </c>
      <c r="R49" s="3">
        <f t="shared" si="15"/>
        <v>8.68</v>
      </c>
      <c r="S49" s="3">
        <f t="shared" si="16"/>
        <v>14.52</v>
      </c>
      <c r="T49" s="33">
        <v>13.9</v>
      </c>
      <c r="U49" s="34" t="str">
        <f t="shared" si="17"/>
        <v/>
      </c>
      <c r="V49" s="35">
        <f t="shared" si="18"/>
        <v>4.2786885245901649</v>
      </c>
      <c r="W49" s="35">
        <f t="shared" si="19"/>
        <v>60.138248847926278</v>
      </c>
      <c r="X49" s="36">
        <f t="shared" si="9"/>
        <v>4.2799999999999994</v>
      </c>
      <c r="Y49" s="36">
        <f t="shared" si="10"/>
        <v>60.14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266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230102</v>
      </c>
      <c r="M50" s="32" t="s">
        <v>264</v>
      </c>
      <c r="N50" s="3">
        <f t="shared" si="11"/>
        <v>51</v>
      </c>
      <c r="O50" s="3">
        <f t="shared" si="12"/>
        <v>7.95</v>
      </c>
      <c r="P50" s="3">
        <f t="shared" si="13"/>
        <v>15.35</v>
      </c>
      <c r="Q50" s="3">
        <f t="shared" si="14"/>
        <v>15</v>
      </c>
      <c r="R50" s="3">
        <f t="shared" si="15"/>
        <v>8.68</v>
      </c>
      <c r="S50" s="3">
        <f t="shared" si="16"/>
        <v>14.52</v>
      </c>
      <c r="T50" s="33"/>
      <c r="U50" s="34" t="str">
        <f t="shared" si="17"/>
        <v/>
      </c>
      <c r="V50" s="35">
        <f t="shared" si="18"/>
        <v>-7.1147540983606561</v>
      </c>
      <c r="W50" s="35">
        <f t="shared" si="19"/>
        <v>-100</v>
      </c>
      <c r="X50" s="36" t="e">
        <f t="shared" si="9"/>
        <v>#N/A</v>
      </c>
      <c r="Y50" s="36" t="e">
        <f t="shared" si="10"/>
        <v>#N/A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272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230102</v>
      </c>
      <c r="M51" s="32" t="s">
        <v>264</v>
      </c>
      <c r="N51" s="3">
        <f t="shared" si="11"/>
        <v>51</v>
      </c>
      <c r="O51" s="3">
        <f t="shared" si="12"/>
        <v>7.95</v>
      </c>
      <c r="P51" s="3">
        <f t="shared" si="13"/>
        <v>15.35</v>
      </c>
      <c r="Q51" s="3">
        <f t="shared" si="14"/>
        <v>15</v>
      </c>
      <c r="R51" s="3">
        <f t="shared" si="15"/>
        <v>8.68</v>
      </c>
      <c r="S51" s="3">
        <f t="shared" si="16"/>
        <v>14.52</v>
      </c>
      <c r="T51" s="33"/>
      <c r="U51" s="34" t="str">
        <f t="shared" si="17"/>
        <v/>
      </c>
      <c r="V51" s="35">
        <f t="shared" si="18"/>
        <v>-7.1147540983606561</v>
      </c>
      <c r="W51" s="35">
        <f t="shared" si="19"/>
        <v>-100</v>
      </c>
      <c r="X51" s="36" t="e">
        <f t="shared" si="9"/>
        <v>#N/A</v>
      </c>
      <c r="Y51" s="36" t="e">
        <f t="shared" si="10"/>
        <v>#N/A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230102</v>
      </c>
      <c r="M52" s="32" t="s">
        <v>264</v>
      </c>
      <c r="N52" s="3">
        <f t="shared" si="11"/>
        <v>51</v>
      </c>
      <c r="O52" s="3">
        <f t="shared" si="12"/>
        <v>7.95</v>
      </c>
      <c r="P52" s="3">
        <f t="shared" si="13"/>
        <v>15.35</v>
      </c>
      <c r="Q52" s="3">
        <f t="shared" si="14"/>
        <v>15</v>
      </c>
      <c r="R52" s="3">
        <f t="shared" si="15"/>
        <v>8.68</v>
      </c>
      <c r="S52" s="3">
        <f t="shared" si="16"/>
        <v>14.52</v>
      </c>
      <c r="T52" s="33"/>
      <c r="U52" s="34" t="str">
        <f t="shared" si="17"/>
        <v/>
      </c>
      <c r="V52" s="35">
        <f t="shared" si="18"/>
        <v>-7.1147540983606561</v>
      </c>
      <c r="W52" s="35">
        <f t="shared" si="19"/>
        <v>-100</v>
      </c>
      <c r="X52" s="36" t="e">
        <f t="shared" si="9"/>
        <v>#N/A</v>
      </c>
      <c r="Y52" s="36" t="e">
        <f t="shared" si="10"/>
        <v>#N/A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230102</v>
      </c>
      <c r="M53" s="32" t="s">
        <v>264</v>
      </c>
      <c r="N53" s="3">
        <f t="shared" si="11"/>
        <v>51</v>
      </c>
      <c r="O53" s="3">
        <f t="shared" si="12"/>
        <v>7.95</v>
      </c>
      <c r="P53" s="3">
        <f t="shared" si="13"/>
        <v>15.35</v>
      </c>
      <c r="Q53" s="3">
        <f t="shared" si="14"/>
        <v>15</v>
      </c>
      <c r="R53" s="3">
        <f t="shared" si="15"/>
        <v>8.68</v>
      </c>
      <c r="S53" s="3">
        <f t="shared" si="16"/>
        <v>14.52</v>
      </c>
      <c r="T53" s="33"/>
      <c r="U53" s="34" t="str">
        <f t="shared" si="17"/>
        <v/>
      </c>
      <c r="V53" s="35">
        <f t="shared" si="18"/>
        <v>-7.1147540983606561</v>
      </c>
      <c r="W53" s="35">
        <f t="shared" si="19"/>
        <v>-100</v>
      </c>
      <c r="X53" s="36" t="e">
        <f t="shared" si="9"/>
        <v>#N/A</v>
      </c>
      <c r="Y53" s="36" t="e">
        <f t="shared" si="10"/>
        <v>#N/A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230102</v>
      </c>
      <c r="M54" s="32" t="s">
        <v>264</v>
      </c>
      <c r="N54" s="3">
        <f t="shared" si="11"/>
        <v>51</v>
      </c>
      <c r="O54" s="3">
        <f t="shared" si="12"/>
        <v>7.95</v>
      </c>
      <c r="P54" s="3">
        <f t="shared" si="13"/>
        <v>15.35</v>
      </c>
      <c r="Q54" s="3">
        <f t="shared" si="14"/>
        <v>15</v>
      </c>
      <c r="R54" s="3">
        <f t="shared" si="15"/>
        <v>8.68</v>
      </c>
      <c r="S54" s="3">
        <f t="shared" si="16"/>
        <v>14.52</v>
      </c>
      <c r="T54" s="33"/>
      <c r="U54" s="34" t="str">
        <f t="shared" si="17"/>
        <v/>
      </c>
      <c r="V54" s="35">
        <f t="shared" si="18"/>
        <v>-7.1147540983606561</v>
      </c>
      <c r="W54" s="35">
        <f t="shared" si="19"/>
        <v>-100</v>
      </c>
      <c r="X54" s="36" t="e">
        <f t="shared" si="9"/>
        <v>#N/A</v>
      </c>
      <c r="Y54" s="36" t="e">
        <f t="shared" si="10"/>
        <v>#N/A</v>
      </c>
      <c r="Z54" s="37"/>
    </row>
    <row r="55" spans="1:26" ht="24.95" customHeight="1">
      <c r="A55" s="3">
        <v>54</v>
      </c>
      <c r="B55" s="5"/>
      <c r="C55" s="9"/>
      <c r="D55" s="32"/>
      <c r="E55" s="9"/>
      <c r="F55" s="10"/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230102</v>
      </c>
      <c r="M55" s="32" t="s">
        <v>264</v>
      </c>
      <c r="N55" s="3">
        <f t="shared" si="11"/>
        <v>51</v>
      </c>
      <c r="O55" s="3">
        <f t="shared" si="12"/>
        <v>7.95</v>
      </c>
      <c r="P55" s="3">
        <f t="shared" si="13"/>
        <v>15.35</v>
      </c>
      <c r="Q55" s="3">
        <f t="shared" si="14"/>
        <v>15</v>
      </c>
      <c r="R55" s="3">
        <f t="shared" si="15"/>
        <v>8.68</v>
      </c>
      <c r="S55" s="3">
        <f t="shared" si="16"/>
        <v>14.52</v>
      </c>
      <c r="T55" s="33"/>
      <c r="U55" s="34" t="str">
        <f t="shared" si="17"/>
        <v/>
      </c>
      <c r="V55" s="35">
        <f t="shared" si="18"/>
        <v>-7.1147540983606561</v>
      </c>
      <c r="W55" s="35">
        <f t="shared" si="19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ht="24.95" customHeight="1">
      <c r="A56" s="3">
        <v>55</v>
      </c>
      <c r="B56" s="5"/>
      <c r="C56" s="9"/>
      <c r="D56" s="32"/>
      <c r="E56" s="9"/>
      <c r="F56" s="10"/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230102</v>
      </c>
      <c r="M56" s="32" t="s">
        <v>264</v>
      </c>
      <c r="N56" s="3">
        <f t="shared" si="11"/>
        <v>51</v>
      </c>
      <c r="O56" s="3">
        <f t="shared" si="12"/>
        <v>7.95</v>
      </c>
      <c r="P56" s="3">
        <f t="shared" si="13"/>
        <v>15.35</v>
      </c>
      <c r="Q56" s="3">
        <f t="shared" si="14"/>
        <v>15</v>
      </c>
      <c r="R56" s="3">
        <f t="shared" si="15"/>
        <v>8.68</v>
      </c>
      <c r="S56" s="3">
        <f t="shared" si="16"/>
        <v>14.52</v>
      </c>
      <c r="T56" s="33"/>
      <c r="U56" s="34" t="str">
        <f t="shared" si="17"/>
        <v/>
      </c>
      <c r="V56" s="35">
        <f t="shared" si="18"/>
        <v>-7.1147540983606561</v>
      </c>
      <c r="W56" s="35">
        <f t="shared" si="19"/>
        <v>-100</v>
      </c>
      <c r="X56" s="36" t="e">
        <f t="shared" si="9"/>
        <v>#N/A</v>
      </c>
      <c r="Y56" s="36" t="e">
        <f t="shared" si="10"/>
        <v>#N/A</v>
      </c>
      <c r="Z56" s="37"/>
    </row>
    <row r="57" spans="1:26" ht="24.95" customHeight="1">
      <c r="A57" s="3"/>
      <c r="B57" s="5"/>
      <c r="C57" s="9"/>
      <c r="D57" s="32"/>
      <c r="E57" s="9"/>
      <c r="F57" s="10"/>
      <c r="G57" s="8"/>
      <c r="H57" s="38"/>
      <c r="I57" s="38"/>
      <c r="J57" s="38"/>
      <c r="K57" s="31"/>
      <c r="L57" s="31"/>
      <c r="M57" s="32"/>
      <c r="N57" s="3"/>
      <c r="O57" s="3"/>
      <c r="P57" s="3"/>
      <c r="Q57" s="3"/>
      <c r="R57" s="3"/>
      <c r="S57" s="3"/>
      <c r="T57" s="33"/>
      <c r="U57" s="34"/>
      <c r="V57" s="35"/>
      <c r="W57" s="35"/>
      <c r="X57" s="36"/>
      <c r="Y57" s="36"/>
      <c r="Z57" s="37"/>
    </row>
    <row r="58" spans="1:26" ht="24.95" customHeight="1">
      <c r="A58" s="3"/>
      <c r="B58" s="5"/>
      <c r="C58" s="9"/>
      <c r="D58" s="32"/>
      <c r="E58" s="9"/>
      <c r="F58" s="10"/>
      <c r="G58" s="8"/>
      <c r="H58" s="38"/>
      <c r="I58" s="38"/>
      <c r="J58" s="38"/>
      <c r="K58" s="31"/>
      <c r="L58" s="31"/>
      <c r="M58" s="32"/>
      <c r="N58" s="3"/>
      <c r="O58" s="3"/>
      <c r="P58" s="3"/>
      <c r="Q58" s="3"/>
      <c r="R58" s="3"/>
      <c r="S58" s="3"/>
      <c r="T58" s="33"/>
      <c r="U58" s="34"/>
      <c r="V58" s="35"/>
      <c r="W58" s="35"/>
      <c r="X58" s="36"/>
      <c r="Y58" s="36"/>
      <c r="Z58" s="37"/>
    </row>
    <row r="59" spans="1:26" ht="24.95" customHeight="1">
      <c r="A59" s="3">
        <v>56</v>
      </c>
      <c r="B59" s="5"/>
      <c r="C59" s="9"/>
      <c r="D59" s="32"/>
      <c r="E59" s="9"/>
      <c r="F59" s="10"/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230102</v>
      </c>
      <c r="M59" s="32" t="s">
        <v>264</v>
      </c>
      <c r="N59" s="3">
        <f t="shared" ref="N59:N82" si="20">COUNTA($T$2:$T$82)</f>
        <v>51</v>
      </c>
      <c r="O59" s="3">
        <f t="shared" ref="O59:O68" si="21">$K$88</f>
        <v>7.95</v>
      </c>
      <c r="P59" s="3">
        <f t="shared" ref="P59:P68" si="22">$K$90</f>
        <v>15.35</v>
      </c>
      <c r="Q59" s="3">
        <f t="shared" ref="Q59:Q68" si="23">COUNTA($T$63:$T$82)</f>
        <v>15</v>
      </c>
      <c r="R59" s="3">
        <f t="shared" ref="R59:R68" si="24">$K$91</f>
        <v>8.68</v>
      </c>
      <c r="S59" s="3">
        <f t="shared" ref="S59:S68" si="25">$K$93</f>
        <v>14.52</v>
      </c>
      <c r="T59" s="33"/>
      <c r="U59" s="34" t="str">
        <f t="shared" ref="U59:U67" si="26">IF(OR(T59&lt;$J$86,T59&gt;$J$87),"",T59)</f>
        <v/>
      </c>
      <c r="V59" s="35">
        <f t="shared" ref="V59:V67" si="27">(T59-$K$91)/$K$89</f>
        <v>-7.1147540983606561</v>
      </c>
      <c r="W59" s="35">
        <f t="shared" ref="W59:W67" si="28">(T59-$K$91)/$K$91*100</f>
        <v>-100</v>
      </c>
      <c r="X59" s="36" t="e">
        <f t="shared" si="9"/>
        <v>#N/A</v>
      </c>
      <c r="Y59" s="36" t="e">
        <f t="shared" si="10"/>
        <v>#N/A</v>
      </c>
      <c r="Z59" s="37"/>
    </row>
    <row r="60" spans="1:26" ht="24.95" customHeight="1">
      <c r="A60" s="3">
        <v>57</v>
      </c>
      <c r="B60" s="5"/>
      <c r="C60" s="9"/>
      <c r="D60" s="32"/>
      <c r="E60" s="9"/>
      <c r="F60" s="10"/>
      <c r="G60" s="8" t="s">
        <v>1</v>
      </c>
      <c r="H60" s="38" t="s">
        <v>40</v>
      </c>
      <c r="I60" s="38" t="s">
        <v>16</v>
      </c>
      <c r="J60" s="38">
        <v>1</v>
      </c>
      <c r="K60" s="31">
        <v>5</v>
      </c>
      <c r="L60" s="31">
        <v>230102</v>
      </c>
      <c r="M60" s="32" t="s">
        <v>264</v>
      </c>
      <c r="N60" s="3">
        <f t="shared" si="20"/>
        <v>51</v>
      </c>
      <c r="O60" s="3">
        <f t="shared" si="21"/>
        <v>7.95</v>
      </c>
      <c r="P60" s="3">
        <f t="shared" si="22"/>
        <v>15.35</v>
      </c>
      <c r="Q60" s="3">
        <f t="shared" si="23"/>
        <v>15</v>
      </c>
      <c r="R60" s="3">
        <f t="shared" si="24"/>
        <v>8.68</v>
      </c>
      <c r="S60" s="3">
        <f t="shared" si="25"/>
        <v>14.52</v>
      </c>
      <c r="T60" s="33"/>
      <c r="U60" s="34" t="str">
        <f t="shared" si="26"/>
        <v/>
      </c>
      <c r="V60" s="35">
        <f t="shared" si="27"/>
        <v>-7.1147540983606561</v>
      </c>
      <c r="W60" s="35">
        <f t="shared" si="28"/>
        <v>-100</v>
      </c>
      <c r="X60" s="36" t="e">
        <f t="shared" si="9"/>
        <v>#N/A</v>
      </c>
      <c r="Y60" s="36" t="e">
        <f t="shared" si="10"/>
        <v>#N/A</v>
      </c>
      <c r="Z60" s="37"/>
    </row>
    <row r="61" spans="1:26" ht="24.95" customHeight="1">
      <c r="A61" s="3">
        <v>58</v>
      </c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230102</v>
      </c>
      <c r="M61" s="32" t="s">
        <v>264</v>
      </c>
      <c r="N61" s="3">
        <f t="shared" si="20"/>
        <v>51</v>
      </c>
      <c r="O61" s="3">
        <f t="shared" si="21"/>
        <v>7.95</v>
      </c>
      <c r="P61" s="3">
        <f t="shared" si="22"/>
        <v>15.35</v>
      </c>
      <c r="Q61" s="3">
        <f t="shared" si="23"/>
        <v>15</v>
      </c>
      <c r="R61" s="3">
        <f t="shared" si="24"/>
        <v>8.68</v>
      </c>
      <c r="S61" s="3">
        <f t="shared" si="25"/>
        <v>14.52</v>
      </c>
      <c r="T61" s="33"/>
      <c r="U61" s="34" t="str">
        <f t="shared" si="26"/>
        <v/>
      </c>
      <c r="V61" s="35">
        <f t="shared" si="27"/>
        <v>-7.1147540983606561</v>
      </c>
      <c r="W61" s="35">
        <f t="shared" si="28"/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59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230102</v>
      </c>
      <c r="M62" s="32" t="s">
        <v>264</v>
      </c>
      <c r="N62" s="3">
        <f t="shared" si="20"/>
        <v>51</v>
      </c>
      <c r="O62" s="3">
        <f t="shared" si="21"/>
        <v>7.95</v>
      </c>
      <c r="P62" s="3">
        <f t="shared" si="22"/>
        <v>15.35</v>
      </c>
      <c r="Q62" s="3">
        <f t="shared" si="23"/>
        <v>15</v>
      </c>
      <c r="R62" s="3">
        <f t="shared" si="24"/>
        <v>8.68</v>
      </c>
      <c r="S62" s="3">
        <f t="shared" si="25"/>
        <v>14.52</v>
      </c>
      <c r="T62" s="33"/>
      <c r="U62" s="34" t="str">
        <f t="shared" si="26"/>
        <v/>
      </c>
      <c r="V62" s="35">
        <f t="shared" si="27"/>
        <v>-7.1147540983606561</v>
      </c>
      <c r="W62" s="35">
        <f t="shared" si="2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60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230102</v>
      </c>
      <c r="M63" s="32" t="s">
        <v>264</v>
      </c>
      <c r="N63" s="3">
        <f t="shared" si="20"/>
        <v>51</v>
      </c>
      <c r="O63" s="3">
        <f t="shared" si="21"/>
        <v>7.95</v>
      </c>
      <c r="P63" s="3">
        <f t="shared" si="22"/>
        <v>15.35</v>
      </c>
      <c r="Q63" s="3">
        <f t="shared" si="23"/>
        <v>15</v>
      </c>
      <c r="R63" s="3">
        <f t="shared" si="24"/>
        <v>8.68</v>
      </c>
      <c r="S63" s="3">
        <f t="shared" si="25"/>
        <v>14.52</v>
      </c>
      <c r="T63" s="33">
        <v>9.6999999999999993</v>
      </c>
      <c r="U63" s="34">
        <f t="shared" si="26"/>
        <v>9.6999999999999993</v>
      </c>
      <c r="V63" s="35">
        <f t="shared" si="27"/>
        <v>0.83606557377049151</v>
      </c>
      <c r="W63" s="35">
        <f t="shared" si="28"/>
        <v>11.751152073732714</v>
      </c>
      <c r="X63" s="36">
        <f t="shared" si="9"/>
        <v>0.84</v>
      </c>
      <c r="Y63" s="36">
        <f t="shared" si="10"/>
        <v>11.76</v>
      </c>
    </row>
    <row r="64" spans="1:26" s="43" customFormat="1" ht="24.95" customHeight="1">
      <c r="A64" s="3">
        <v>61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230102</v>
      </c>
      <c r="M64" s="32" t="s">
        <v>264</v>
      </c>
      <c r="N64" s="3">
        <f t="shared" si="20"/>
        <v>51</v>
      </c>
      <c r="O64" s="3">
        <f t="shared" si="21"/>
        <v>7.95</v>
      </c>
      <c r="P64" s="3">
        <f t="shared" si="22"/>
        <v>15.35</v>
      </c>
      <c r="Q64" s="3">
        <f t="shared" si="23"/>
        <v>15</v>
      </c>
      <c r="R64" s="3">
        <f t="shared" si="24"/>
        <v>8.68</v>
      </c>
      <c r="S64" s="3">
        <f t="shared" si="25"/>
        <v>14.52</v>
      </c>
      <c r="T64" s="33">
        <v>9.1999999999999993</v>
      </c>
      <c r="U64" s="34">
        <f t="shared" si="26"/>
        <v>9.1999999999999993</v>
      </c>
      <c r="V64" s="35">
        <f t="shared" si="27"/>
        <v>0.42622950819672095</v>
      </c>
      <c r="W64" s="35">
        <f t="shared" si="28"/>
        <v>5.9907834101382447</v>
      </c>
      <c r="X64" s="36">
        <f t="shared" si="9"/>
        <v>0.43</v>
      </c>
      <c r="Y64" s="36">
        <f t="shared" si="10"/>
        <v>6</v>
      </c>
    </row>
    <row r="65" spans="1:25" s="43" customFormat="1" ht="24.95" customHeight="1">
      <c r="A65" s="3">
        <v>62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230102</v>
      </c>
      <c r="M65" s="32" t="s">
        <v>264</v>
      </c>
      <c r="N65" s="3">
        <f t="shared" si="20"/>
        <v>51</v>
      </c>
      <c r="O65" s="3">
        <f t="shared" si="21"/>
        <v>7.95</v>
      </c>
      <c r="P65" s="3">
        <f t="shared" si="22"/>
        <v>15.35</v>
      </c>
      <c r="Q65" s="3">
        <f t="shared" si="23"/>
        <v>15</v>
      </c>
      <c r="R65" s="3">
        <f t="shared" si="24"/>
        <v>8.68</v>
      </c>
      <c r="S65" s="3">
        <f t="shared" si="25"/>
        <v>14.52</v>
      </c>
      <c r="T65" s="33">
        <v>7.31</v>
      </c>
      <c r="U65" s="34">
        <f t="shared" si="26"/>
        <v>7.31</v>
      </c>
      <c r="V65" s="35">
        <f t="shared" si="27"/>
        <v>-1.1229508196721312</v>
      </c>
      <c r="W65" s="35">
        <f t="shared" si="28"/>
        <v>-15.783410138248849</v>
      </c>
      <c r="X65" s="36">
        <f t="shared" si="9"/>
        <v>-1.1300000000000001</v>
      </c>
      <c r="Y65" s="36">
        <f t="shared" si="10"/>
        <v>-15.79</v>
      </c>
    </row>
    <row r="66" spans="1:25" s="43" customFormat="1" ht="24.95" customHeight="1">
      <c r="A66" s="3">
        <v>63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230102</v>
      </c>
      <c r="M66" s="32" t="s">
        <v>264</v>
      </c>
      <c r="N66" s="3">
        <f t="shared" si="20"/>
        <v>51</v>
      </c>
      <c r="O66" s="3">
        <f t="shared" si="21"/>
        <v>7.95</v>
      </c>
      <c r="P66" s="3">
        <f t="shared" si="22"/>
        <v>15.35</v>
      </c>
      <c r="Q66" s="3">
        <f t="shared" si="23"/>
        <v>15</v>
      </c>
      <c r="R66" s="3">
        <f t="shared" si="24"/>
        <v>8.68</v>
      </c>
      <c r="S66" s="3">
        <f t="shared" si="25"/>
        <v>14.52</v>
      </c>
      <c r="T66" s="33">
        <v>7.6</v>
      </c>
      <c r="U66" s="34">
        <f t="shared" si="26"/>
        <v>7.6</v>
      </c>
      <c r="V66" s="35">
        <f t="shared" si="27"/>
        <v>-0.88524590163934436</v>
      </c>
      <c r="W66" s="35">
        <f t="shared" si="28"/>
        <v>-12.442396313364057</v>
      </c>
      <c r="X66" s="36">
        <f t="shared" si="9"/>
        <v>-0.89</v>
      </c>
      <c r="Y66" s="36">
        <f t="shared" si="10"/>
        <v>-12.45</v>
      </c>
    </row>
    <row r="67" spans="1:25" s="43" customFormat="1" ht="24.95" customHeight="1">
      <c r="A67" s="3">
        <v>64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230102</v>
      </c>
      <c r="M67" s="32" t="s">
        <v>264</v>
      </c>
      <c r="N67" s="3">
        <f t="shared" si="20"/>
        <v>51</v>
      </c>
      <c r="O67" s="3">
        <f t="shared" si="21"/>
        <v>7.95</v>
      </c>
      <c r="P67" s="3">
        <f t="shared" si="22"/>
        <v>15.35</v>
      </c>
      <c r="Q67" s="3">
        <f t="shared" si="23"/>
        <v>15</v>
      </c>
      <c r="R67" s="3">
        <f t="shared" si="24"/>
        <v>8.68</v>
      </c>
      <c r="S67" s="3">
        <f t="shared" si="25"/>
        <v>14.52</v>
      </c>
      <c r="T67" s="33">
        <v>7.55</v>
      </c>
      <c r="U67" s="34">
        <f t="shared" si="26"/>
        <v>7.55</v>
      </c>
      <c r="V67" s="35">
        <f t="shared" si="27"/>
        <v>-0.92622950819672123</v>
      </c>
      <c r="W67" s="35">
        <f t="shared" si="28"/>
        <v>-13.018433179723502</v>
      </c>
      <c r="X67" s="36">
        <f t="shared" si="9"/>
        <v>-0.93</v>
      </c>
      <c r="Y67" s="36">
        <f t="shared" si="10"/>
        <v>-13.02</v>
      </c>
    </row>
    <row r="68" spans="1:25" s="43" customFormat="1" ht="24.95" customHeight="1">
      <c r="A68" s="3">
        <v>65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230102</v>
      </c>
      <c r="M68" s="32" t="s">
        <v>264</v>
      </c>
      <c r="N68" s="3">
        <f t="shared" si="20"/>
        <v>51</v>
      </c>
      <c r="O68" s="3">
        <f t="shared" si="21"/>
        <v>7.95</v>
      </c>
      <c r="P68" s="3">
        <f t="shared" si="22"/>
        <v>15.35</v>
      </c>
      <c r="Q68" s="3">
        <f t="shared" si="23"/>
        <v>15</v>
      </c>
      <c r="R68" s="3">
        <f t="shared" si="24"/>
        <v>8.68</v>
      </c>
      <c r="S68" s="3">
        <f t="shared" si="25"/>
        <v>14.52</v>
      </c>
      <c r="T68" s="33">
        <v>10.37</v>
      </c>
      <c r="U68" s="34">
        <f t="shared" ref="U68:U82" si="29">IF(OR(T68&lt;$J$86,T68&gt;$J$87),"",T68)</f>
        <v>10.37</v>
      </c>
      <c r="V68" s="35">
        <f t="shared" ref="V68:V82" si="30">(T68-$K$91)/$K$89</f>
        <v>1.3852459016393439</v>
      </c>
      <c r="W68" s="35">
        <f t="shared" ref="W68:W82" si="31">(T68-$K$91)/$K$91*100</f>
        <v>19.470046082949306</v>
      </c>
      <c r="X68" s="36">
        <f t="shared" ref="X68:X82" si="32">IF(T68&lt;&gt;0,ROUNDUP(V68,2),#N/A)</f>
        <v>1.39</v>
      </c>
      <c r="Y68" s="36">
        <f t="shared" ref="Y68:Y81" si="33">IF(T68&lt;&gt;0,ROUNDUP(W68,2),#N/A)</f>
        <v>19.48</v>
      </c>
    </row>
    <row r="69" spans="1:25" s="43" customFormat="1" ht="24.95" customHeight="1">
      <c r="A69" s="3">
        <v>66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230102</v>
      </c>
      <c r="M69" s="32" t="s">
        <v>264</v>
      </c>
      <c r="N69" s="3">
        <f t="shared" si="20"/>
        <v>51</v>
      </c>
      <c r="O69" s="3">
        <f t="shared" ref="O69:O82" si="34">$K$88</f>
        <v>7.95</v>
      </c>
      <c r="P69" s="3">
        <f t="shared" ref="P69:P82" si="35">$K$90</f>
        <v>15.35</v>
      </c>
      <c r="Q69" s="3">
        <f t="shared" ref="Q69:Q82" si="36">COUNTA($T$63:$T$82)</f>
        <v>15</v>
      </c>
      <c r="R69" s="3">
        <f t="shared" ref="R69:R82" si="37">$K$91</f>
        <v>8.68</v>
      </c>
      <c r="S69" s="3">
        <f t="shared" ref="S69:S82" si="38">$K$93</f>
        <v>14.52</v>
      </c>
      <c r="T69" s="33">
        <v>8.5399999999999991</v>
      </c>
      <c r="U69" s="34">
        <f t="shared" si="29"/>
        <v>8.5399999999999991</v>
      </c>
      <c r="V69" s="35">
        <f t="shared" si="30"/>
        <v>-0.11475409836065621</v>
      </c>
      <c r="W69" s="35">
        <f t="shared" si="31"/>
        <v>-1.6129032258064582</v>
      </c>
      <c r="X69" s="36">
        <f t="shared" si="32"/>
        <v>-0.12</v>
      </c>
      <c r="Y69" s="36">
        <f t="shared" si="33"/>
        <v>-1.62</v>
      </c>
    </row>
    <row r="70" spans="1:25" s="43" customFormat="1" ht="24.95" customHeight="1">
      <c r="A70" s="3">
        <v>67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230102</v>
      </c>
      <c r="M70" s="32" t="s">
        <v>264</v>
      </c>
      <c r="N70" s="3">
        <f t="shared" si="20"/>
        <v>51</v>
      </c>
      <c r="O70" s="3">
        <f t="shared" si="34"/>
        <v>7.95</v>
      </c>
      <c r="P70" s="3">
        <f t="shared" si="35"/>
        <v>15.35</v>
      </c>
      <c r="Q70" s="3">
        <f t="shared" si="36"/>
        <v>15</v>
      </c>
      <c r="R70" s="3">
        <f t="shared" si="37"/>
        <v>8.68</v>
      </c>
      <c r="S70" s="3">
        <f t="shared" si="38"/>
        <v>14.52</v>
      </c>
      <c r="T70" s="33">
        <v>7.6242000000000001</v>
      </c>
      <c r="U70" s="34">
        <f t="shared" si="29"/>
        <v>7.6242000000000001</v>
      </c>
      <c r="V70" s="35">
        <f t="shared" si="30"/>
        <v>-0.86540983606557353</v>
      </c>
      <c r="W70" s="35">
        <f t="shared" si="31"/>
        <v>-12.16359447004608</v>
      </c>
      <c r="X70" s="36">
        <f t="shared" si="32"/>
        <v>-0.87</v>
      </c>
      <c r="Y70" s="36">
        <f t="shared" si="33"/>
        <v>-12.17</v>
      </c>
    </row>
    <row r="71" spans="1:25" s="43" customFormat="1" ht="24.95" customHeight="1">
      <c r="A71" s="3">
        <v>68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230102</v>
      </c>
      <c r="M71" s="32" t="s">
        <v>264</v>
      </c>
      <c r="N71" s="3">
        <f t="shared" si="20"/>
        <v>51</v>
      </c>
      <c r="O71" s="3">
        <f t="shared" si="34"/>
        <v>7.95</v>
      </c>
      <c r="P71" s="3">
        <f t="shared" si="35"/>
        <v>15.35</v>
      </c>
      <c r="Q71" s="3">
        <f t="shared" si="36"/>
        <v>15</v>
      </c>
      <c r="R71" s="3">
        <f t="shared" si="37"/>
        <v>8.68</v>
      </c>
      <c r="S71" s="3">
        <f t="shared" si="38"/>
        <v>14.52</v>
      </c>
      <c r="T71" s="33">
        <v>7.74</v>
      </c>
      <c r="U71" s="34">
        <f t="shared" si="29"/>
        <v>7.74</v>
      </c>
      <c r="V71" s="35">
        <f t="shared" si="30"/>
        <v>-0.77049180327868816</v>
      </c>
      <c r="W71" s="35">
        <f t="shared" si="31"/>
        <v>-10.829493087557598</v>
      </c>
      <c r="X71" s="36">
        <f t="shared" si="32"/>
        <v>-0.78</v>
      </c>
      <c r="Y71" s="36">
        <f t="shared" si="33"/>
        <v>-10.83</v>
      </c>
    </row>
    <row r="72" spans="1:25" s="43" customFormat="1" ht="24.95" customHeight="1">
      <c r="A72" s="3">
        <v>69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230102</v>
      </c>
      <c r="M72" s="32" t="s">
        <v>264</v>
      </c>
      <c r="N72" s="3">
        <f t="shared" si="20"/>
        <v>51</v>
      </c>
      <c r="O72" s="3">
        <f t="shared" si="34"/>
        <v>7.95</v>
      </c>
      <c r="P72" s="3">
        <f t="shared" si="35"/>
        <v>15.35</v>
      </c>
      <c r="Q72" s="3">
        <f t="shared" si="36"/>
        <v>15</v>
      </c>
      <c r="R72" s="3">
        <f t="shared" si="37"/>
        <v>8.68</v>
      </c>
      <c r="S72" s="3">
        <f t="shared" si="38"/>
        <v>14.52</v>
      </c>
      <c r="T72" s="33">
        <v>7.8</v>
      </c>
      <c r="U72" s="34">
        <f t="shared" si="29"/>
        <v>7.8</v>
      </c>
      <c r="V72" s="35">
        <f t="shared" si="30"/>
        <v>-0.72131147540983598</v>
      </c>
      <c r="W72" s="35">
        <f t="shared" si="31"/>
        <v>-10.138248847926267</v>
      </c>
      <c r="X72" s="36">
        <f t="shared" si="32"/>
        <v>-0.73</v>
      </c>
      <c r="Y72" s="36">
        <f t="shared" si="33"/>
        <v>-10.14</v>
      </c>
    </row>
    <row r="73" spans="1:25" s="43" customFormat="1" ht="24.95" customHeight="1">
      <c r="A73" s="3">
        <v>70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230102</v>
      </c>
      <c r="M73" s="32" t="s">
        <v>264</v>
      </c>
      <c r="N73" s="3">
        <f t="shared" si="20"/>
        <v>51</v>
      </c>
      <c r="O73" s="3">
        <f t="shared" si="34"/>
        <v>7.95</v>
      </c>
      <c r="P73" s="3">
        <f t="shared" si="35"/>
        <v>15.35</v>
      </c>
      <c r="Q73" s="3">
        <f t="shared" si="36"/>
        <v>15</v>
      </c>
      <c r="R73" s="3">
        <f t="shared" si="37"/>
        <v>8.68</v>
      </c>
      <c r="S73" s="3">
        <f t="shared" si="38"/>
        <v>14.52</v>
      </c>
      <c r="T73" s="33">
        <v>10.3</v>
      </c>
      <c r="U73" s="34">
        <f t="shared" si="29"/>
        <v>10.3</v>
      </c>
      <c r="V73" s="35">
        <f t="shared" si="30"/>
        <v>1.3278688524590172</v>
      </c>
      <c r="W73" s="35">
        <f t="shared" si="31"/>
        <v>18.663594470046093</v>
      </c>
      <c r="X73" s="36">
        <f t="shared" si="32"/>
        <v>1.33</v>
      </c>
      <c r="Y73" s="36">
        <f t="shared" si="33"/>
        <v>18.670000000000002</v>
      </c>
    </row>
    <row r="74" spans="1:25" s="43" customFormat="1" ht="24.95" customHeight="1">
      <c r="A74" s="3">
        <v>71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230102</v>
      </c>
      <c r="M74" s="32" t="s">
        <v>264</v>
      </c>
      <c r="N74" s="3">
        <f t="shared" si="20"/>
        <v>51</v>
      </c>
      <c r="O74" s="3">
        <f t="shared" si="34"/>
        <v>7.95</v>
      </c>
      <c r="P74" s="3">
        <f t="shared" si="35"/>
        <v>15.35</v>
      </c>
      <c r="Q74" s="3">
        <f t="shared" si="36"/>
        <v>15</v>
      </c>
      <c r="R74" s="3">
        <f t="shared" si="37"/>
        <v>8.68</v>
      </c>
      <c r="S74" s="3">
        <f t="shared" si="38"/>
        <v>14.52</v>
      </c>
      <c r="T74" s="33">
        <v>10.7</v>
      </c>
      <c r="U74" s="34">
        <f t="shared" si="29"/>
        <v>10.7</v>
      </c>
      <c r="V74" s="35">
        <f t="shared" si="30"/>
        <v>1.6557377049180324</v>
      </c>
      <c r="W74" s="35">
        <f t="shared" si="31"/>
        <v>23.271889400921655</v>
      </c>
      <c r="X74" s="36">
        <f t="shared" si="32"/>
        <v>1.66</v>
      </c>
      <c r="Y74" s="36">
        <f t="shared" si="33"/>
        <v>23.28</v>
      </c>
    </row>
    <row r="75" spans="1:25" s="43" customFormat="1" ht="24.95" customHeight="1">
      <c r="A75" s="3">
        <v>72</v>
      </c>
      <c r="B75" s="14" t="s">
        <v>290</v>
      </c>
      <c r="C75" s="15" t="s">
        <v>141</v>
      </c>
      <c r="D75" s="14" t="s">
        <v>149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230102</v>
      </c>
      <c r="M75" s="32" t="s">
        <v>264</v>
      </c>
      <c r="N75" s="3">
        <f t="shared" si="20"/>
        <v>51</v>
      </c>
      <c r="O75" s="3">
        <f t="shared" si="34"/>
        <v>7.95</v>
      </c>
      <c r="P75" s="3">
        <f t="shared" si="35"/>
        <v>15.35</v>
      </c>
      <c r="Q75" s="3">
        <f t="shared" si="36"/>
        <v>15</v>
      </c>
      <c r="R75" s="3">
        <f t="shared" si="37"/>
        <v>8.68</v>
      </c>
      <c r="S75" s="3">
        <f t="shared" si="38"/>
        <v>14.52</v>
      </c>
      <c r="T75" s="33">
        <v>7.27</v>
      </c>
      <c r="U75" s="34">
        <f t="shared" si="29"/>
        <v>7.27</v>
      </c>
      <c r="V75" s="35">
        <f t="shared" si="30"/>
        <v>-1.1557377049180328</v>
      </c>
      <c r="W75" s="35">
        <f t="shared" si="31"/>
        <v>-16.244239631336406</v>
      </c>
      <c r="X75" s="36">
        <f t="shared" si="32"/>
        <v>-1.1599999999999999</v>
      </c>
      <c r="Y75" s="36">
        <f t="shared" si="33"/>
        <v>-16.25</v>
      </c>
    </row>
    <row r="76" spans="1:25" s="43" customFormat="1" ht="24.95" customHeight="1">
      <c r="A76" s="3">
        <v>73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230102</v>
      </c>
      <c r="M76" s="32" t="s">
        <v>264</v>
      </c>
      <c r="N76" s="3">
        <f t="shared" si="20"/>
        <v>51</v>
      </c>
      <c r="O76" s="3">
        <f t="shared" si="34"/>
        <v>7.95</v>
      </c>
      <c r="P76" s="3">
        <f t="shared" si="35"/>
        <v>15.35</v>
      </c>
      <c r="Q76" s="3">
        <f t="shared" si="36"/>
        <v>15</v>
      </c>
      <c r="R76" s="3">
        <f t="shared" si="37"/>
        <v>8.68</v>
      </c>
      <c r="S76" s="3">
        <f t="shared" si="38"/>
        <v>14.52</v>
      </c>
      <c r="T76" s="33">
        <v>8.25</v>
      </c>
      <c r="U76" s="34">
        <f t="shared" si="29"/>
        <v>8.25</v>
      </c>
      <c r="V76" s="35">
        <f t="shared" si="30"/>
        <v>-0.3524590163934424</v>
      </c>
      <c r="W76" s="35">
        <f t="shared" si="31"/>
        <v>-4.9539170506912411</v>
      </c>
      <c r="X76" s="36">
        <f t="shared" si="32"/>
        <v>-0.36</v>
      </c>
      <c r="Y76" s="36">
        <f t="shared" si="33"/>
        <v>-4.96</v>
      </c>
    </row>
    <row r="77" spans="1:25" s="43" customFormat="1" ht="24.95" customHeight="1">
      <c r="A77" s="3">
        <v>74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230102</v>
      </c>
      <c r="M77" s="32" t="s">
        <v>264</v>
      </c>
      <c r="N77" s="3">
        <f t="shared" si="20"/>
        <v>51</v>
      </c>
      <c r="O77" s="3">
        <f t="shared" si="34"/>
        <v>7.95</v>
      </c>
      <c r="P77" s="3">
        <f t="shared" si="35"/>
        <v>15.35</v>
      </c>
      <c r="Q77" s="3">
        <f t="shared" si="36"/>
        <v>15</v>
      </c>
      <c r="R77" s="3">
        <f t="shared" si="37"/>
        <v>8.68</v>
      </c>
      <c r="S77" s="3">
        <f t="shared" si="38"/>
        <v>14.52</v>
      </c>
      <c r="T77" s="33">
        <v>10.1</v>
      </c>
      <c r="U77" s="34">
        <f t="shared" si="29"/>
        <v>10.1</v>
      </c>
      <c r="V77" s="35">
        <f t="shared" si="30"/>
        <v>1.1639344262295082</v>
      </c>
      <c r="W77" s="35">
        <f t="shared" si="31"/>
        <v>16.359447004608292</v>
      </c>
      <c r="X77" s="36">
        <f t="shared" si="32"/>
        <v>1.17</v>
      </c>
      <c r="Y77" s="36">
        <f t="shared" si="33"/>
        <v>16.360000000000003</v>
      </c>
    </row>
    <row r="78" spans="1:25" s="43" customFormat="1" ht="24.95" customHeight="1">
      <c r="A78" s="3">
        <v>75</v>
      </c>
      <c r="B78" s="14"/>
      <c r="C78" s="15"/>
      <c r="D78" s="14"/>
      <c r="E78" s="15"/>
      <c r="F78" s="41"/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230102</v>
      </c>
      <c r="M78" s="32" t="s">
        <v>264</v>
      </c>
      <c r="N78" s="3">
        <f t="shared" si="20"/>
        <v>51</v>
      </c>
      <c r="O78" s="3">
        <f t="shared" si="34"/>
        <v>7.95</v>
      </c>
      <c r="P78" s="3">
        <f t="shared" si="35"/>
        <v>15.35</v>
      </c>
      <c r="Q78" s="3">
        <f t="shared" si="36"/>
        <v>15</v>
      </c>
      <c r="R78" s="3">
        <f t="shared" si="37"/>
        <v>8.68</v>
      </c>
      <c r="S78" s="3">
        <f t="shared" si="38"/>
        <v>14.52</v>
      </c>
      <c r="T78" s="33"/>
      <c r="U78" s="34" t="str">
        <f t="shared" si="29"/>
        <v/>
      </c>
      <c r="V78" s="35">
        <f t="shared" si="30"/>
        <v>-7.1147540983606561</v>
      </c>
      <c r="W78" s="35">
        <f t="shared" si="31"/>
        <v>-100</v>
      </c>
      <c r="X78" s="36" t="e">
        <f t="shared" si="32"/>
        <v>#N/A</v>
      </c>
      <c r="Y78" s="36" t="e">
        <f t="shared" si="33"/>
        <v>#N/A</v>
      </c>
    </row>
    <row r="79" spans="1:25" s="43" customFormat="1" ht="24.95" customHeight="1">
      <c r="A79" s="3">
        <v>76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230102</v>
      </c>
      <c r="M79" s="32" t="s">
        <v>264</v>
      </c>
      <c r="N79" s="3">
        <f t="shared" si="20"/>
        <v>51</v>
      </c>
      <c r="O79" s="3">
        <f t="shared" si="34"/>
        <v>7.95</v>
      </c>
      <c r="P79" s="3">
        <f t="shared" si="35"/>
        <v>15.35</v>
      </c>
      <c r="Q79" s="3">
        <f t="shared" si="36"/>
        <v>15</v>
      </c>
      <c r="R79" s="3">
        <f t="shared" si="37"/>
        <v>8.68</v>
      </c>
      <c r="S79" s="3">
        <f t="shared" si="38"/>
        <v>14.52</v>
      </c>
      <c r="T79" s="33"/>
      <c r="U79" s="34" t="str">
        <f t="shared" si="29"/>
        <v/>
      </c>
      <c r="V79" s="35">
        <f t="shared" si="30"/>
        <v>-7.1147540983606561</v>
      </c>
      <c r="W79" s="35">
        <f t="shared" si="31"/>
        <v>-100</v>
      </c>
      <c r="X79" s="36" t="e">
        <f t="shared" si="32"/>
        <v>#N/A</v>
      </c>
      <c r="Y79" s="36" t="e">
        <f t="shared" si="33"/>
        <v>#N/A</v>
      </c>
    </row>
    <row r="80" spans="1:25" s="43" customFormat="1" ht="24.95" customHeight="1">
      <c r="A80" s="3">
        <v>77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230102</v>
      </c>
      <c r="M80" s="32" t="s">
        <v>264</v>
      </c>
      <c r="N80" s="3">
        <f t="shared" si="20"/>
        <v>51</v>
      </c>
      <c r="O80" s="3">
        <f t="shared" si="34"/>
        <v>7.95</v>
      </c>
      <c r="P80" s="3">
        <f t="shared" si="35"/>
        <v>15.35</v>
      </c>
      <c r="Q80" s="3">
        <f t="shared" si="36"/>
        <v>15</v>
      </c>
      <c r="R80" s="3">
        <f t="shared" si="37"/>
        <v>8.68</v>
      </c>
      <c r="S80" s="3">
        <f t="shared" si="38"/>
        <v>14.52</v>
      </c>
      <c r="T80" s="33"/>
      <c r="U80" s="34" t="str">
        <f t="shared" si="29"/>
        <v/>
      </c>
      <c r="V80" s="35">
        <f t="shared" si="30"/>
        <v>-7.1147540983606561</v>
      </c>
      <c r="W80" s="35">
        <f t="shared" si="31"/>
        <v>-100</v>
      </c>
      <c r="X80" s="36" t="e">
        <f t="shared" si="32"/>
        <v>#N/A</v>
      </c>
      <c r="Y80" s="36" t="e">
        <f t="shared" si="33"/>
        <v>#N/A</v>
      </c>
    </row>
    <row r="81" spans="1:25" s="43" customFormat="1" ht="24.95" customHeight="1">
      <c r="A81" s="3">
        <v>78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230102</v>
      </c>
      <c r="M81" s="32" t="s">
        <v>264</v>
      </c>
      <c r="N81" s="3">
        <f t="shared" si="20"/>
        <v>51</v>
      </c>
      <c r="O81" s="3">
        <f t="shared" si="34"/>
        <v>7.95</v>
      </c>
      <c r="P81" s="3">
        <f t="shared" si="35"/>
        <v>15.35</v>
      </c>
      <c r="Q81" s="3">
        <f t="shared" si="36"/>
        <v>15</v>
      </c>
      <c r="R81" s="3">
        <f t="shared" si="37"/>
        <v>8.68</v>
      </c>
      <c r="S81" s="3">
        <f t="shared" si="38"/>
        <v>14.52</v>
      </c>
      <c r="T81" s="33"/>
      <c r="U81" s="34" t="str">
        <f t="shared" si="29"/>
        <v/>
      </c>
      <c r="V81" s="35">
        <f t="shared" si="30"/>
        <v>-7.1147540983606561</v>
      </c>
      <c r="W81" s="35">
        <f t="shared" si="31"/>
        <v>-100</v>
      </c>
      <c r="X81" s="36" t="e">
        <f t="shared" si="32"/>
        <v>#N/A</v>
      </c>
      <c r="Y81" s="36" t="e">
        <f t="shared" si="33"/>
        <v>#N/A</v>
      </c>
    </row>
    <row r="82" spans="1:25" s="43" customFormat="1" ht="24.95" customHeight="1">
      <c r="A82" s="3">
        <v>79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230102</v>
      </c>
      <c r="M82" s="32" t="s">
        <v>264</v>
      </c>
      <c r="N82" s="3">
        <f t="shared" si="20"/>
        <v>51</v>
      </c>
      <c r="O82" s="3">
        <f t="shared" si="34"/>
        <v>7.95</v>
      </c>
      <c r="P82" s="3">
        <f t="shared" si="35"/>
        <v>15.35</v>
      </c>
      <c r="Q82" s="3">
        <f t="shared" si="36"/>
        <v>15</v>
      </c>
      <c r="R82" s="3">
        <f t="shared" si="37"/>
        <v>8.68</v>
      </c>
      <c r="S82" s="3">
        <f t="shared" si="38"/>
        <v>14.52</v>
      </c>
      <c r="T82" s="33"/>
      <c r="U82" s="34" t="str">
        <f t="shared" si="29"/>
        <v/>
      </c>
      <c r="V82" s="35">
        <f t="shared" si="30"/>
        <v>-7.1147540983606561</v>
      </c>
      <c r="W82" s="35">
        <f t="shared" si="31"/>
        <v>-100</v>
      </c>
      <c r="X82" s="36" t="e">
        <f t="shared" si="32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>
      <c r="D86" s="61"/>
      <c r="H86" s="81" t="s">
        <v>77</v>
      </c>
      <c r="I86" s="62" t="s">
        <v>78</v>
      </c>
      <c r="J86" s="68">
        <f>_xlfn.QUARTILE.EXC($T$2:$T$82,1)-1.5*(( _xlfn.QUARTILE.EXC($T$2:$T$82,3)- _xlfn.QUARTILE.EXC($T$2:$T$82,1)))</f>
        <v>3.7874999999999992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14</v>
      </c>
      <c r="D87" s="61"/>
      <c r="E87" s="52"/>
      <c r="F87" s="52"/>
      <c r="G87" s="52"/>
      <c r="H87" s="81"/>
      <c r="I87" s="62" t="s">
        <v>79</v>
      </c>
      <c r="J87" s="68">
        <f>_xlfn.QUARTILE.EXC($T$2:$T$82,1)+1.5*(( _xlfn.QUARTILE.EXC($T$2:$T$82,3)- _xlfn.QUARTILE.EXC($T$2:$T$82,1)))</f>
        <v>10.702500000000001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81"/>
      <c r="I88" s="62" t="s">
        <v>37</v>
      </c>
      <c r="J88" s="62">
        <f>AVERAGE(T2:T82)</f>
        <v>8.3142840000000007</v>
      </c>
      <c r="K88" s="62">
        <f>ROUNDUP(AVERAGE(U2:U82),2)</f>
        <v>7.95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81"/>
      <c r="I89" s="62" t="s">
        <v>57</v>
      </c>
      <c r="J89" s="62">
        <f>STDEV(T2:T82)</f>
        <v>2.028317911760221</v>
      </c>
      <c r="K89" s="62">
        <f>ROUNDUP(STDEV(U2:U82),2)</f>
        <v>1.22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1"/>
      <c r="I90" s="62" t="s">
        <v>80</v>
      </c>
      <c r="J90" s="62">
        <f>J89/J88*100</f>
        <v>24.395581288301205</v>
      </c>
      <c r="K90" s="62">
        <f>ROUNDUP(K89/K88*100,2)</f>
        <v>15.35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8.68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1.26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14.52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1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3.7874999999999992</v>
      </c>
      <c r="I95" s="51">
        <f>ROUNDUP(H95,2)</f>
        <v>3.7899999999999996</v>
      </c>
      <c r="J95" s="51">
        <f t="shared" ref="J95:J101" si="39">COUNTIFS($T$2:$T$82,"&gt;="&amp;I95,$T$2:$T$82,"&lt;"&amp;I96)</f>
        <v>0</v>
      </c>
      <c r="K95" s="51">
        <f>(J87-J86)/7</f>
        <v>0.98785714285714299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4.7753571428571426</v>
      </c>
      <c r="I96" s="51">
        <f t="shared" ref="I96:I102" si="40">ROUNDUP(H96,2)</f>
        <v>4.7799999999999994</v>
      </c>
      <c r="J96" s="51">
        <f t="shared" si="39"/>
        <v>0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1">H96+$K$95</f>
        <v>5.7632142857142856</v>
      </c>
      <c r="I97" s="51">
        <f t="shared" si="40"/>
        <v>5.77</v>
      </c>
      <c r="J97" s="51">
        <f t="shared" si="39"/>
        <v>3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1"/>
        <v>6.7510714285714286</v>
      </c>
      <c r="I98" s="51">
        <f t="shared" si="40"/>
        <v>6.76</v>
      </c>
      <c r="J98" s="51">
        <f t="shared" si="39"/>
        <v>24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1"/>
        <v>7.7389285714285716</v>
      </c>
      <c r="I99" s="51">
        <f t="shared" si="40"/>
        <v>7.74</v>
      </c>
      <c r="J99" s="51">
        <f t="shared" si="39"/>
        <v>7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1"/>
        <v>8.7267857142857146</v>
      </c>
      <c r="I100" s="51">
        <f t="shared" si="40"/>
        <v>8.73</v>
      </c>
      <c r="J100" s="51">
        <f t="shared" si="39"/>
        <v>4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1"/>
        <v>9.7146428571428576</v>
      </c>
      <c r="I101" s="51">
        <f t="shared" si="40"/>
        <v>9.7200000000000006</v>
      </c>
      <c r="J101" s="51">
        <f t="shared" si="39"/>
        <v>6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1"/>
        <v>10.702500000000001</v>
      </c>
      <c r="I102" s="51">
        <f t="shared" si="40"/>
        <v>10.709999999999999</v>
      </c>
      <c r="J102" s="51">
        <f>COUNTIF($T$2:$T$82,"&gt;="&amp;I102)</f>
        <v>5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1 B63:B82 D63:D82">
    <cfRule type="cellIs" dxfId="53" priority="1" operator="equal">
      <formula>$C$87</formula>
    </cfRule>
    <cfRule type="cellIs" dxfId="52" priority="2" operator="equal">
      <formula>#REF!</formula>
    </cfRule>
  </conditionalFormatting>
  <dataValidations count="1">
    <dataValidation type="list" allowBlank="1" showInputMessage="1" showErrorMessage="1" sqref="C87" xr:uid="{3633ACE0-9EF7-4AC0-AB8E-7184AB1281C3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5AF4-6222-4A05-8C37-EC69058CB0C1}">
  <dimension ref="A1:Z274"/>
  <sheetViews>
    <sheetView zoomScaleNormal="100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A58" sqref="A58:XFD58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1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16">
        <v>230203</v>
      </c>
      <c r="M2" s="32" t="s">
        <v>285</v>
      </c>
      <c r="N2" s="3">
        <f t="shared" ref="N2:N33" si="0">COUNTA($T$2:$T$82)</f>
        <v>60</v>
      </c>
      <c r="O2" s="3">
        <f t="shared" ref="O2:O33" si="1">$K$88</f>
        <v>5.14</v>
      </c>
      <c r="P2" s="3">
        <f t="shared" ref="P2:P33" si="2">$K$90</f>
        <v>8.76</v>
      </c>
      <c r="Q2" s="3">
        <f t="shared" ref="Q2:Q33" si="3">COUNTA($T$63:$T$82)</f>
        <v>15</v>
      </c>
      <c r="R2" s="3">
        <f t="shared" ref="R2:R33" si="4">$K$91</f>
        <v>5.46</v>
      </c>
      <c r="S2" s="3">
        <f t="shared" ref="S2:S33" si="5">$K$93</f>
        <v>3.3</v>
      </c>
      <c r="T2" s="1">
        <v>6.1</v>
      </c>
      <c r="U2" s="34" t="str">
        <f t="shared" ref="U2:U33" si="6">IF(OR(T2&lt;$J$86,T2&gt;$J$87),"",T2)</f>
        <v/>
      </c>
      <c r="V2" s="35">
        <f t="shared" ref="V2:V33" si="7">(T2-$K$91)/$K$89</f>
        <v>1.4222222222222214</v>
      </c>
      <c r="W2" s="35">
        <f t="shared" ref="W2:W33" si="8">(T2-$K$91)/$K$91*100</f>
        <v>11.721611721611715</v>
      </c>
      <c r="X2" s="36">
        <f t="shared" ref="X2:X67" si="9">IF(T2&lt;&gt;0,ROUNDUP(V2,2),#N/A)</f>
        <v>1.43</v>
      </c>
      <c r="Y2" s="36">
        <f t="shared" ref="Y2:Y67" si="10">IF(T2&lt;&gt;0,ROUNDUP(W2,2),#N/A)</f>
        <v>11.73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230203</v>
      </c>
      <c r="M3" s="32" t="s">
        <v>285</v>
      </c>
      <c r="N3" s="3">
        <f t="shared" si="0"/>
        <v>60</v>
      </c>
      <c r="O3" s="3">
        <f t="shared" si="1"/>
        <v>5.14</v>
      </c>
      <c r="P3" s="3">
        <f t="shared" si="2"/>
        <v>8.76</v>
      </c>
      <c r="Q3" s="3">
        <f t="shared" si="3"/>
        <v>15</v>
      </c>
      <c r="R3" s="3">
        <f t="shared" si="4"/>
        <v>5.46</v>
      </c>
      <c r="S3" s="3">
        <f t="shared" si="5"/>
        <v>3.3</v>
      </c>
      <c r="T3" s="1">
        <v>5.05</v>
      </c>
      <c r="U3" s="34">
        <f t="shared" si="6"/>
        <v>5.05</v>
      </c>
      <c r="V3" s="35">
        <f t="shared" si="7"/>
        <v>-0.91111111111111143</v>
      </c>
      <c r="W3" s="35">
        <f t="shared" si="8"/>
        <v>-7.5091575091575118</v>
      </c>
      <c r="X3" s="36">
        <f t="shared" si="9"/>
        <v>-0.92</v>
      </c>
      <c r="Y3" s="36">
        <f t="shared" si="10"/>
        <v>-7.51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230203</v>
      </c>
      <c r="M4" s="32" t="s">
        <v>285</v>
      </c>
      <c r="N4" s="3">
        <f t="shared" si="0"/>
        <v>60</v>
      </c>
      <c r="O4" s="3">
        <f t="shared" si="1"/>
        <v>5.14</v>
      </c>
      <c r="P4" s="3">
        <f t="shared" si="2"/>
        <v>8.76</v>
      </c>
      <c r="Q4" s="3">
        <f t="shared" si="3"/>
        <v>15</v>
      </c>
      <c r="R4" s="3">
        <f t="shared" si="4"/>
        <v>5.46</v>
      </c>
      <c r="S4" s="3">
        <f t="shared" si="5"/>
        <v>3.3</v>
      </c>
      <c r="T4" s="33"/>
      <c r="U4" s="34" t="str">
        <f t="shared" si="6"/>
        <v/>
      </c>
      <c r="V4" s="35">
        <f t="shared" si="7"/>
        <v>-12.133333333333333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230203</v>
      </c>
      <c r="M5" s="32" t="s">
        <v>285</v>
      </c>
      <c r="N5" s="3">
        <f t="shared" si="0"/>
        <v>60</v>
      </c>
      <c r="O5" s="3">
        <f t="shared" si="1"/>
        <v>5.14</v>
      </c>
      <c r="P5" s="3">
        <f t="shared" si="2"/>
        <v>8.76</v>
      </c>
      <c r="Q5" s="3">
        <f t="shared" si="3"/>
        <v>15</v>
      </c>
      <c r="R5" s="3">
        <f t="shared" si="4"/>
        <v>5.46</v>
      </c>
      <c r="S5" s="3">
        <f t="shared" si="5"/>
        <v>3.3</v>
      </c>
      <c r="T5" s="1">
        <v>5.0599999999999996</v>
      </c>
      <c r="U5" s="34">
        <f t="shared" si="6"/>
        <v>5.0599999999999996</v>
      </c>
      <c r="V5" s="35">
        <f t="shared" si="7"/>
        <v>-0.88888888888888962</v>
      </c>
      <c r="W5" s="35">
        <f t="shared" si="8"/>
        <v>-7.326007326007332</v>
      </c>
      <c r="X5" s="36">
        <f t="shared" si="9"/>
        <v>-0.89</v>
      </c>
      <c r="Y5" s="36">
        <f t="shared" si="10"/>
        <v>-7.33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230203</v>
      </c>
      <c r="M6" s="32" t="s">
        <v>285</v>
      </c>
      <c r="N6" s="3">
        <f t="shared" si="0"/>
        <v>60</v>
      </c>
      <c r="O6" s="3">
        <f t="shared" si="1"/>
        <v>5.14</v>
      </c>
      <c r="P6" s="3">
        <f t="shared" si="2"/>
        <v>8.76</v>
      </c>
      <c r="Q6" s="3">
        <f t="shared" si="3"/>
        <v>15</v>
      </c>
      <c r="R6" s="3">
        <f t="shared" si="4"/>
        <v>5.46</v>
      </c>
      <c r="S6" s="3">
        <f t="shared" si="5"/>
        <v>3.3</v>
      </c>
      <c r="T6" s="1">
        <v>5.33</v>
      </c>
      <c r="U6" s="34">
        <f t="shared" si="6"/>
        <v>5.33</v>
      </c>
      <c r="V6" s="35">
        <f t="shared" si="7"/>
        <v>-0.28888888888888864</v>
      </c>
      <c r="W6" s="35">
        <f t="shared" si="8"/>
        <v>-2.3809523809523792</v>
      </c>
      <c r="X6" s="36">
        <f t="shared" si="9"/>
        <v>-0.29000000000000004</v>
      </c>
      <c r="Y6" s="36">
        <f t="shared" si="10"/>
        <v>-2.3899999999999997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230203</v>
      </c>
      <c r="M7" s="32" t="s">
        <v>285</v>
      </c>
      <c r="N7" s="3">
        <f t="shared" si="0"/>
        <v>60</v>
      </c>
      <c r="O7" s="3">
        <f t="shared" si="1"/>
        <v>5.14</v>
      </c>
      <c r="P7" s="3">
        <f t="shared" si="2"/>
        <v>8.76</v>
      </c>
      <c r="Q7" s="3">
        <f t="shared" si="3"/>
        <v>15</v>
      </c>
      <c r="R7" s="3">
        <f t="shared" si="4"/>
        <v>5.46</v>
      </c>
      <c r="S7" s="3">
        <f t="shared" si="5"/>
        <v>3.3</v>
      </c>
      <c r="T7" s="1">
        <v>4.8499999999999996</v>
      </c>
      <c r="U7" s="34">
        <f t="shared" si="6"/>
        <v>4.8499999999999996</v>
      </c>
      <c r="V7" s="35">
        <f t="shared" si="7"/>
        <v>-1.3555555555555563</v>
      </c>
      <c r="W7" s="35">
        <f t="shared" si="8"/>
        <v>-11.172161172161179</v>
      </c>
      <c r="X7" s="36">
        <f t="shared" si="9"/>
        <v>-1.36</v>
      </c>
      <c r="Y7" s="36">
        <f t="shared" si="10"/>
        <v>-11.18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230203</v>
      </c>
      <c r="M8" s="32" t="s">
        <v>285</v>
      </c>
      <c r="N8" s="3">
        <f t="shared" si="0"/>
        <v>60</v>
      </c>
      <c r="O8" s="3">
        <f t="shared" si="1"/>
        <v>5.14</v>
      </c>
      <c r="P8" s="3">
        <f t="shared" si="2"/>
        <v>8.76</v>
      </c>
      <c r="Q8" s="3">
        <f t="shared" si="3"/>
        <v>15</v>
      </c>
      <c r="R8" s="3">
        <f t="shared" si="4"/>
        <v>5.46</v>
      </c>
      <c r="S8" s="3">
        <f t="shared" si="5"/>
        <v>3.3</v>
      </c>
      <c r="T8" s="1">
        <v>4.92</v>
      </c>
      <c r="U8" s="34">
        <f t="shared" si="6"/>
        <v>4.92</v>
      </c>
      <c r="V8" s="35">
        <f t="shared" si="7"/>
        <v>-1.2</v>
      </c>
      <c r="W8" s="35">
        <f t="shared" si="8"/>
        <v>-9.8901098901098905</v>
      </c>
      <c r="X8" s="36">
        <f t="shared" si="9"/>
        <v>-1.2</v>
      </c>
      <c r="Y8" s="36">
        <f t="shared" si="10"/>
        <v>-9.9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230203</v>
      </c>
      <c r="M9" s="32" t="s">
        <v>285</v>
      </c>
      <c r="N9" s="3">
        <f t="shared" si="0"/>
        <v>60</v>
      </c>
      <c r="O9" s="3">
        <f t="shared" si="1"/>
        <v>5.14</v>
      </c>
      <c r="P9" s="3">
        <f t="shared" si="2"/>
        <v>8.76</v>
      </c>
      <c r="Q9" s="3">
        <f t="shared" si="3"/>
        <v>15</v>
      </c>
      <c r="R9" s="3">
        <f t="shared" si="4"/>
        <v>5.46</v>
      </c>
      <c r="S9" s="3">
        <f t="shared" si="5"/>
        <v>3.3</v>
      </c>
      <c r="T9" s="1">
        <v>5.49</v>
      </c>
      <c r="U9" s="34">
        <f t="shared" si="6"/>
        <v>5.49</v>
      </c>
      <c r="V9" s="35">
        <f t="shared" si="7"/>
        <v>6.6666666666667221E-2</v>
      </c>
      <c r="W9" s="35">
        <f t="shared" si="8"/>
        <v>0.54945054945055405</v>
      </c>
      <c r="X9" s="36">
        <f t="shared" si="9"/>
        <v>6.9999999999999993E-2</v>
      </c>
      <c r="Y9" s="36">
        <f t="shared" si="10"/>
        <v>0.55000000000000004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225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230203</v>
      </c>
      <c r="M10" s="32" t="s">
        <v>285</v>
      </c>
      <c r="N10" s="3">
        <f t="shared" si="0"/>
        <v>60</v>
      </c>
      <c r="O10" s="3">
        <f t="shared" si="1"/>
        <v>5.14</v>
      </c>
      <c r="P10" s="3">
        <f t="shared" si="2"/>
        <v>8.76</v>
      </c>
      <c r="Q10" s="3">
        <f t="shared" si="3"/>
        <v>15</v>
      </c>
      <c r="R10" s="3">
        <f t="shared" si="4"/>
        <v>5.46</v>
      </c>
      <c r="S10" s="3">
        <f t="shared" si="5"/>
        <v>3.3</v>
      </c>
      <c r="T10" s="1">
        <v>5.5</v>
      </c>
      <c r="U10" s="34">
        <f t="shared" si="6"/>
        <v>5.5</v>
      </c>
      <c r="V10" s="35">
        <f t="shared" si="7"/>
        <v>8.8888888888888962E-2</v>
      </c>
      <c r="W10" s="35">
        <f t="shared" si="8"/>
        <v>0.73260073260073333</v>
      </c>
      <c r="X10" s="36">
        <f t="shared" si="9"/>
        <v>0.09</v>
      </c>
      <c r="Y10" s="36">
        <f t="shared" si="10"/>
        <v>0.74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230203</v>
      </c>
      <c r="M11" s="32" t="s">
        <v>285</v>
      </c>
      <c r="N11" s="3">
        <f t="shared" si="0"/>
        <v>60</v>
      </c>
      <c r="O11" s="3">
        <f t="shared" si="1"/>
        <v>5.14</v>
      </c>
      <c r="P11" s="3">
        <f t="shared" si="2"/>
        <v>8.76</v>
      </c>
      <c r="Q11" s="3">
        <f t="shared" si="3"/>
        <v>15</v>
      </c>
      <c r="R11" s="3">
        <f t="shared" si="4"/>
        <v>5.46</v>
      </c>
      <c r="S11" s="3">
        <f t="shared" si="5"/>
        <v>3.3</v>
      </c>
      <c r="T11" s="33"/>
      <c r="U11" s="34" t="str">
        <f t="shared" si="6"/>
        <v/>
      </c>
      <c r="V11" s="35">
        <f t="shared" si="7"/>
        <v>-12.133333333333333</v>
      </c>
      <c r="W11" s="35">
        <f t="shared" si="8"/>
        <v>-100</v>
      </c>
      <c r="X11" s="36" t="e">
        <f t="shared" si="9"/>
        <v>#N/A</v>
      </c>
      <c r="Y11" s="36" t="e">
        <f t="shared" si="10"/>
        <v>#N/A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230203</v>
      </c>
      <c r="M12" s="32" t="s">
        <v>285</v>
      </c>
      <c r="N12" s="3">
        <f t="shared" si="0"/>
        <v>60</v>
      </c>
      <c r="O12" s="3">
        <f t="shared" si="1"/>
        <v>5.14</v>
      </c>
      <c r="P12" s="3">
        <f t="shared" si="2"/>
        <v>8.76</v>
      </c>
      <c r="Q12" s="3">
        <f t="shared" si="3"/>
        <v>15</v>
      </c>
      <c r="R12" s="3">
        <f t="shared" si="4"/>
        <v>5.46</v>
      </c>
      <c r="S12" s="3">
        <f t="shared" si="5"/>
        <v>3.3</v>
      </c>
      <c r="T12" s="1">
        <v>4.9000000000000004</v>
      </c>
      <c r="U12" s="34">
        <f t="shared" si="6"/>
        <v>4.9000000000000004</v>
      </c>
      <c r="V12" s="35">
        <f t="shared" si="7"/>
        <v>-1.2444444444444436</v>
      </c>
      <c r="W12" s="35">
        <f t="shared" si="8"/>
        <v>-10.256410256410248</v>
      </c>
      <c r="X12" s="36">
        <f t="shared" si="9"/>
        <v>-1.25</v>
      </c>
      <c r="Y12" s="36">
        <f t="shared" si="10"/>
        <v>-10.26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230203</v>
      </c>
      <c r="M13" s="32" t="s">
        <v>285</v>
      </c>
      <c r="N13" s="3">
        <f t="shared" si="0"/>
        <v>60</v>
      </c>
      <c r="O13" s="3">
        <f t="shared" si="1"/>
        <v>5.14</v>
      </c>
      <c r="P13" s="3">
        <f t="shared" si="2"/>
        <v>8.76</v>
      </c>
      <c r="Q13" s="3">
        <f t="shared" si="3"/>
        <v>15</v>
      </c>
      <c r="R13" s="3">
        <f t="shared" si="4"/>
        <v>5.46</v>
      </c>
      <c r="S13" s="3">
        <f t="shared" si="5"/>
        <v>3.3</v>
      </c>
      <c r="T13" s="33"/>
      <c r="U13" s="34" t="str">
        <f t="shared" si="6"/>
        <v/>
      </c>
      <c r="V13" s="35">
        <f t="shared" si="7"/>
        <v>-12.133333333333333</v>
      </c>
      <c r="W13" s="35">
        <f t="shared" si="8"/>
        <v>-100</v>
      </c>
      <c r="X13" s="36" t="e">
        <f t="shared" si="9"/>
        <v>#N/A</v>
      </c>
      <c r="Y13" s="36" t="e">
        <f t="shared" si="10"/>
        <v>#N/A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230203</v>
      </c>
      <c r="M14" s="32" t="s">
        <v>285</v>
      </c>
      <c r="N14" s="3">
        <f t="shared" si="0"/>
        <v>60</v>
      </c>
      <c r="O14" s="3">
        <f t="shared" si="1"/>
        <v>5.14</v>
      </c>
      <c r="P14" s="3">
        <f t="shared" si="2"/>
        <v>8.76</v>
      </c>
      <c r="Q14" s="3">
        <f t="shared" si="3"/>
        <v>15</v>
      </c>
      <c r="R14" s="3">
        <f t="shared" si="4"/>
        <v>5.46</v>
      </c>
      <c r="S14" s="3">
        <f t="shared" si="5"/>
        <v>3.3</v>
      </c>
      <c r="T14" s="1">
        <v>5</v>
      </c>
      <c r="U14" s="34">
        <f t="shared" si="6"/>
        <v>5</v>
      </c>
      <c r="V14" s="35">
        <f t="shared" si="7"/>
        <v>-1.0222222222222221</v>
      </c>
      <c r="W14" s="35">
        <f t="shared" si="8"/>
        <v>-8.4249084249084234</v>
      </c>
      <c r="X14" s="36">
        <f t="shared" si="9"/>
        <v>-1.03</v>
      </c>
      <c r="Y14" s="36">
        <f t="shared" si="10"/>
        <v>-8.43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230203</v>
      </c>
      <c r="M15" s="32" t="s">
        <v>285</v>
      </c>
      <c r="N15" s="3">
        <f t="shared" si="0"/>
        <v>60</v>
      </c>
      <c r="O15" s="3">
        <f t="shared" si="1"/>
        <v>5.14</v>
      </c>
      <c r="P15" s="3">
        <f t="shared" si="2"/>
        <v>8.76</v>
      </c>
      <c r="Q15" s="3">
        <f t="shared" si="3"/>
        <v>15</v>
      </c>
      <c r="R15" s="3">
        <f t="shared" si="4"/>
        <v>5.46</v>
      </c>
      <c r="S15" s="3">
        <f t="shared" si="5"/>
        <v>3.3</v>
      </c>
      <c r="T15" s="1">
        <v>5.2</v>
      </c>
      <c r="U15" s="34">
        <f t="shared" si="6"/>
        <v>5.2</v>
      </c>
      <c r="V15" s="35">
        <f t="shared" si="7"/>
        <v>-0.57777777777777728</v>
      </c>
      <c r="W15" s="35">
        <f t="shared" si="8"/>
        <v>-4.7619047619047583</v>
      </c>
      <c r="X15" s="36">
        <f t="shared" si="9"/>
        <v>-0.57999999999999996</v>
      </c>
      <c r="Y15" s="36">
        <f t="shared" si="10"/>
        <v>-4.7699999999999996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230203</v>
      </c>
      <c r="M16" s="32" t="s">
        <v>285</v>
      </c>
      <c r="N16" s="3">
        <f t="shared" si="0"/>
        <v>60</v>
      </c>
      <c r="O16" s="3">
        <f t="shared" si="1"/>
        <v>5.14</v>
      </c>
      <c r="P16" s="3">
        <f t="shared" si="2"/>
        <v>8.76</v>
      </c>
      <c r="Q16" s="3">
        <f t="shared" si="3"/>
        <v>15</v>
      </c>
      <c r="R16" s="3">
        <f t="shared" si="4"/>
        <v>5.46</v>
      </c>
      <c r="S16" s="3">
        <f t="shared" si="5"/>
        <v>3.3</v>
      </c>
      <c r="T16" s="1">
        <v>6.8</v>
      </c>
      <c r="U16" s="34" t="str">
        <f t="shared" si="6"/>
        <v/>
      </c>
      <c r="V16" s="35">
        <f t="shared" si="7"/>
        <v>2.9777777777777774</v>
      </c>
      <c r="W16" s="35">
        <f t="shared" si="8"/>
        <v>24.54212454212454</v>
      </c>
      <c r="X16" s="36">
        <f t="shared" si="9"/>
        <v>2.98</v>
      </c>
      <c r="Y16" s="36">
        <f t="shared" si="10"/>
        <v>24.55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230203</v>
      </c>
      <c r="M17" s="32" t="s">
        <v>285</v>
      </c>
      <c r="N17" s="3">
        <f t="shared" si="0"/>
        <v>60</v>
      </c>
      <c r="O17" s="3">
        <f t="shared" si="1"/>
        <v>5.14</v>
      </c>
      <c r="P17" s="3">
        <f t="shared" si="2"/>
        <v>8.76</v>
      </c>
      <c r="Q17" s="3">
        <f t="shared" si="3"/>
        <v>15</v>
      </c>
      <c r="R17" s="3">
        <f t="shared" si="4"/>
        <v>5.46</v>
      </c>
      <c r="S17" s="3">
        <f t="shared" si="5"/>
        <v>3.3</v>
      </c>
      <c r="T17" s="1">
        <v>4.7</v>
      </c>
      <c r="U17" s="34">
        <f t="shared" si="6"/>
        <v>4.7</v>
      </c>
      <c r="V17" s="35">
        <f t="shared" si="7"/>
        <v>-1.6888888888888884</v>
      </c>
      <c r="W17" s="35">
        <f t="shared" si="8"/>
        <v>-13.919413919413914</v>
      </c>
      <c r="X17" s="36">
        <f t="shared" si="9"/>
        <v>-1.69</v>
      </c>
      <c r="Y17" s="36">
        <f t="shared" si="10"/>
        <v>-13.92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230203</v>
      </c>
      <c r="M18" s="32" t="s">
        <v>285</v>
      </c>
      <c r="N18" s="3">
        <f t="shared" si="0"/>
        <v>60</v>
      </c>
      <c r="O18" s="3">
        <f t="shared" si="1"/>
        <v>5.14</v>
      </c>
      <c r="P18" s="3">
        <f t="shared" si="2"/>
        <v>8.76</v>
      </c>
      <c r="Q18" s="3">
        <f t="shared" si="3"/>
        <v>15</v>
      </c>
      <c r="R18" s="3">
        <f t="shared" si="4"/>
        <v>5.46</v>
      </c>
      <c r="S18" s="3">
        <f t="shared" si="5"/>
        <v>3.3</v>
      </c>
      <c r="T18" s="1">
        <v>5.75</v>
      </c>
      <c r="U18" s="34">
        <f t="shared" si="6"/>
        <v>5.75</v>
      </c>
      <c r="V18" s="35">
        <f t="shared" si="7"/>
        <v>0.64444444444444449</v>
      </c>
      <c r="W18" s="35">
        <f t="shared" si="8"/>
        <v>5.311355311355312</v>
      </c>
      <c r="X18" s="36">
        <f t="shared" si="9"/>
        <v>0.65</v>
      </c>
      <c r="Y18" s="36">
        <f t="shared" si="10"/>
        <v>5.3199999999999994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230203</v>
      </c>
      <c r="M19" s="32" t="s">
        <v>285</v>
      </c>
      <c r="N19" s="3">
        <f t="shared" si="0"/>
        <v>60</v>
      </c>
      <c r="O19" s="3">
        <f t="shared" si="1"/>
        <v>5.14</v>
      </c>
      <c r="P19" s="3">
        <f t="shared" si="2"/>
        <v>8.76</v>
      </c>
      <c r="Q19" s="3">
        <f t="shared" si="3"/>
        <v>15</v>
      </c>
      <c r="R19" s="3">
        <f t="shared" si="4"/>
        <v>5.46</v>
      </c>
      <c r="S19" s="3">
        <f t="shared" si="5"/>
        <v>3.3</v>
      </c>
      <c r="T19" s="1">
        <v>5.9</v>
      </c>
      <c r="U19" s="34" t="str">
        <f t="shared" si="6"/>
        <v/>
      </c>
      <c r="V19" s="35">
        <f t="shared" si="7"/>
        <v>0.97777777777777863</v>
      </c>
      <c r="W19" s="35">
        <f t="shared" si="8"/>
        <v>8.0586080586080655</v>
      </c>
      <c r="X19" s="36">
        <f t="shared" si="9"/>
        <v>0.98</v>
      </c>
      <c r="Y19" s="36">
        <f t="shared" si="10"/>
        <v>8.06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230203</v>
      </c>
      <c r="M20" s="32" t="s">
        <v>285</v>
      </c>
      <c r="N20" s="3">
        <f t="shared" si="0"/>
        <v>60</v>
      </c>
      <c r="O20" s="3">
        <f t="shared" si="1"/>
        <v>5.14</v>
      </c>
      <c r="P20" s="3">
        <f t="shared" si="2"/>
        <v>8.76</v>
      </c>
      <c r="Q20" s="3">
        <f t="shared" si="3"/>
        <v>15</v>
      </c>
      <c r="R20" s="3">
        <f t="shared" si="4"/>
        <v>5.46</v>
      </c>
      <c r="S20" s="3">
        <f t="shared" si="5"/>
        <v>3.3</v>
      </c>
      <c r="T20" s="1">
        <v>5.9</v>
      </c>
      <c r="U20" s="34" t="str">
        <f t="shared" si="6"/>
        <v/>
      </c>
      <c r="V20" s="35">
        <f t="shared" si="7"/>
        <v>0.97777777777777863</v>
      </c>
      <c r="W20" s="35">
        <f t="shared" si="8"/>
        <v>8.0586080586080655</v>
      </c>
      <c r="X20" s="36">
        <f t="shared" si="9"/>
        <v>0.98</v>
      </c>
      <c r="Y20" s="36">
        <f t="shared" si="10"/>
        <v>8.06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230203</v>
      </c>
      <c r="M21" s="32" t="s">
        <v>285</v>
      </c>
      <c r="N21" s="3">
        <f t="shared" si="0"/>
        <v>60</v>
      </c>
      <c r="O21" s="3">
        <f t="shared" si="1"/>
        <v>5.14</v>
      </c>
      <c r="P21" s="3">
        <f t="shared" si="2"/>
        <v>8.76</v>
      </c>
      <c r="Q21" s="3">
        <f t="shared" si="3"/>
        <v>15</v>
      </c>
      <c r="R21" s="3">
        <f t="shared" si="4"/>
        <v>5.46</v>
      </c>
      <c r="S21" s="3">
        <f t="shared" si="5"/>
        <v>3.3</v>
      </c>
      <c r="T21" s="1">
        <v>5.3</v>
      </c>
      <c r="U21" s="34">
        <f t="shared" si="6"/>
        <v>5.3</v>
      </c>
      <c r="V21" s="35">
        <f t="shared" si="7"/>
        <v>-0.35555555555555585</v>
      </c>
      <c r="W21" s="35">
        <f t="shared" si="8"/>
        <v>-2.9304029304029333</v>
      </c>
      <c r="X21" s="36">
        <f t="shared" si="9"/>
        <v>-0.36</v>
      </c>
      <c r="Y21" s="36">
        <f t="shared" si="10"/>
        <v>-2.94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230203</v>
      </c>
      <c r="M22" s="32" t="s">
        <v>285</v>
      </c>
      <c r="N22" s="3">
        <f t="shared" si="0"/>
        <v>60</v>
      </c>
      <c r="O22" s="3">
        <f t="shared" si="1"/>
        <v>5.14</v>
      </c>
      <c r="P22" s="3">
        <f t="shared" si="2"/>
        <v>8.76</v>
      </c>
      <c r="Q22" s="3">
        <f t="shared" si="3"/>
        <v>15</v>
      </c>
      <c r="R22" s="3">
        <f t="shared" si="4"/>
        <v>5.46</v>
      </c>
      <c r="S22" s="3">
        <f t="shared" si="5"/>
        <v>3.3</v>
      </c>
      <c r="T22" s="1">
        <v>5.6</v>
      </c>
      <c r="U22" s="34">
        <f t="shared" si="6"/>
        <v>5.6</v>
      </c>
      <c r="V22" s="35">
        <f t="shared" si="7"/>
        <v>0.31111111111111039</v>
      </c>
      <c r="W22" s="35">
        <f t="shared" si="8"/>
        <v>2.5641025641025581</v>
      </c>
      <c r="X22" s="36">
        <f t="shared" si="9"/>
        <v>0.32</v>
      </c>
      <c r="Y22" s="36">
        <f t="shared" si="10"/>
        <v>2.57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230203</v>
      </c>
      <c r="M23" s="32" t="s">
        <v>285</v>
      </c>
      <c r="N23" s="3">
        <f t="shared" si="0"/>
        <v>60</v>
      </c>
      <c r="O23" s="3">
        <f t="shared" si="1"/>
        <v>5.14</v>
      </c>
      <c r="P23" s="3">
        <f t="shared" si="2"/>
        <v>8.76</v>
      </c>
      <c r="Q23" s="3">
        <f t="shared" si="3"/>
        <v>15</v>
      </c>
      <c r="R23" s="3">
        <f t="shared" si="4"/>
        <v>5.46</v>
      </c>
      <c r="S23" s="3">
        <f t="shared" si="5"/>
        <v>3.3</v>
      </c>
      <c r="T23" s="1">
        <v>4.0999999999999996</v>
      </c>
      <c r="U23" s="34">
        <f t="shared" si="6"/>
        <v>4.0999999999999996</v>
      </c>
      <c r="V23" s="35">
        <f t="shared" si="7"/>
        <v>-3.022222222222223</v>
      </c>
      <c r="W23" s="35">
        <f t="shared" si="8"/>
        <v>-24.908424908424916</v>
      </c>
      <c r="X23" s="36">
        <f t="shared" si="9"/>
        <v>-3.03</v>
      </c>
      <c r="Y23" s="36">
        <f t="shared" si="10"/>
        <v>-24.91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15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230203</v>
      </c>
      <c r="M24" s="32" t="s">
        <v>285</v>
      </c>
      <c r="N24" s="3">
        <f t="shared" si="0"/>
        <v>60</v>
      </c>
      <c r="O24" s="3">
        <f t="shared" si="1"/>
        <v>5.14</v>
      </c>
      <c r="P24" s="3">
        <f t="shared" si="2"/>
        <v>8.76</v>
      </c>
      <c r="Q24" s="3">
        <f t="shared" si="3"/>
        <v>15</v>
      </c>
      <c r="R24" s="3">
        <f t="shared" si="4"/>
        <v>5.46</v>
      </c>
      <c r="S24" s="3">
        <f t="shared" si="5"/>
        <v>3.3</v>
      </c>
      <c r="T24" s="1">
        <v>4.5999999999999996</v>
      </c>
      <c r="U24" s="34">
        <f t="shared" si="6"/>
        <v>4.5999999999999996</v>
      </c>
      <c r="V24" s="35">
        <f t="shared" si="7"/>
        <v>-1.9111111111111119</v>
      </c>
      <c r="W24" s="35">
        <f t="shared" si="8"/>
        <v>-15.750915750915755</v>
      </c>
      <c r="X24" s="36">
        <f t="shared" si="9"/>
        <v>-1.92</v>
      </c>
      <c r="Y24" s="36">
        <f t="shared" si="10"/>
        <v>-15.76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230203</v>
      </c>
      <c r="M25" s="32" t="s">
        <v>285</v>
      </c>
      <c r="N25" s="3">
        <f t="shared" si="0"/>
        <v>60</v>
      </c>
      <c r="O25" s="3">
        <f t="shared" si="1"/>
        <v>5.14</v>
      </c>
      <c r="P25" s="3">
        <f t="shared" si="2"/>
        <v>8.76</v>
      </c>
      <c r="Q25" s="3">
        <f t="shared" si="3"/>
        <v>15</v>
      </c>
      <c r="R25" s="3">
        <f t="shared" si="4"/>
        <v>5.46</v>
      </c>
      <c r="S25" s="3">
        <f t="shared" si="5"/>
        <v>3.3</v>
      </c>
      <c r="T25" s="33"/>
      <c r="U25" s="34" t="str">
        <f t="shared" si="6"/>
        <v/>
      </c>
      <c r="V25" s="35">
        <f t="shared" si="7"/>
        <v>-12.133333333333333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230203</v>
      </c>
      <c r="M26" s="32" t="s">
        <v>285</v>
      </c>
      <c r="N26" s="3">
        <f t="shared" si="0"/>
        <v>60</v>
      </c>
      <c r="O26" s="3">
        <f t="shared" si="1"/>
        <v>5.14</v>
      </c>
      <c r="P26" s="3">
        <f t="shared" si="2"/>
        <v>8.76</v>
      </c>
      <c r="Q26" s="3">
        <f t="shared" si="3"/>
        <v>15</v>
      </c>
      <c r="R26" s="3">
        <f t="shared" si="4"/>
        <v>5.46</v>
      </c>
      <c r="S26" s="3">
        <f t="shared" si="5"/>
        <v>3.3</v>
      </c>
      <c r="T26" s="33"/>
      <c r="U26" s="34" t="str">
        <f t="shared" si="6"/>
        <v/>
      </c>
      <c r="V26" s="35">
        <f t="shared" si="7"/>
        <v>-12.133333333333333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230203</v>
      </c>
      <c r="M27" s="32" t="s">
        <v>285</v>
      </c>
      <c r="N27" s="3">
        <f t="shared" si="0"/>
        <v>60</v>
      </c>
      <c r="O27" s="3">
        <f t="shared" si="1"/>
        <v>5.14</v>
      </c>
      <c r="P27" s="3">
        <f t="shared" si="2"/>
        <v>8.76</v>
      </c>
      <c r="Q27" s="3">
        <f t="shared" si="3"/>
        <v>15</v>
      </c>
      <c r="R27" s="3">
        <f t="shared" si="4"/>
        <v>5.46</v>
      </c>
      <c r="S27" s="3">
        <f t="shared" si="5"/>
        <v>3.3</v>
      </c>
      <c r="T27" s="1">
        <v>4.9400000000000004</v>
      </c>
      <c r="U27" s="34">
        <f t="shared" si="6"/>
        <v>4.9400000000000004</v>
      </c>
      <c r="V27" s="35">
        <f t="shared" si="7"/>
        <v>-1.1555555555555546</v>
      </c>
      <c r="W27" s="35">
        <f t="shared" si="8"/>
        <v>-9.5238095238095166</v>
      </c>
      <c r="X27" s="36">
        <f t="shared" si="9"/>
        <v>-1.1599999999999999</v>
      </c>
      <c r="Y27" s="36">
        <f t="shared" si="10"/>
        <v>-9.5299999999999994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230203</v>
      </c>
      <c r="M28" s="32" t="s">
        <v>285</v>
      </c>
      <c r="N28" s="3">
        <f t="shared" si="0"/>
        <v>60</v>
      </c>
      <c r="O28" s="3">
        <f t="shared" si="1"/>
        <v>5.14</v>
      </c>
      <c r="P28" s="3">
        <f t="shared" si="2"/>
        <v>8.76</v>
      </c>
      <c r="Q28" s="3">
        <f t="shared" si="3"/>
        <v>15</v>
      </c>
      <c r="R28" s="3">
        <f t="shared" si="4"/>
        <v>5.46</v>
      </c>
      <c r="S28" s="3">
        <f t="shared" si="5"/>
        <v>3.3</v>
      </c>
      <c r="T28" s="1">
        <v>3.8</v>
      </c>
      <c r="U28" s="34" t="str">
        <f t="shared" si="6"/>
        <v/>
      </c>
      <c r="V28" s="35">
        <f t="shared" si="7"/>
        <v>-3.6888888888888891</v>
      </c>
      <c r="W28" s="35">
        <f t="shared" si="8"/>
        <v>-30.402930402930405</v>
      </c>
      <c r="X28" s="36">
        <f t="shared" si="9"/>
        <v>-3.69</v>
      </c>
      <c r="Y28" s="36">
        <f t="shared" si="10"/>
        <v>-30.41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230203</v>
      </c>
      <c r="M29" s="32" t="s">
        <v>285</v>
      </c>
      <c r="N29" s="3">
        <f t="shared" si="0"/>
        <v>60</v>
      </c>
      <c r="O29" s="3">
        <f t="shared" si="1"/>
        <v>5.14</v>
      </c>
      <c r="P29" s="3">
        <f t="shared" si="2"/>
        <v>8.76</v>
      </c>
      <c r="Q29" s="3">
        <f t="shared" si="3"/>
        <v>15</v>
      </c>
      <c r="R29" s="3">
        <f t="shared" si="4"/>
        <v>5.46</v>
      </c>
      <c r="S29" s="3">
        <f t="shared" si="5"/>
        <v>3.3</v>
      </c>
      <c r="T29" s="1">
        <v>5</v>
      </c>
      <c r="U29" s="34">
        <f t="shared" si="6"/>
        <v>5</v>
      </c>
      <c r="V29" s="35">
        <f t="shared" si="7"/>
        <v>-1.0222222222222221</v>
      </c>
      <c r="W29" s="35">
        <f t="shared" si="8"/>
        <v>-8.4249084249084234</v>
      </c>
      <c r="X29" s="36">
        <f t="shared" si="9"/>
        <v>-1.03</v>
      </c>
      <c r="Y29" s="36">
        <f t="shared" si="10"/>
        <v>-8.43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230203</v>
      </c>
      <c r="M30" s="32" t="s">
        <v>285</v>
      </c>
      <c r="N30" s="3">
        <f t="shared" si="0"/>
        <v>60</v>
      </c>
      <c r="O30" s="3">
        <f t="shared" si="1"/>
        <v>5.14</v>
      </c>
      <c r="P30" s="3">
        <f t="shared" si="2"/>
        <v>8.76</v>
      </c>
      <c r="Q30" s="3">
        <f t="shared" si="3"/>
        <v>15</v>
      </c>
      <c r="R30" s="3">
        <f t="shared" si="4"/>
        <v>5.46</v>
      </c>
      <c r="S30" s="3">
        <f t="shared" si="5"/>
        <v>3.3</v>
      </c>
      <c r="T30" s="1">
        <v>4.8</v>
      </c>
      <c r="U30" s="34">
        <f t="shared" si="6"/>
        <v>4.8</v>
      </c>
      <c r="V30" s="35">
        <f t="shared" si="7"/>
        <v>-1.466666666666667</v>
      </c>
      <c r="W30" s="35">
        <f t="shared" si="8"/>
        <v>-12.087912087912091</v>
      </c>
      <c r="X30" s="36">
        <f t="shared" si="9"/>
        <v>-1.47</v>
      </c>
      <c r="Y30" s="36">
        <f t="shared" si="10"/>
        <v>-12.09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230203</v>
      </c>
      <c r="M31" s="32" t="s">
        <v>285</v>
      </c>
      <c r="N31" s="3">
        <f t="shared" si="0"/>
        <v>60</v>
      </c>
      <c r="O31" s="3">
        <f t="shared" si="1"/>
        <v>5.14</v>
      </c>
      <c r="P31" s="3">
        <f t="shared" si="2"/>
        <v>8.76</v>
      </c>
      <c r="Q31" s="3">
        <f t="shared" si="3"/>
        <v>15</v>
      </c>
      <c r="R31" s="3">
        <f t="shared" si="4"/>
        <v>5.46</v>
      </c>
      <c r="S31" s="3">
        <f t="shared" si="5"/>
        <v>3.3</v>
      </c>
      <c r="T31" s="1">
        <v>5.4</v>
      </c>
      <c r="U31" s="34">
        <f t="shared" si="6"/>
        <v>5.4</v>
      </c>
      <c r="V31" s="35">
        <f t="shared" si="7"/>
        <v>-0.13333333333333247</v>
      </c>
      <c r="W31" s="35">
        <f t="shared" si="8"/>
        <v>-1.0989010989010917</v>
      </c>
      <c r="X31" s="36">
        <f t="shared" si="9"/>
        <v>-0.14000000000000001</v>
      </c>
      <c r="Y31" s="36">
        <f t="shared" si="10"/>
        <v>-1.1000000000000001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230203</v>
      </c>
      <c r="M32" s="32" t="s">
        <v>285</v>
      </c>
      <c r="N32" s="3">
        <f t="shared" si="0"/>
        <v>60</v>
      </c>
      <c r="O32" s="3">
        <f t="shared" si="1"/>
        <v>5.14</v>
      </c>
      <c r="P32" s="3">
        <f t="shared" si="2"/>
        <v>8.76</v>
      </c>
      <c r="Q32" s="3">
        <f t="shared" si="3"/>
        <v>15</v>
      </c>
      <c r="R32" s="3">
        <f t="shared" si="4"/>
        <v>5.46</v>
      </c>
      <c r="S32" s="3">
        <f t="shared" si="5"/>
        <v>3.3</v>
      </c>
      <c r="T32" s="1">
        <v>5.3</v>
      </c>
      <c r="U32" s="34">
        <f t="shared" si="6"/>
        <v>5.3</v>
      </c>
      <c r="V32" s="35">
        <f t="shared" si="7"/>
        <v>-0.35555555555555585</v>
      </c>
      <c r="W32" s="35">
        <f t="shared" si="8"/>
        <v>-2.9304029304029333</v>
      </c>
      <c r="X32" s="36">
        <f t="shared" si="9"/>
        <v>-0.36</v>
      </c>
      <c r="Y32" s="36">
        <f t="shared" si="10"/>
        <v>-2.94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230203</v>
      </c>
      <c r="M33" s="32" t="s">
        <v>285</v>
      </c>
      <c r="N33" s="3">
        <f t="shared" si="0"/>
        <v>60</v>
      </c>
      <c r="O33" s="3">
        <f t="shared" si="1"/>
        <v>5.14</v>
      </c>
      <c r="P33" s="3">
        <f t="shared" si="2"/>
        <v>8.76</v>
      </c>
      <c r="Q33" s="3">
        <f t="shared" si="3"/>
        <v>15</v>
      </c>
      <c r="R33" s="3">
        <f t="shared" si="4"/>
        <v>5.46</v>
      </c>
      <c r="S33" s="3">
        <f t="shared" si="5"/>
        <v>3.3</v>
      </c>
      <c r="T33" s="33"/>
      <c r="U33" s="34" t="str">
        <f t="shared" si="6"/>
        <v/>
      </c>
      <c r="V33" s="35">
        <f t="shared" si="7"/>
        <v>-12.133333333333333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230203</v>
      </c>
      <c r="M34" s="32" t="s">
        <v>285</v>
      </c>
      <c r="N34" s="3">
        <f t="shared" ref="N34:N57" si="11">COUNTA($T$2:$T$82)</f>
        <v>60</v>
      </c>
      <c r="O34" s="3">
        <f t="shared" ref="O34:O57" si="12">$K$88</f>
        <v>5.14</v>
      </c>
      <c r="P34" s="3">
        <f t="shared" ref="P34:P57" si="13">$K$90</f>
        <v>8.76</v>
      </c>
      <c r="Q34" s="3">
        <f t="shared" ref="Q34:Q57" si="14">COUNTA($T$63:$T$82)</f>
        <v>15</v>
      </c>
      <c r="R34" s="3">
        <f t="shared" ref="R34:R57" si="15">$K$91</f>
        <v>5.46</v>
      </c>
      <c r="S34" s="3">
        <f t="shared" ref="S34:S57" si="16">$K$93</f>
        <v>3.3</v>
      </c>
      <c r="T34" s="1">
        <v>4.5999999999999996</v>
      </c>
      <c r="U34" s="34">
        <f t="shared" ref="U34:U57" si="17">IF(OR(T34&lt;$J$86,T34&gt;$J$87),"",T34)</f>
        <v>4.5999999999999996</v>
      </c>
      <c r="V34" s="35">
        <f t="shared" ref="V34:V57" si="18">(T34-$K$91)/$K$89</f>
        <v>-1.9111111111111119</v>
      </c>
      <c r="W34" s="35">
        <f t="shared" ref="W34:W57" si="19">(T34-$K$91)/$K$91*100</f>
        <v>-15.750915750915755</v>
      </c>
      <c r="X34" s="36">
        <f t="shared" si="9"/>
        <v>-1.92</v>
      </c>
      <c r="Y34" s="36">
        <f t="shared" si="10"/>
        <v>-15.76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230203</v>
      </c>
      <c r="M35" s="32" t="s">
        <v>285</v>
      </c>
      <c r="N35" s="3">
        <f t="shared" si="11"/>
        <v>60</v>
      </c>
      <c r="O35" s="3">
        <f t="shared" si="12"/>
        <v>5.14</v>
      </c>
      <c r="P35" s="3">
        <f t="shared" si="13"/>
        <v>8.76</v>
      </c>
      <c r="Q35" s="3">
        <f t="shared" si="14"/>
        <v>15</v>
      </c>
      <c r="R35" s="3">
        <f t="shared" si="15"/>
        <v>5.46</v>
      </c>
      <c r="S35" s="3">
        <f t="shared" si="16"/>
        <v>3.3</v>
      </c>
      <c r="T35" s="1">
        <v>4.9000000000000004</v>
      </c>
      <c r="U35" s="34">
        <f t="shared" si="17"/>
        <v>4.9000000000000004</v>
      </c>
      <c r="V35" s="35">
        <f t="shared" si="18"/>
        <v>-1.2444444444444436</v>
      </c>
      <c r="W35" s="35">
        <f t="shared" si="19"/>
        <v>-10.256410256410248</v>
      </c>
      <c r="X35" s="36">
        <f t="shared" si="9"/>
        <v>-1.25</v>
      </c>
      <c r="Y35" s="36">
        <f t="shared" si="10"/>
        <v>-10.26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230203</v>
      </c>
      <c r="M36" s="32" t="s">
        <v>285</v>
      </c>
      <c r="N36" s="3">
        <f t="shared" si="11"/>
        <v>60</v>
      </c>
      <c r="O36" s="3">
        <f t="shared" si="12"/>
        <v>5.14</v>
      </c>
      <c r="P36" s="3">
        <f t="shared" si="13"/>
        <v>8.76</v>
      </c>
      <c r="Q36" s="3">
        <f t="shared" si="14"/>
        <v>15</v>
      </c>
      <c r="R36" s="3">
        <f t="shared" si="15"/>
        <v>5.46</v>
      </c>
      <c r="S36" s="3">
        <f t="shared" si="16"/>
        <v>3.3</v>
      </c>
      <c r="T36" s="1">
        <v>3.54</v>
      </c>
      <c r="U36" s="34" t="str">
        <f t="shared" si="17"/>
        <v/>
      </c>
      <c r="V36" s="35">
        <f t="shared" si="18"/>
        <v>-4.2666666666666666</v>
      </c>
      <c r="W36" s="35">
        <f t="shared" si="19"/>
        <v>-35.164835164835161</v>
      </c>
      <c r="X36" s="36">
        <f t="shared" si="9"/>
        <v>-4.2699999999999996</v>
      </c>
      <c r="Y36" s="36">
        <f t="shared" si="10"/>
        <v>-35.169999999999995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230203</v>
      </c>
      <c r="M37" s="32" t="s">
        <v>285</v>
      </c>
      <c r="N37" s="3">
        <f t="shared" si="11"/>
        <v>60</v>
      </c>
      <c r="O37" s="3">
        <f t="shared" si="12"/>
        <v>5.14</v>
      </c>
      <c r="P37" s="3">
        <f t="shared" si="13"/>
        <v>8.76</v>
      </c>
      <c r="Q37" s="3">
        <f t="shared" si="14"/>
        <v>15</v>
      </c>
      <c r="R37" s="3">
        <f t="shared" si="15"/>
        <v>5.46</v>
      </c>
      <c r="S37" s="3">
        <f t="shared" si="16"/>
        <v>3.3</v>
      </c>
      <c r="T37" s="1">
        <v>5.68</v>
      </c>
      <c r="U37" s="34">
        <f t="shared" si="17"/>
        <v>5.68</v>
      </c>
      <c r="V37" s="35">
        <f t="shared" si="18"/>
        <v>0.48888888888888832</v>
      </c>
      <c r="W37" s="35">
        <f t="shared" si="19"/>
        <v>4.0293040293040248</v>
      </c>
      <c r="X37" s="36">
        <f t="shared" si="9"/>
        <v>0.49</v>
      </c>
      <c r="Y37" s="36">
        <f t="shared" si="10"/>
        <v>4.0299999999999994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230203</v>
      </c>
      <c r="M38" s="32" t="s">
        <v>285</v>
      </c>
      <c r="N38" s="3">
        <f t="shared" si="11"/>
        <v>60</v>
      </c>
      <c r="O38" s="3">
        <f t="shared" si="12"/>
        <v>5.14</v>
      </c>
      <c r="P38" s="3">
        <f t="shared" si="13"/>
        <v>8.76</v>
      </c>
      <c r="Q38" s="3">
        <f t="shared" si="14"/>
        <v>15</v>
      </c>
      <c r="R38" s="3">
        <f t="shared" si="15"/>
        <v>5.46</v>
      </c>
      <c r="S38" s="3">
        <f t="shared" si="16"/>
        <v>3.3</v>
      </c>
      <c r="T38" s="1">
        <v>4.7</v>
      </c>
      <c r="U38" s="34">
        <f t="shared" si="17"/>
        <v>4.7</v>
      </c>
      <c r="V38" s="35">
        <f t="shared" si="18"/>
        <v>-1.6888888888888884</v>
      </c>
      <c r="W38" s="35">
        <f t="shared" si="19"/>
        <v>-13.919413919413914</v>
      </c>
      <c r="X38" s="36">
        <f t="shared" si="9"/>
        <v>-1.69</v>
      </c>
      <c r="Y38" s="36">
        <f t="shared" si="10"/>
        <v>-13.92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230203</v>
      </c>
      <c r="M39" s="32" t="s">
        <v>285</v>
      </c>
      <c r="N39" s="3">
        <f t="shared" si="11"/>
        <v>60</v>
      </c>
      <c r="O39" s="3">
        <f t="shared" si="12"/>
        <v>5.14</v>
      </c>
      <c r="P39" s="3">
        <f t="shared" si="13"/>
        <v>8.76</v>
      </c>
      <c r="Q39" s="3">
        <f t="shared" si="14"/>
        <v>15</v>
      </c>
      <c r="R39" s="3">
        <f t="shared" si="15"/>
        <v>5.46</v>
      </c>
      <c r="S39" s="3">
        <f t="shared" si="16"/>
        <v>3.3</v>
      </c>
      <c r="T39" s="1">
        <v>5.2</v>
      </c>
      <c r="U39" s="34">
        <f t="shared" si="17"/>
        <v>5.2</v>
      </c>
      <c r="V39" s="35">
        <f t="shared" si="18"/>
        <v>-0.57777777777777728</v>
      </c>
      <c r="W39" s="35">
        <f t="shared" si="19"/>
        <v>-4.7619047619047583</v>
      </c>
      <c r="X39" s="36">
        <f t="shared" si="9"/>
        <v>-0.57999999999999996</v>
      </c>
      <c r="Y39" s="36">
        <f t="shared" si="10"/>
        <v>-4.7699999999999996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230203</v>
      </c>
      <c r="M40" s="32" t="s">
        <v>285</v>
      </c>
      <c r="N40" s="3">
        <f t="shared" si="11"/>
        <v>60</v>
      </c>
      <c r="O40" s="3">
        <f t="shared" si="12"/>
        <v>5.14</v>
      </c>
      <c r="P40" s="3">
        <f t="shared" si="13"/>
        <v>8.76</v>
      </c>
      <c r="Q40" s="3">
        <f t="shared" si="14"/>
        <v>15</v>
      </c>
      <c r="R40" s="3">
        <f t="shared" si="15"/>
        <v>5.46</v>
      </c>
      <c r="S40" s="3">
        <f t="shared" si="16"/>
        <v>3.3</v>
      </c>
      <c r="T40" s="1">
        <v>3.82</v>
      </c>
      <c r="U40" s="34" t="str">
        <f t="shared" si="17"/>
        <v/>
      </c>
      <c r="V40" s="35">
        <f t="shared" si="18"/>
        <v>-3.6444444444444448</v>
      </c>
      <c r="W40" s="35">
        <f t="shared" si="19"/>
        <v>-30.03663003663004</v>
      </c>
      <c r="X40" s="36">
        <f t="shared" si="9"/>
        <v>-3.65</v>
      </c>
      <c r="Y40" s="36">
        <f t="shared" si="10"/>
        <v>-30.040000000000003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230203</v>
      </c>
      <c r="M41" s="32" t="s">
        <v>285</v>
      </c>
      <c r="N41" s="3">
        <f t="shared" si="11"/>
        <v>60</v>
      </c>
      <c r="O41" s="3">
        <f t="shared" si="12"/>
        <v>5.14</v>
      </c>
      <c r="P41" s="3">
        <f t="shared" si="13"/>
        <v>8.76</v>
      </c>
      <c r="Q41" s="3">
        <f t="shared" si="14"/>
        <v>15</v>
      </c>
      <c r="R41" s="3">
        <f t="shared" si="15"/>
        <v>5.46</v>
      </c>
      <c r="S41" s="3">
        <f t="shared" si="16"/>
        <v>3.3</v>
      </c>
      <c r="T41" s="1">
        <v>4</v>
      </c>
      <c r="U41" s="34">
        <f t="shared" si="17"/>
        <v>4</v>
      </c>
      <c r="V41" s="35">
        <f t="shared" si="18"/>
        <v>-3.2444444444444445</v>
      </c>
      <c r="W41" s="35">
        <f t="shared" si="19"/>
        <v>-26.739926739926741</v>
      </c>
      <c r="X41" s="36">
        <f t="shared" si="9"/>
        <v>-3.25</v>
      </c>
      <c r="Y41" s="36">
        <f t="shared" si="10"/>
        <v>-26.740000000000002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230203</v>
      </c>
      <c r="M42" s="32" t="s">
        <v>285</v>
      </c>
      <c r="N42" s="3">
        <f t="shared" si="11"/>
        <v>60</v>
      </c>
      <c r="O42" s="3">
        <f t="shared" si="12"/>
        <v>5.14</v>
      </c>
      <c r="P42" s="3">
        <f t="shared" si="13"/>
        <v>8.76</v>
      </c>
      <c r="Q42" s="3">
        <f t="shared" si="14"/>
        <v>15</v>
      </c>
      <c r="R42" s="3">
        <f t="shared" si="15"/>
        <v>5.46</v>
      </c>
      <c r="S42" s="3">
        <f t="shared" si="16"/>
        <v>3.3</v>
      </c>
      <c r="T42" s="1">
        <v>4.3</v>
      </c>
      <c r="U42" s="34">
        <f t="shared" si="17"/>
        <v>4.3</v>
      </c>
      <c r="V42" s="35">
        <f t="shared" si="18"/>
        <v>-2.5777777777777779</v>
      </c>
      <c r="W42" s="35">
        <f t="shared" si="19"/>
        <v>-21.245421245421248</v>
      </c>
      <c r="X42" s="36">
        <f t="shared" si="9"/>
        <v>-2.5799999999999996</v>
      </c>
      <c r="Y42" s="36">
        <f t="shared" si="10"/>
        <v>-21.25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230203</v>
      </c>
      <c r="M43" s="32" t="s">
        <v>285</v>
      </c>
      <c r="N43" s="3">
        <f t="shared" si="11"/>
        <v>60</v>
      </c>
      <c r="O43" s="3">
        <f t="shared" si="12"/>
        <v>5.14</v>
      </c>
      <c r="P43" s="3">
        <f t="shared" si="13"/>
        <v>8.76</v>
      </c>
      <c r="Q43" s="3">
        <f t="shared" si="14"/>
        <v>15</v>
      </c>
      <c r="R43" s="3">
        <f t="shared" si="15"/>
        <v>5.46</v>
      </c>
      <c r="S43" s="3">
        <f t="shared" si="16"/>
        <v>3.3</v>
      </c>
      <c r="T43" s="33"/>
      <c r="U43" s="34" t="str">
        <f t="shared" si="17"/>
        <v/>
      </c>
      <c r="V43" s="35">
        <f t="shared" si="18"/>
        <v>-12.133333333333333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230203</v>
      </c>
      <c r="M44" s="32" t="s">
        <v>285</v>
      </c>
      <c r="N44" s="3">
        <f t="shared" si="11"/>
        <v>60</v>
      </c>
      <c r="O44" s="3">
        <f t="shared" si="12"/>
        <v>5.14</v>
      </c>
      <c r="P44" s="3">
        <f t="shared" si="13"/>
        <v>8.76</v>
      </c>
      <c r="Q44" s="3">
        <f t="shared" si="14"/>
        <v>15</v>
      </c>
      <c r="R44" s="3">
        <f t="shared" si="15"/>
        <v>5.46</v>
      </c>
      <c r="S44" s="3">
        <f t="shared" si="16"/>
        <v>3.3</v>
      </c>
      <c r="T44" s="33"/>
      <c r="U44" s="34" t="str">
        <f t="shared" si="17"/>
        <v/>
      </c>
      <c r="V44" s="35">
        <f t="shared" si="18"/>
        <v>-12.133333333333333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230203</v>
      </c>
      <c r="M45" s="32" t="s">
        <v>285</v>
      </c>
      <c r="N45" s="3">
        <f t="shared" si="11"/>
        <v>60</v>
      </c>
      <c r="O45" s="3">
        <f t="shared" si="12"/>
        <v>5.14</v>
      </c>
      <c r="P45" s="3">
        <f t="shared" si="13"/>
        <v>8.76</v>
      </c>
      <c r="Q45" s="3">
        <f t="shared" si="14"/>
        <v>15</v>
      </c>
      <c r="R45" s="3">
        <f t="shared" si="15"/>
        <v>5.46</v>
      </c>
      <c r="S45" s="3">
        <f t="shared" si="16"/>
        <v>3.3</v>
      </c>
      <c r="T45" s="1">
        <v>4.8</v>
      </c>
      <c r="U45" s="34">
        <f t="shared" si="17"/>
        <v>4.8</v>
      </c>
      <c r="V45" s="35">
        <f t="shared" si="18"/>
        <v>-1.466666666666667</v>
      </c>
      <c r="W45" s="35">
        <f t="shared" si="19"/>
        <v>-12.087912087912091</v>
      </c>
      <c r="X45" s="36">
        <f t="shared" si="9"/>
        <v>-1.47</v>
      </c>
      <c r="Y45" s="36">
        <f t="shared" si="10"/>
        <v>-12.09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230203</v>
      </c>
      <c r="M46" s="32" t="s">
        <v>285</v>
      </c>
      <c r="N46" s="3">
        <f t="shared" si="11"/>
        <v>60</v>
      </c>
      <c r="O46" s="3">
        <f t="shared" si="12"/>
        <v>5.14</v>
      </c>
      <c r="P46" s="3">
        <f t="shared" si="13"/>
        <v>8.76</v>
      </c>
      <c r="Q46" s="3">
        <f t="shared" si="14"/>
        <v>15</v>
      </c>
      <c r="R46" s="3">
        <f t="shared" si="15"/>
        <v>5.46</v>
      </c>
      <c r="S46" s="3">
        <f t="shared" si="16"/>
        <v>3.3</v>
      </c>
      <c r="T46" s="1">
        <v>4.2</v>
      </c>
      <c r="U46" s="34">
        <f t="shared" si="17"/>
        <v>4.2</v>
      </c>
      <c r="V46" s="35">
        <f t="shared" si="18"/>
        <v>-2.7999999999999994</v>
      </c>
      <c r="W46" s="35">
        <f t="shared" si="19"/>
        <v>-23.076923076923073</v>
      </c>
      <c r="X46" s="36">
        <f t="shared" si="9"/>
        <v>-2.8</v>
      </c>
      <c r="Y46" s="36">
        <f t="shared" si="10"/>
        <v>-23.080000000000002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230203</v>
      </c>
      <c r="M47" s="32" t="s">
        <v>285</v>
      </c>
      <c r="N47" s="3">
        <f t="shared" si="11"/>
        <v>60</v>
      </c>
      <c r="O47" s="3">
        <f t="shared" si="12"/>
        <v>5.14</v>
      </c>
      <c r="P47" s="3">
        <f t="shared" si="13"/>
        <v>8.76</v>
      </c>
      <c r="Q47" s="3">
        <f t="shared" si="14"/>
        <v>15</v>
      </c>
      <c r="R47" s="3">
        <f t="shared" si="15"/>
        <v>5.46</v>
      </c>
      <c r="S47" s="3">
        <f t="shared" si="16"/>
        <v>3.3</v>
      </c>
      <c r="T47" s="1">
        <v>5.3</v>
      </c>
      <c r="U47" s="34">
        <f t="shared" si="17"/>
        <v>5.3</v>
      </c>
      <c r="V47" s="35">
        <f t="shared" si="18"/>
        <v>-0.35555555555555585</v>
      </c>
      <c r="W47" s="35">
        <f t="shared" si="19"/>
        <v>-2.9304029304029333</v>
      </c>
      <c r="X47" s="36">
        <f t="shared" si="9"/>
        <v>-0.36</v>
      </c>
      <c r="Y47" s="36">
        <f t="shared" si="10"/>
        <v>-2.94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230203</v>
      </c>
      <c r="M48" s="32" t="s">
        <v>285</v>
      </c>
      <c r="N48" s="3">
        <f t="shared" si="11"/>
        <v>60</v>
      </c>
      <c r="O48" s="3">
        <f t="shared" si="12"/>
        <v>5.14</v>
      </c>
      <c r="P48" s="3">
        <f t="shared" si="13"/>
        <v>8.76</v>
      </c>
      <c r="Q48" s="3">
        <f t="shared" si="14"/>
        <v>15</v>
      </c>
      <c r="R48" s="3">
        <f t="shared" si="15"/>
        <v>5.46</v>
      </c>
      <c r="S48" s="3">
        <f t="shared" si="16"/>
        <v>3.3</v>
      </c>
      <c r="T48" s="1">
        <v>5.3</v>
      </c>
      <c r="U48" s="34">
        <f t="shared" si="17"/>
        <v>5.3</v>
      </c>
      <c r="V48" s="35">
        <f t="shared" si="18"/>
        <v>-0.35555555555555585</v>
      </c>
      <c r="W48" s="35">
        <f t="shared" si="19"/>
        <v>-2.9304029304029333</v>
      </c>
      <c r="X48" s="36">
        <f t="shared" si="9"/>
        <v>-0.36</v>
      </c>
      <c r="Y48" s="36">
        <f t="shared" si="10"/>
        <v>-2.94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230203</v>
      </c>
      <c r="M49" s="32" t="s">
        <v>285</v>
      </c>
      <c r="N49" s="3">
        <f t="shared" si="11"/>
        <v>60</v>
      </c>
      <c r="O49" s="3">
        <f t="shared" si="12"/>
        <v>5.14</v>
      </c>
      <c r="P49" s="3">
        <f t="shared" si="13"/>
        <v>8.76</v>
      </c>
      <c r="Q49" s="3">
        <f t="shared" si="14"/>
        <v>15</v>
      </c>
      <c r="R49" s="3">
        <f t="shared" si="15"/>
        <v>5.46</v>
      </c>
      <c r="S49" s="3">
        <f t="shared" si="16"/>
        <v>3.3</v>
      </c>
      <c r="T49" s="1">
        <v>4.0999999999999996</v>
      </c>
      <c r="U49" s="34">
        <f t="shared" si="17"/>
        <v>4.0999999999999996</v>
      </c>
      <c r="V49" s="35">
        <f t="shared" si="18"/>
        <v>-3.022222222222223</v>
      </c>
      <c r="W49" s="35">
        <f t="shared" si="19"/>
        <v>-24.908424908424916</v>
      </c>
      <c r="X49" s="36">
        <f t="shared" si="9"/>
        <v>-3.03</v>
      </c>
      <c r="Y49" s="36">
        <f t="shared" si="10"/>
        <v>-24.91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230203</v>
      </c>
      <c r="M50" s="32" t="s">
        <v>285</v>
      </c>
      <c r="N50" s="3">
        <f t="shared" si="11"/>
        <v>60</v>
      </c>
      <c r="O50" s="3">
        <f t="shared" si="12"/>
        <v>5.14</v>
      </c>
      <c r="P50" s="3">
        <f t="shared" si="13"/>
        <v>8.76</v>
      </c>
      <c r="Q50" s="3">
        <f t="shared" si="14"/>
        <v>15</v>
      </c>
      <c r="R50" s="3">
        <f t="shared" si="15"/>
        <v>5.46</v>
      </c>
      <c r="S50" s="3">
        <f t="shared" si="16"/>
        <v>3.3</v>
      </c>
      <c r="T50" s="1">
        <v>5.05</v>
      </c>
      <c r="U50" s="34">
        <f t="shared" si="17"/>
        <v>5.05</v>
      </c>
      <c r="V50" s="35">
        <f t="shared" si="18"/>
        <v>-0.91111111111111143</v>
      </c>
      <c r="W50" s="35">
        <f t="shared" si="19"/>
        <v>-7.5091575091575118</v>
      </c>
      <c r="X50" s="36">
        <f t="shared" si="9"/>
        <v>-0.92</v>
      </c>
      <c r="Y50" s="36">
        <f t="shared" si="10"/>
        <v>-7.51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272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230203</v>
      </c>
      <c r="M51" s="32" t="s">
        <v>285</v>
      </c>
      <c r="N51" s="3">
        <f t="shared" si="11"/>
        <v>60</v>
      </c>
      <c r="O51" s="3">
        <f t="shared" si="12"/>
        <v>5.14</v>
      </c>
      <c r="P51" s="3">
        <f t="shared" si="13"/>
        <v>8.76</v>
      </c>
      <c r="Q51" s="3">
        <f t="shared" si="14"/>
        <v>15</v>
      </c>
      <c r="R51" s="3">
        <f t="shared" si="15"/>
        <v>5.46</v>
      </c>
      <c r="S51" s="3">
        <f t="shared" si="16"/>
        <v>3.3</v>
      </c>
      <c r="T51" s="1">
        <v>5</v>
      </c>
      <c r="U51" s="34">
        <f t="shared" si="17"/>
        <v>5</v>
      </c>
      <c r="V51" s="35">
        <f t="shared" si="18"/>
        <v>-1.0222222222222221</v>
      </c>
      <c r="W51" s="35">
        <f t="shared" si="19"/>
        <v>-8.4249084249084234</v>
      </c>
      <c r="X51" s="36">
        <f t="shared" si="9"/>
        <v>-1.03</v>
      </c>
      <c r="Y51" s="36">
        <f t="shared" si="10"/>
        <v>-8.43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230203</v>
      </c>
      <c r="M52" s="32" t="s">
        <v>285</v>
      </c>
      <c r="N52" s="3">
        <f t="shared" si="11"/>
        <v>60</v>
      </c>
      <c r="O52" s="3">
        <f t="shared" si="12"/>
        <v>5.14</v>
      </c>
      <c r="P52" s="3">
        <f t="shared" si="13"/>
        <v>8.76</v>
      </c>
      <c r="Q52" s="3">
        <f t="shared" si="14"/>
        <v>15</v>
      </c>
      <c r="R52" s="3">
        <f t="shared" si="15"/>
        <v>5.46</v>
      </c>
      <c r="S52" s="3">
        <f t="shared" si="16"/>
        <v>3.3</v>
      </c>
      <c r="T52" s="1">
        <v>7.3</v>
      </c>
      <c r="U52" s="34" t="str">
        <f t="shared" si="17"/>
        <v/>
      </c>
      <c r="V52" s="35">
        <f t="shared" si="18"/>
        <v>4.0888888888888886</v>
      </c>
      <c r="W52" s="35">
        <f t="shared" si="19"/>
        <v>33.699633699633694</v>
      </c>
      <c r="X52" s="36">
        <f t="shared" si="9"/>
        <v>4.09</v>
      </c>
      <c r="Y52" s="36">
        <f t="shared" si="10"/>
        <v>33.699999999999996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230203</v>
      </c>
      <c r="M53" s="32" t="s">
        <v>285</v>
      </c>
      <c r="N53" s="3">
        <f t="shared" si="11"/>
        <v>60</v>
      </c>
      <c r="O53" s="3">
        <f t="shared" si="12"/>
        <v>5.14</v>
      </c>
      <c r="P53" s="3">
        <f t="shared" si="13"/>
        <v>8.76</v>
      </c>
      <c r="Q53" s="3">
        <f t="shared" si="14"/>
        <v>15</v>
      </c>
      <c r="R53" s="3">
        <f t="shared" si="15"/>
        <v>5.46</v>
      </c>
      <c r="S53" s="3">
        <f t="shared" si="16"/>
        <v>3.3</v>
      </c>
      <c r="T53" s="1">
        <v>5.49</v>
      </c>
      <c r="U53" s="34">
        <f t="shared" si="17"/>
        <v>5.49</v>
      </c>
      <c r="V53" s="35">
        <f t="shared" si="18"/>
        <v>6.6666666666667221E-2</v>
      </c>
      <c r="W53" s="35">
        <f t="shared" si="19"/>
        <v>0.54945054945055405</v>
      </c>
      <c r="X53" s="36">
        <f t="shared" si="9"/>
        <v>6.9999999999999993E-2</v>
      </c>
      <c r="Y53" s="36">
        <f t="shared" si="10"/>
        <v>0.55000000000000004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230203</v>
      </c>
      <c r="M54" s="32" t="s">
        <v>285</v>
      </c>
      <c r="N54" s="3">
        <f t="shared" si="11"/>
        <v>60</v>
      </c>
      <c r="O54" s="3">
        <f t="shared" si="12"/>
        <v>5.14</v>
      </c>
      <c r="P54" s="3">
        <f t="shared" si="13"/>
        <v>8.76</v>
      </c>
      <c r="Q54" s="3">
        <f t="shared" si="14"/>
        <v>15</v>
      </c>
      <c r="R54" s="3">
        <f t="shared" si="15"/>
        <v>5.46</v>
      </c>
      <c r="S54" s="3">
        <f t="shared" si="16"/>
        <v>3.3</v>
      </c>
      <c r="T54" s="1">
        <v>5.6</v>
      </c>
      <c r="U54" s="34">
        <f t="shared" si="17"/>
        <v>5.6</v>
      </c>
      <c r="V54" s="35">
        <f t="shared" si="18"/>
        <v>0.31111111111111039</v>
      </c>
      <c r="W54" s="35">
        <f t="shared" si="19"/>
        <v>2.5641025641025581</v>
      </c>
      <c r="X54" s="36">
        <f t="shared" si="9"/>
        <v>0.32</v>
      </c>
      <c r="Y54" s="36">
        <f t="shared" si="10"/>
        <v>2.57</v>
      </c>
      <c r="Z54" s="37"/>
    </row>
    <row r="55" spans="1:26" ht="24.95" customHeight="1">
      <c r="A55" s="3"/>
      <c r="B55" s="5"/>
      <c r="C55" s="9"/>
      <c r="D55" s="32"/>
      <c r="E55" s="9"/>
      <c r="F55" s="10"/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230203</v>
      </c>
      <c r="M55" s="32" t="s">
        <v>285</v>
      </c>
      <c r="N55" s="3">
        <f t="shared" si="11"/>
        <v>60</v>
      </c>
      <c r="O55" s="3">
        <f t="shared" si="12"/>
        <v>5.14</v>
      </c>
      <c r="P55" s="3">
        <f t="shared" si="13"/>
        <v>8.76</v>
      </c>
      <c r="Q55" s="3">
        <f t="shared" si="14"/>
        <v>15</v>
      </c>
      <c r="R55" s="3">
        <f t="shared" si="15"/>
        <v>5.46</v>
      </c>
      <c r="S55" s="3">
        <f t="shared" si="16"/>
        <v>3.3</v>
      </c>
      <c r="T55" s="33"/>
      <c r="U55" s="34" t="str">
        <f t="shared" si="17"/>
        <v/>
      </c>
      <c r="V55" s="35">
        <f t="shared" si="18"/>
        <v>-12.133333333333333</v>
      </c>
      <c r="W55" s="35">
        <f t="shared" si="19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ht="24.95" customHeight="1">
      <c r="A56" s="3"/>
      <c r="B56" s="5"/>
      <c r="C56" s="9"/>
      <c r="D56" s="32"/>
      <c r="E56" s="9"/>
      <c r="F56" s="10"/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230203</v>
      </c>
      <c r="M56" s="32" t="s">
        <v>285</v>
      </c>
      <c r="N56" s="3">
        <f t="shared" si="11"/>
        <v>60</v>
      </c>
      <c r="O56" s="3">
        <f t="shared" si="12"/>
        <v>5.14</v>
      </c>
      <c r="P56" s="3">
        <f t="shared" si="13"/>
        <v>8.76</v>
      </c>
      <c r="Q56" s="3">
        <f t="shared" si="14"/>
        <v>15</v>
      </c>
      <c r="R56" s="3">
        <f t="shared" si="15"/>
        <v>5.46</v>
      </c>
      <c r="S56" s="3">
        <f t="shared" si="16"/>
        <v>3.3</v>
      </c>
      <c r="T56" s="33"/>
      <c r="U56" s="34" t="str">
        <f t="shared" si="17"/>
        <v/>
      </c>
      <c r="V56" s="35">
        <f t="shared" si="18"/>
        <v>-12.133333333333333</v>
      </c>
      <c r="W56" s="35">
        <f t="shared" si="19"/>
        <v>-100</v>
      </c>
      <c r="X56" s="36" t="e">
        <f t="shared" si="9"/>
        <v>#N/A</v>
      </c>
      <c r="Y56" s="36" t="e">
        <f t="shared" si="10"/>
        <v>#N/A</v>
      </c>
      <c r="Z56" s="37"/>
    </row>
    <row r="57" spans="1:26" ht="24.95" customHeight="1">
      <c r="A57" s="3"/>
      <c r="B57" s="5"/>
      <c r="C57" s="9"/>
      <c r="D57" s="32"/>
      <c r="E57" s="9"/>
      <c r="F57" s="10"/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230203</v>
      </c>
      <c r="M57" s="32" t="s">
        <v>285</v>
      </c>
      <c r="N57" s="3">
        <f t="shared" si="11"/>
        <v>60</v>
      </c>
      <c r="O57" s="3">
        <f t="shared" si="12"/>
        <v>5.14</v>
      </c>
      <c r="P57" s="3">
        <f t="shared" si="13"/>
        <v>8.76</v>
      </c>
      <c r="Q57" s="3">
        <f t="shared" si="14"/>
        <v>15</v>
      </c>
      <c r="R57" s="3">
        <f t="shared" si="15"/>
        <v>5.46</v>
      </c>
      <c r="S57" s="3">
        <f t="shared" si="16"/>
        <v>3.3</v>
      </c>
      <c r="T57" s="33"/>
      <c r="U57" s="34" t="str">
        <f t="shared" si="17"/>
        <v/>
      </c>
      <c r="V57" s="35">
        <f t="shared" si="18"/>
        <v>-12.133333333333333</v>
      </c>
      <c r="W57" s="35">
        <f t="shared" si="19"/>
        <v>-100</v>
      </c>
      <c r="X57" s="36" t="e">
        <f t="shared" si="9"/>
        <v>#N/A</v>
      </c>
      <c r="Y57" s="36" t="e">
        <f t="shared" si="10"/>
        <v>#N/A</v>
      </c>
      <c r="Z57" s="37"/>
    </row>
    <row r="58" spans="1:26" ht="24.95" customHeight="1">
      <c r="A58" s="3"/>
      <c r="B58" s="5"/>
      <c r="C58" s="9"/>
      <c r="D58" s="32"/>
      <c r="E58" s="9"/>
      <c r="F58" s="10"/>
      <c r="G58" s="8"/>
      <c r="H58" s="38"/>
      <c r="I58" s="38"/>
      <c r="J58" s="38"/>
      <c r="K58" s="31"/>
      <c r="L58" s="31"/>
      <c r="M58" s="32"/>
      <c r="N58" s="3"/>
      <c r="O58" s="3"/>
      <c r="P58" s="3"/>
      <c r="Q58" s="3"/>
      <c r="R58" s="3"/>
      <c r="S58" s="3"/>
      <c r="T58" s="33"/>
      <c r="U58" s="34"/>
      <c r="V58" s="35"/>
      <c r="W58" s="35"/>
      <c r="X58" s="36"/>
      <c r="Y58" s="36"/>
      <c r="Z58" s="37"/>
    </row>
    <row r="59" spans="1:26" ht="24.95" customHeight="1">
      <c r="A59" s="3"/>
      <c r="B59" s="5"/>
      <c r="C59" s="9"/>
      <c r="D59" s="32"/>
      <c r="E59" s="9"/>
      <c r="F59" s="10"/>
      <c r="G59" s="8"/>
      <c r="H59" s="38"/>
      <c r="I59" s="38"/>
      <c r="J59" s="38"/>
      <c r="K59" s="31"/>
      <c r="L59" s="31"/>
      <c r="M59" s="32"/>
      <c r="N59" s="3"/>
      <c r="O59" s="3"/>
      <c r="P59" s="3"/>
      <c r="Q59" s="3"/>
      <c r="R59" s="3"/>
      <c r="S59" s="3"/>
      <c r="T59" s="33"/>
      <c r="U59" s="34"/>
      <c r="V59" s="35"/>
      <c r="W59" s="35"/>
      <c r="X59" s="36"/>
      <c r="Y59" s="36"/>
      <c r="Z59" s="37"/>
    </row>
    <row r="60" spans="1:26" ht="24.95" customHeight="1">
      <c r="A60" s="3"/>
      <c r="B60" s="5"/>
      <c r="C60" s="9"/>
      <c r="D60" s="32"/>
      <c r="E60" s="9"/>
      <c r="F60" s="10"/>
      <c r="G60" s="8" t="s">
        <v>1</v>
      </c>
      <c r="H60" s="38" t="s">
        <v>40</v>
      </c>
      <c r="I60" s="38" t="s">
        <v>16</v>
      </c>
      <c r="J60" s="38">
        <v>1</v>
      </c>
      <c r="K60" s="31">
        <v>5</v>
      </c>
      <c r="L60" s="31">
        <v>230203</v>
      </c>
      <c r="M60" s="32" t="s">
        <v>285</v>
      </c>
      <c r="N60" s="3">
        <f t="shared" ref="N60:N82" si="20">COUNTA($T$2:$T$82)</f>
        <v>60</v>
      </c>
      <c r="O60" s="3">
        <f t="shared" ref="O60:O68" si="21">$K$88</f>
        <v>5.14</v>
      </c>
      <c r="P60" s="3">
        <f t="shared" ref="P60:P68" si="22">$K$90</f>
        <v>8.76</v>
      </c>
      <c r="Q60" s="3">
        <f t="shared" ref="Q60:Q68" si="23">COUNTA($T$63:$T$82)</f>
        <v>15</v>
      </c>
      <c r="R60" s="3">
        <f t="shared" ref="R60:R68" si="24">$K$91</f>
        <v>5.46</v>
      </c>
      <c r="S60" s="3">
        <f t="shared" ref="S60:S68" si="25">$K$93</f>
        <v>3.3</v>
      </c>
      <c r="T60" s="33"/>
      <c r="U60" s="34" t="str">
        <f t="shared" ref="U60:U67" si="26">IF(OR(T60&lt;$J$86,T60&gt;$J$87),"",T60)</f>
        <v/>
      </c>
      <c r="V60" s="35">
        <f t="shared" ref="V60:V67" si="27">(T60-$K$91)/$K$89</f>
        <v>-12.133333333333333</v>
      </c>
      <c r="W60" s="35">
        <f t="shared" ref="W60:W67" si="28">(T60-$K$91)/$K$91*100</f>
        <v>-100</v>
      </c>
      <c r="X60" s="36" t="e">
        <f t="shared" si="9"/>
        <v>#N/A</v>
      </c>
      <c r="Y60" s="36" t="e">
        <f t="shared" si="10"/>
        <v>#N/A</v>
      </c>
      <c r="Z60" s="37"/>
    </row>
    <row r="61" spans="1:26" ht="24.95" customHeight="1">
      <c r="A61" s="3"/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230203</v>
      </c>
      <c r="M61" s="32" t="s">
        <v>285</v>
      </c>
      <c r="N61" s="3">
        <f t="shared" si="20"/>
        <v>60</v>
      </c>
      <c r="O61" s="3">
        <f t="shared" si="21"/>
        <v>5.14</v>
      </c>
      <c r="P61" s="3">
        <f t="shared" si="22"/>
        <v>8.76</v>
      </c>
      <c r="Q61" s="3">
        <f t="shared" si="23"/>
        <v>15</v>
      </c>
      <c r="R61" s="3">
        <f t="shared" si="24"/>
        <v>5.46</v>
      </c>
      <c r="S61" s="3">
        <f t="shared" si="25"/>
        <v>3.3</v>
      </c>
      <c r="T61" s="33"/>
      <c r="U61" s="34" t="str">
        <f t="shared" si="26"/>
        <v/>
      </c>
      <c r="V61" s="35">
        <f t="shared" si="27"/>
        <v>-12.133333333333333</v>
      </c>
      <c r="W61" s="35">
        <f t="shared" si="28"/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54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230203</v>
      </c>
      <c r="M62" s="32" t="s">
        <v>285</v>
      </c>
      <c r="N62" s="3">
        <f t="shared" si="20"/>
        <v>60</v>
      </c>
      <c r="O62" s="3">
        <f t="shared" si="21"/>
        <v>5.14</v>
      </c>
      <c r="P62" s="3">
        <f t="shared" si="22"/>
        <v>8.76</v>
      </c>
      <c r="Q62" s="3">
        <f t="shared" si="23"/>
        <v>15</v>
      </c>
      <c r="R62" s="3">
        <f t="shared" si="24"/>
        <v>5.46</v>
      </c>
      <c r="S62" s="3">
        <f t="shared" si="25"/>
        <v>3.3</v>
      </c>
      <c r="T62" s="33"/>
      <c r="U62" s="34" t="str">
        <f t="shared" si="26"/>
        <v/>
      </c>
      <c r="V62" s="35">
        <f t="shared" si="27"/>
        <v>-12.133333333333333</v>
      </c>
      <c r="W62" s="35">
        <f t="shared" si="2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55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230203</v>
      </c>
      <c r="M63" s="32" t="s">
        <v>285</v>
      </c>
      <c r="N63" s="3">
        <f t="shared" si="20"/>
        <v>60</v>
      </c>
      <c r="O63" s="3">
        <f t="shared" si="21"/>
        <v>5.14</v>
      </c>
      <c r="P63" s="3">
        <f t="shared" si="22"/>
        <v>8.76</v>
      </c>
      <c r="Q63" s="3">
        <f t="shared" si="23"/>
        <v>15</v>
      </c>
      <c r="R63" s="3">
        <f t="shared" si="24"/>
        <v>5.46</v>
      </c>
      <c r="S63" s="3">
        <f t="shared" si="25"/>
        <v>3.3</v>
      </c>
      <c r="T63" s="1">
        <v>5.4</v>
      </c>
      <c r="U63" s="34">
        <f t="shared" si="26"/>
        <v>5.4</v>
      </c>
      <c r="V63" s="35">
        <f t="shared" si="27"/>
        <v>-0.13333333333333247</v>
      </c>
      <c r="W63" s="35">
        <f t="shared" si="28"/>
        <v>-1.0989010989010917</v>
      </c>
      <c r="X63" s="36">
        <f t="shared" si="9"/>
        <v>-0.14000000000000001</v>
      </c>
      <c r="Y63" s="36">
        <f t="shared" si="10"/>
        <v>-1.1000000000000001</v>
      </c>
    </row>
    <row r="64" spans="1:26" s="43" customFormat="1" ht="24.95" customHeight="1">
      <c r="A64" s="3">
        <v>56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230203</v>
      </c>
      <c r="M64" s="32" t="s">
        <v>285</v>
      </c>
      <c r="N64" s="3">
        <f t="shared" si="20"/>
        <v>60</v>
      </c>
      <c r="O64" s="3">
        <f t="shared" si="21"/>
        <v>5.14</v>
      </c>
      <c r="P64" s="3">
        <f t="shared" si="22"/>
        <v>8.76</v>
      </c>
      <c r="Q64" s="3">
        <f t="shared" si="23"/>
        <v>15</v>
      </c>
      <c r="R64" s="3">
        <f t="shared" si="24"/>
        <v>5.46</v>
      </c>
      <c r="S64" s="3">
        <f t="shared" si="25"/>
        <v>3.3</v>
      </c>
      <c r="T64" s="1">
        <v>5.4</v>
      </c>
      <c r="U64" s="34">
        <f t="shared" si="26"/>
        <v>5.4</v>
      </c>
      <c r="V64" s="35">
        <f t="shared" si="27"/>
        <v>-0.13333333333333247</v>
      </c>
      <c r="W64" s="35">
        <f t="shared" si="28"/>
        <v>-1.0989010989010917</v>
      </c>
      <c r="X64" s="36">
        <f t="shared" si="9"/>
        <v>-0.14000000000000001</v>
      </c>
      <c r="Y64" s="36">
        <f t="shared" si="10"/>
        <v>-1.1000000000000001</v>
      </c>
    </row>
    <row r="65" spans="1:25" s="43" customFormat="1" ht="24.95" customHeight="1">
      <c r="A65" s="3">
        <v>57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230203</v>
      </c>
      <c r="M65" s="32" t="s">
        <v>285</v>
      </c>
      <c r="N65" s="3">
        <f t="shared" si="20"/>
        <v>60</v>
      </c>
      <c r="O65" s="3">
        <f t="shared" si="21"/>
        <v>5.14</v>
      </c>
      <c r="P65" s="3">
        <f t="shared" si="22"/>
        <v>8.76</v>
      </c>
      <c r="Q65" s="3">
        <f t="shared" si="23"/>
        <v>15</v>
      </c>
      <c r="R65" s="3">
        <f t="shared" si="24"/>
        <v>5.46</v>
      </c>
      <c r="S65" s="3">
        <f t="shared" si="25"/>
        <v>3.3</v>
      </c>
      <c r="T65" s="1">
        <v>5.61</v>
      </c>
      <c r="U65" s="34">
        <f t="shared" si="26"/>
        <v>5.61</v>
      </c>
      <c r="V65" s="35">
        <f t="shared" si="27"/>
        <v>0.33333333333333409</v>
      </c>
      <c r="W65" s="35">
        <f t="shared" si="28"/>
        <v>2.7472527472527539</v>
      </c>
      <c r="X65" s="36">
        <f t="shared" si="9"/>
        <v>0.34</v>
      </c>
      <c r="Y65" s="36">
        <f t="shared" si="10"/>
        <v>2.75</v>
      </c>
    </row>
    <row r="66" spans="1:25" s="43" customFormat="1" ht="24.95" customHeight="1">
      <c r="A66" s="3">
        <v>58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230203</v>
      </c>
      <c r="M66" s="32" t="s">
        <v>285</v>
      </c>
      <c r="N66" s="3">
        <f t="shared" si="20"/>
        <v>60</v>
      </c>
      <c r="O66" s="3">
        <f t="shared" si="21"/>
        <v>5.14</v>
      </c>
      <c r="P66" s="3">
        <f t="shared" si="22"/>
        <v>8.76</v>
      </c>
      <c r="Q66" s="3">
        <f t="shared" si="23"/>
        <v>15</v>
      </c>
      <c r="R66" s="3">
        <f t="shared" si="24"/>
        <v>5.46</v>
      </c>
      <c r="S66" s="3">
        <f t="shared" si="25"/>
        <v>3.3</v>
      </c>
      <c r="T66" s="1">
        <v>5.51</v>
      </c>
      <c r="U66" s="34">
        <f t="shared" si="26"/>
        <v>5.51</v>
      </c>
      <c r="V66" s="35">
        <f t="shared" si="27"/>
        <v>0.11111111111111072</v>
      </c>
      <c r="W66" s="35">
        <f t="shared" si="28"/>
        <v>0.9157509157509125</v>
      </c>
      <c r="X66" s="36">
        <f t="shared" si="9"/>
        <v>0.12</v>
      </c>
      <c r="Y66" s="36">
        <f t="shared" si="10"/>
        <v>0.92</v>
      </c>
    </row>
    <row r="67" spans="1:25" s="43" customFormat="1" ht="24.95" customHeight="1">
      <c r="A67" s="3">
        <v>59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230203</v>
      </c>
      <c r="M67" s="32" t="s">
        <v>285</v>
      </c>
      <c r="N67" s="3">
        <f t="shared" si="20"/>
        <v>60</v>
      </c>
      <c r="O67" s="3">
        <f t="shared" si="21"/>
        <v>5.14</v>
      </c>
      <c r="P67" s="3">
        <f t="shared" si="22"/>
        <v>8.76</v>
      </c>
      <c r="Q67" s="3">
        <f t="shared" si="23"/>
        <v>15</v>
      </c>
      <c r="R67" s="3">
        <f t="shared" si="24"/>
        <v>5.46</v>
      </c>
      <c r="S67" s="3">
        <f t="shared" si="25"/>
        <v>3.3</v>
      </c>
      <c r="T67" s="1">
        <v>5.57</v>
      </c>
      <c r="U67" s="34">
        <f t="shared" si="26"/>
        <v>5.57</v>
      </c>
      <c r="V67" s="35">
        <f t="shared" si="27"/>
        <v>0.24444444444444516</v>
      </c>
      <c r="W67" s="35">
        <f t="shared" si="28"/>
        <v>2.0146520146520208</v>
      </c>
      <c r="X67" s="36">
        <f t="shared" si="9"/>
        <v>0.25</v>
      </c>
      <c r="Y67" s="36">
        <f t="shared" si="10"/>
        <v>2.0199999999999996</v>
      </c>
    </row>
    <row r="68" spans="1:25" s="43" customFormat="1" ht="24.95" customHeight="1">
      <c r="A68" s="3">
        <v>60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230203</v>
      </c>
      <c r="M68" s="32" t="s">
        <v>285</v>
      </c>
      <c r="N68" s="3">
        <f t="shared" si="20"/>
        <v>60</v>
      </c>
      <c r="O68" s="3">
        <f t="shared" si="21"/>
        <v>5.14</v>
      </c>
      <c r="P68" s="3">
        <f t="shared" si="22"/>
        <v>8.76</v>
      </c>
      <c r="Q68" s="3">
        <f t="shared" si="23"/>
        <v>15</v>
      </c>
      <c r="R68" s="3">
        <f t="shared" si="24"/>
        <v>5.46</v>
      </c>
      <c r="S68" s="3">
        <f t="shared" si="25"/>
        <v>3.3</v>
      </c>
      <c r="T68" s="1">
        <v>5.37</v>
      </c>
      <c r="U68" s="34">
        <f t="shared" ref="U68:U82" si="29">IF(OR(T68&lt;$J$86,T68&gt;$J$87),"",T68)</f>
        <v>5.37</v>
      </c>
      <c r="V68" s="35">
        <f t="shared" ref="V68:V82" si="30">(T68-$K$91)/$K$89</f>
        <v>-0.19999999999999968</v>
      </c>
      <c r="W68" s="35">
        <f t="shared" ref="W68:W82" si="31">(T68-$K$91)/$K$91*100</f>
        <v>-1.6483516483516456</v>
      </c>
      <c r="X68" s="36">
        <f t="shared" ref="X68:X82" si="32">IF(T68&lt;&gt;0,ROUNDUP(V68,2),#N/A)</f>
        <v>-0.2</v>
      </c>
      <c r="Y68" s="36">
        <f t="shared" ref="Y68:Y81" si="33">IF(T68&lt;&gt;0,ROUNDUP(W68,2),#N/A)</f>
        <v>-1.65</v>
      </c>
    </row>
    <row r="69" spans="1:25" s="43" customFormat="1" ht="24.95" customHeight="1">
      <c r="A69" s="3">
        <v>61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230203</v>
      </c>
      <c r="M69" s="32" t="s">
        <v>285</v>
      </c>
      <c r="N69" s="3">
        <f t="shared" si="20"/>
        <v>60</v>
      </c>
      <c r="O69" s="3">
        <f t="shared" ref="O69:O82" si="34">$K$88</f>
        <v>5.14</v>
      </c>
      <c r="P69" s="3">
        <f t="shared" ref="P69:P82" si="35">$K$90</f>
        <v>8.76</v>
      </c>
      <c r="Q69" s="3">
        <f t="shared" ref="Q69:Q82" si="36">COUNTA($T$63:$T$82)</f>
        <v>15</v>
      </c>
      <c r="R69" s="3">
        <f t="shared" ref="R69:R82" si="37">$K$91</f>
        <v>5.46</v>
      </c>
      <c r="S69" s="3">
        <f t="shared" ref="S69:S82" si="38">$K$93</f>
        <v>3.3</v>
      </c>
      <c r="T69" s="1">
        <v>5.7</v>
      </c>
      <c r="U69" s="34">
        <f t="shared" si="29"/>
        <v>5.7</v>
      </c>
      <c r="V69" s="35">
        <f t="shared" si="30"/>
        <v>0.53333333333333377</v>
      </c>
      <c r="W69" s="35">
        <f t="shared" si="31"/>
        <v>4.3956043956043995</v>
      </c>
      <c r="X69" s="36">
        <f t="shared" si="32"/>
        <v>0.54</v>
      </c>
      <c r="Y69" s="36">
        <f t="shared" si="33"/>
        <v>4.3999999999999995</v>
      </c>
    </row>
    <row r="70" spans="1:25" s="43" customFormat="1" ht="24.95" customHeight="1">
      <c r="A70" s="3">
        <v>62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230203</v>
      </c>
      <c r="M70" s="32" t="s">
        <v>285</v>
      </c>
      <c r="N70" s="3">
        <f t="shared" si="20"/>
        <v>60</v>
      </c>
      <c r="O70" s="3">
        <f t="shared" si="34"/>
        <v>5.14</v>
      </c>
      <c r="P70" s="3">
        <f t="shared" si="35"/>
        <v>8.76</v>
      </c>
      <c r="Q70" s="3">
        <f t="shared" si="36"/>
        <v>15</v>
      </c>
      <c r="R70" s="3">
        <f t="shared" si="37"/>
        <v>5.46</v>
      </c>
      <c r="S70" s="3">
        <f t="shared" si="38"/>
        <v>3.3</v>
      </c>
      <c r="T70" s="1">
        <v>5.0236000000000001</v>
      </c>
      <c r="U70" s="34">
        <f t="shared" si="29"/>
        <v>5.0236000000000001</v>
      </c>
      <c r="V70" s="35">
        <f t="shared" si="30"/>
        <v>-0.96977777777777752</v>
      </c>
      <c r="W70" s="35">
        <f t="shared" si="31"/>
        <v>-7.99267399267399</v>
      </c>
      <c r="X70" s="36">
        <f t="shared" si="32"/>
        <v>-0.97</v>
      </c>
      <c r="Y70" s="36">
        <f t="shared" si="33"/>
        <v>-8</v>
      </c>
    </row>
    <row r="71" spans="1:25" s="43" customFormat="1" ht="24.95" customHeight="1">
      <c r="A71" s="3">
        <v>63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230203</v>
      </c>
      <c r="M71" s="32" t="s">
        <v>285</v>
      </c>
      <c r="N71" s="3">
        <f t="shared" si="20"/>
        <v>60</v>
      </c>
      <c r="O71" s="3">
        <f t="shared" si="34"/>
        <v>5.14</v>
      </c>
      <c r="P71" s="3">
        <f t="shared" si="35"/>
        <v>8.76</v>
      </c>
      <c r="Q71" s="3">
        <f t="shared" si="36"/>
        <v>15</v>
      </c>
      <c r="R71" s="3">
        <f t="shared" si="37"/>
        <v>5.46</v>
      </c>
      <c r="S71" s="3">
        <f t="shared" si="38"/>
        <v>3.3</v>
      </c>
      <c r="T71" s="1">
        <v>5.2</v>
      </c>
      <c r="U71" s="34">
        <f t="shared" si="29"/>
        <v>5.2</v>
      </c>
      <c r="V71" s="35">
        <f t="shared" si="30"/>
        <v>-0.57777777777777728</v>
      </c>
      <c r="W71" s="35">
        <f t="shared" si="31"/>
        <v>-4.7619047619047583</v>
      </c>
      <c r="X71" s="36">
        <f t="shared" si="32"/>
        <v>-0.57999999999999996</v>
      </c>
      <c r="Y71" s="36">
        <f t="shared" si="33"/>
        <v>-4.7699999999999996</v>
      </c>
    </row>
    <row r="72" spans="1:25" s="43" customFormat="1" ht="24.95" customHeight="1">
      <c r="A72" s="3">
        <v>64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230203</v>
      </c>
      <c r="M72" s="32" t="s">
        <v>285</v>
      </c>
      <c r="N72" s="3">
        <f t="shared" si="20"/>
        <v>60</v>
      </c>
      <c r="O72" s="3">
        <f t="shared" si="34"/>
        <v>5.14</v>
      </c>
      <c r="P72" s="3">
        <f t="shared" si="35"/>
        <v>8.76</v>
      </c>
      <c r="Q72" s="3">
        <f t="shared" si="36"/>
        <v>15</v>
      </c>
      <c r="R72" s="3">
        <f t="shared" si="37"/>
        <v>5.46</v>
      </c>
      <c r="S72" s="3">
        <f t="shared" si="38"/>
        <v>3.3</v>
      </c>
      <c r="T72" s="1">
        <v>5.5</v>
      </c>
      <c r="U72" s="34">
        <f t="shared" si="29"/>
        <v>5.5</v>
      </c>
      <c r="V72" s="35">
        <f t="shared" si="30"/>
        <v>8.8888888888888962E-2</v>
      </c>
      <c r="W72" s="35">
        <f t="shared" si="31"/>
        <v>0.73260073260073333</v>
      </c>
      <c r="X72" s="36">
        <f t="shared" si="32"/>
        <v>0.09</v>
      </c>
      <c r="Y72" s="36">
        <f t="shared" si="33"/>
        <v>0.74</v>
      </c>
    </row>
    <row r="73" spans="1:25" s="43" customFormat="1" ht="24.95" customHeight="1">
      <c r="A73" s="3">
        <v>65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230203</v>
      </c>
      <c r="M73" s="32" t="s">
        <v>285</v>
      </c>
      <c r="N73" s="3">
        <f t="shared" si="20"/>
        <v>60</v>
      </c>
      <c r="O73" s="3">
        <f t="shared" si="34"/>
        <v>5.14</v>
      </c>
      <c r="P73" s="3">
        <f t="shared" si="35"/>
        <v>8.76</v>
      </c>
      <c r="Q73" s="3">
        <f t="shared" si="36"/>
        <v>15</v>
      </c>
      <c r="R73" s="3">
        <f t="shared" si="37"/>
        <v>5.46</v>
      </c>
      <c r="S73" s="3">
        <f t="shared" si="38"/>
        <v>3.3</v>
      </c>
      <c r="T73" s="1">
        <v>5.4</v>
      </c>
      <c r="U73" s="34">
        <f t="shared" si="29"/>
        <v>5.4</v>
      </c>
      <c r="V73" s="35">
        <f t="shared" si="30"/>
        <v>-0.13333333333333247</v>
      </c>
      <c r="W73" s="35">
        <f t="shared" si="31"/>
        <v>-1.0989010989010917</v>
      </c>
      <c r="X73" s="36">
        <f t="shared" si="32"/>
        <v>-0.14000000000000001</v>
      </c>
      <c r="Y73" s="36">
        <f t="shared" si="33"/>
        <v>-1.1000000000000001</v>
      </c>
    </row>
    <row r="74" spans="1:25" s="43" customFormat="1" ht="24.95" customHeight="1">
      <c r="A74" s="3">
        <v>66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230203</v>
      </c>
      <c r="M74" s="32" t="s">
        <v>285</v>
      </c>
      <c r="N74" s="3">
        <f t="shared" si="20"/>
        <v>60</v>
      </c>
      <c r="O74" s="3">
        <f t="shared" si="34"/>
        <v>5.14</v>
      </c>
      <c r="P74" s="3">
        <f t="shared" si="35"/>
        <v>8.76</v>
      </c>
      <c r="Q74" s="3">
        <f t="shared" si="36"/>
        <v>15</v>
      </c>
      <c r="R74" s="3">
        <f t="shared" si="37"/>
        <v>5.46</v>
      </c>
      <c r="S74" s="3">
        <f t="shared" si="38"/>
        <v>3.3</v>
      </c>
      <c r="T74" s="1">
        <v>5.4</v>
      </c>
      <c r="U74" s="34">
        <f t="shared" si="29"/>
        <v>5.4</v>
      </c>
      <c r="V74" s="35">
        <f t="shared" si="30"/>
        <v>-0.13333333333333247</v>
      </c>
      <c r="W74" s="35">
        <f t="shared" si="31"/>
        <v>-1.0989010989010917</v>
      </c>
      <c r="X74" s="36">
        <f t="shared" si="32"/>
        <v>-0.14000000000000001</v>
      </c>
      <c r="Y74" s="36">
        <f t="shared" si="33"/>
        <v>-1.1000000000000001</v>
      </c>
    </row>
    <row r="75" spans="1:25" s="43" customFormat="1" ht="24.95" customHeight="1">
      <c r="A75" s="3">
        <v>67</v>
      </c>
      <c r="B75" s="14" t="s">
        <v>290</v>
      </c>
      <c r="C75" s="15" t="s">
        <v>141</v>
      </c>
      <c r="D75" s="14" t="s">
        <v>149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230203</v>
      </c>
      <c r="M75" s="32" t="s">
        <v>285</v>
      </c>
      <c r="N75" s="3">
        <f t="shared" si="20"/>
        <v>60</v>
      </c>
      <c r="O75" s="3">
        <f t="shared" si="34"/>
        <v>5.14</v>
      </c>
      <c r="P75" s="3">
        <f t="shared" si="35"/>
        <v>8.76</v>
      </c>
      <c r="Q75" s="3">
        <f t="shared" si="36"/>
        <v>15</v>
      </c>
      <c r="R75" s="3">
        <f t="shared" si="37"/>
        <v>5.46</v>
      </c>
      <c r="S75" s="3">
        <f t="shared" si="38"/>
        <v>3.3</v>
      </c>
      <c r="T75" s="1">
        <v>5.47</v>
      </c>
      <c r="U75" s="34">
        <f t="shared" si="29"/>
        <v>5.47</v>
      </c>
      <c r="V75" s="35">
        <f t="shared" si="30"/>
        <v>2.2222222222221748E-2</v>
      </c>
      <c r="W75" s="35">
        <f t="shared" si="31"/>
        <v>0.18315018315017925</v>
      </c>
      <c r="X75" s="36">
        <f t="shared" si="32"/>
        <v>0.03</v>
      </c>
      <c r="Y75" s="36">
        <f t="shared" si="33"/>
        <v>0.19</v>
      </c>
    </row>
    <row r="76" spans="1:25" s="43" customFormat="1" ht="24.95" customHeight="1">
      <c r="A76" s="3">
        <v>68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230203</v>
      </c>
      <c r="M76" s="32" t="s">
        <v>285</v>
      </c>
      <c r="N76" s="3">
        <f t="shared" si="20"/>
        <v>60</v>
      </c>
      <c r="O76" s="3">
        <f t="shared" si="34"/>
        <v>5.14</v>
      </c>
      <c r="P76" s="3">
        <f t="shared" si="35"/>
        <v>8.76</v>
      </c>
      <c r="Q76" s="3">
        <f t="shared" si="36"/>
        <v>15</v>
      </c>
      <c r="R76" s="3">
        <f t="shared" si="37"/>
        <v>5.46</v>
      </c>
      <c r="S76" s="3">
        <f t="shared" si="38"/>
        <v>3.3</v>
      </c>
      <c r="T76" s="1">
        <v>5.6</v>
      </c>
      <c r="U76" s="34">
        <f t="shared" si="29"/>
        <v>5.6</v>
      </c>
      <c r="V76" s="35">
        <f t="shared" si="30"/>
        <v>0.31111111111111039</v>
      </c>
      <c r="W76" s="35">
        <f t="shared" si="31"/>
        <v>2.5641025641025581</v>
      </c>
      <c r="X76" s="36">
        <f t="shared" si="32"/>
        <v>0.32</v>
      </c>
      <c r="Y76" s="36">
        <f t="shared" si="33"/>
        <v>2.57</v>
      </c>
    </row>
    <row r="77" spans="1:25" s="43" customFormat="1" ht="24.95" customHeight="1">
      <c r="A77" s="3">
        <v>69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230203</v>
      </c>
      <c r="M77" s="32" t="s">
        <v>285</v>
      </c>
      <c r="N77" s="3">
        <f t="shared" si="20"/>
        <v>60</v>
      </c>
      <c r="O77" s="3">
        <f t="shared" si="34"/>
        <v>5.14</v>
      </c>
      <c r="P77" s="3">
        <f t="shared" si="35"/>
        <v>8.76</v>
      </c>
      <c r="Q77" s="3">
        <f t="shared" si="36"/>
        <v>15</v>
      </c>
      <c r="R77" s="3">
        <f t="shared" si="37"/>
        <v>5.46</v>
      </c>
      <c r="S77" s="3">
        <f t="shared" si="38"/>
        <v>3.3</v>
      </c>
      <c r="T77" s="1">
        <v>5.6</v>
      </c>
      <c r="U77" s="34">
        <f t="shared" si="29"/>
        <v>5.6</v>
      </c>
      <c r="V77" s="35">
        <f t="shared" si="30"/>
        <v>0.31111111111111039</v>
      </c>
      <c r="W77" s="35">
        <f t="shared" si="31"/>
        <v>2.5641025641025581</v>
      </c>
      <c r="X77" s="36">
        <f t="shared" si="32"/>
        <v>0.32</v>
      </c>
      <c r="Y77" s="36">
        <f t="shared" si="33"/>
        <v>2.57</v>
      </c>
    </row>
    <row r="78" spans="1:25" s="43" customFormat="1" ht="24.95" customHeight="1">
      <c r="A78" s="3">
        <v>70</v>
      </c>
      <c r="B78" s="14"/>
      <c r="C78" s="15"/>
      <c r="D78" s="14"/>
      <c r="E78" s="15"/>
      <c r="F78" s="41"/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230203</v>
      </c>
      <c r="M78" s="32" t="s">
        <v>285</v>
      </c>
      <c r="N78" s="3">
        <f t="shared" si="20"/>
        <v>60</v>
      </c>
      <c r="O78" s="3">
        <f t="shared" si="34"/>
        <v>5.14</v>
      </c>
      <c r="P78" s="3">
        <f t="shared" si="35"/>
        <v>8.76</v>
      </c>
      <c r="Q78" s="3">
        <f t="shared" si="36"/>
        <v>15</v>
      </c>
      <c r="R78" s="3">
        <f t="shared" si="37"/>
        <v>5.46</v>
      </c>
      <c r="S78" s="3">
        <f t="shared" si="38"/>
        <v>3.3</v>
      </c>
      <c r="T78" s="33"/>
      <c r="U78" s="34" t="str">
        <f t="shared" si="29"/>
        <v/>
      </c>
      <c r="V78" s="35">
        <f t="shared" si="30"/>
        <v>-12.133333333333333</v>
      </c>
      <c r="W78" s="35">
        <f t="shared" si="31"/>
        <v>-100</v>
      </c>
      <c r="X78" s="36" t="e">
        <f t="shared" si="32"/>
        <v>#N/A</v>
      </c>
      <c r="Y78" s="36" t="e">
        <f t="shared" si="33"/>
        <v>#N/A</v>
      </c>
    </row>
    <row r="79" spans="1:25" s="43" customFormat="1" ht="24.95" customHeight="1">
      <c r="A79" s="3">
        <v>71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230203</v>
      </c>
      <c r="M79" s="32" t="s">
        <v>285</v>
      </c>
      <c r="N79" s="3">
        <f t="shared" si="20"/>
        <v>60</v>
      </c>
      <c r="O79" s="3">
        <f t="shared" si="34"/>
        <v>5.14</v>
      </c>
      <c r="P79" s="3">
        <f t="shared" si="35"/>
        <v>8.76</v>
      </c>
      <c r="Q79" s="3">
        <f t="shared" si="36"/>
        <v>15</v>
      </c>
      <c r="R79" s="3">
        <f t="shared" si="37"/>
        <v>5.46</v>
      </c>
      <c r="S79" s="3">
        <f t="shared" si="38"/>
        <v>3.3</v>
      </c>
      <c r="T79" s="33"/>
      <c r="U79" s="34" t="str">
        <f t="shared" si="29"/>
        <v/>
      </c>
      <c r="V79" s="35">
        <f t="shared" si="30"/>
        <v>-12.133333333333333</v>
      </c>
      <c r="W79" s="35">
        <f t="shared" si="31"/>
        <v>-100</v>
      </c>
      <c r="X79" s="36" t="e">
        <f t="shared" si="32"/>
        <v>#N/A</v>
      </c>
      <c r="Y79" s="36" t="e">
        <f t="shared" si="33"/>
        <v>#N/A</v>
      </c>
    </row>
    <row r="80" spans="1:25" s="43" customFormat="1" ht="24.95" customHeight="1">
      <c r="A80" s="3">
        <v>72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230203</v>
      </c>
      <c r="M80" s="32" t="s">
        <v>285</v>
      </c>
      <c r="N80" s="3">
        <f t="shared" si="20"/>
        <v>60</v>
      </c>
      <c r="O80" s="3">
        <f t="shared" si="34"/>
        <v>5.14</v>
      </c>
      <c r="P80" s="3">
        <f t="shared" si="35"/>
        <v>8.76</v>
      </c>
      <c r="Q80" s="3">
        <f t="shared" si="36"/>
        <v>15</v>
      </c>
      <c r="R80" s="3">
        <f t="shared" si="37"/>
        <v>5.46</v>
      </c>
      <c r="S80" s="3">
        <f t="shared" si="38"/>
        <v>3.3</v>
      </c>
      <c r="T80" s="33"/>
      <c r="U80" s="34" t="str">
        <f t="shared" si="29"/>
        <v/>
      </c>
      <c r="V80" s="35">
        <f t="shared" si="30"/>
        <v>-12.133333333333333</v>
      </c>
      <c r="W80" s="35">
        <f t="shared" si="31"/>
        <v>-100</v>
      </c>
      <c r="X80" s="36" t="e">
        <f t="shared" si="32"/>
        <v>#N/A</v>
      </c>
      <c r="Y80" s="36" t="e">
        <f t="shared" si="33"/>
        <v>#N/A</v>
      </c>
    </row>
    <row r="81" spans="1:25" s="43" customFormat="1" ht="24.95" customHeight="1">
      <c r="A81" s="3">
        <v>73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230203</v>
      </c>
      <c r="M81" s="32" t="s">
        <v>285</v>
      </c>
      <c r="N81" s="3">
        <f t="shared" si="20"/>
        <v>60</v>
      </c>
      <c r="O81" s="3">
        <f t="shared" si="34"/>
        <v>5.14</v>
      </c>
      <c r="P81" s="3">
        <f t="shared" si="35"/>
        <v>8.76</v>
      </c>
      <c r="Q81" s="3">
        <f t="shared" si="36"/>
        <v>15</v>
      </c>
      <c r="R81" s="3">
        <f t="shared" si="37"/>
        <v>5.46</v>
      </c>
      <c r="S81" s="3">
        <f t="shared" si="38"/>
        <v>3.3</v>
      </c>
      <c r="T81" s="33"/>
      <c r="U81" s="34" t="str">
        <f t="shared" si="29"/>
        <v/>
      </c>
      <c r="V81" s="35">
        <f t="shared" si="30"/>
        <v>-12.133333333333333</v>
      </c>
      <c r="W81" s="35">
        <f t="shared" si="31"/>
        <v>-100</v>
      </c>
      <c r="X81" s="36" t="e">
        <f t="shared" si="32"/>
        <v>#N/A</v>
      </c>
      <c r="Y81" s="36" t="e">
        <f t="shared" si="33"/>
        <v>#N/A</v>
      </c>
    </row>
    <row r="82" spans="1:25" s="43" customFormat="1" ht="24.95" customHeight="1">
      <c r="A82" s="3">
        <v>74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230203</v>
      </c>
      <c r="M82" s="32" t="s">
        <v>285</v>
      </c>
      <c r="N82" s="3">
        <f t="shared" si="20"/>
        <v>60</v>
      </c>
      <c r="O82" s="3">
        <f t="shared" si="34"/>
        <v>5.14</v>
      </c>
      <c r="P82" s="3">
        <f t="shared" si="35"/>
        <v>8.76</v>
      </c>
      <c r="Q82" s="3">
        <f t="shared" si="36"/>
        <v>15</v>
      </c>
      <c r="R82" s="3">
        <f t="shared" si="37"/>
        <v>5.46</v>
      </c>
      <c r="S82" s="3">
        <f t="shared" si="38"/>
        <v>3.3</v>
      </c>
      <c r="T82" s="33"/>
      <c r="U82" s="34" t="str">
        <f t="shared" si="29"/>
        <v/>
      </c>
      <c r="V82" s="35">
        <f t="shared" si="30"/>
        <v>-12.133333333333333</v>
      </c>
      <c r="W82" s="35">
        <f t="shared" si="31"/>
        <v>-100</v>
      </c>
      <c r="X82" s="36" t="e">
        <f t="shared" si="32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>
      <c r="D86" s="61"/>
      <c r="H86" s="81" t="s">
        <v>77</v>
      </c>
      <c r="I86" s="62" t="s">
        <v>78</v>
      </c>
      <c r="J86" s="68">
        <f>_xlfn.QUARTILE.EXC($T$2:$T$82,1)-1.5*(( _xlfn.QUARTILE.EXC($T$2:$T$82,3)- _xlfn.QUARTILE.EXC($T$2:$T$82,1)))</f>
        <v>3.8949999999999991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14</v>
      </c>
      <c r="D87" s="61"/>
      <c r="E87" s="52"/>
      <c r="F87" s="52"/>
      <c r="G87" s="52"/>
      <c r="H87" s="81"/>
      <c r="I87" s="62" t="s">
        <v>79</v>
      </c>
      <c r="J87" s="68">
        <f>_xlfn.QUARTILE.EXC($T$2:$T$82,1)+1.5*(( _xlfn.QUARTILE.EXC($T$2:$T$82,3)- _xlfn.QUARTILE.EXC($T$2:$T$82,1)))</f>
        <v>5.83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81"/>
      <c r="I88" s="62" t="s">
        <v>37</v>
      </c>
      <c r="J88" s="62">
        <f>AVERAGE(T2:T82)</f>
        <v>5.1653933333333333</v>
      </c>
      <c r="K88" s="62">
        <f>ROUNDUP(AVERAGE(U2:U82),2)</f>
        <v>5.14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81"/>
      <c r="I89" s="62" t="s">
        <v>57</v>
      </c>
      <c r="J89" s="62">
        <f>STDEV(T2:T82)</f>
        <v>0.66016510104121717</v>
      </c>
      <c r="K89" s="62">
        <f>ROUNDUP(STDEV(U2:U82),2)</f>
        <v>0.45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1"/>
      <c r="I90" s="62" t="s">
        <v>80</v>
      </c>
      <c r="J90" s="62">
        <f>J89/J88*100</f>
        <v>12.780538836820762</v>
      </c>
      <c r="K90" s="62">
        <f>ROUNDUP(K89/K88*100,2)</f>
        <v>8.76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5.46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0.18000000000000002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3.3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3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3.8949999999999991</v>
      </c>
      <c r="I95" s="51">
        <f>ROUNDUP(H95,2)</f>
        <v>3.9</v>
      </c>
      <c r="J95" s="51">
        <f t="shared" ref="J95:J101" si="39">COUNTIFS($T$2:$T$82,"&gt;="&amp;I95,$T$2:$T$82,"&lt;"&amp;I96)</f>
        <v>3</v>
      </c>
      <c r="K95" s="51">
        <f>(J87-J86)/7</f>
        <v>0.27642857142857158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4.1714285714285708</v>
      </c>
      <c r="I96" s="51">
        <f t="shared" ref="I96:I102" si="40">ROUNDUP(H96,2)</f>
        <v>4.18</v>
      </c>
      <c r="J96" s="51">
        <f t="shared" si="39"/>
        <v>2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1">H96+$K$95</f>
        <v>4.4478571428571421</v>
      </c>
      <c r="I97" s="51">
        <f t="shared" si="40"/>
        <v>4.45</v>
      </c>
      <c r="J97" s="51">
        <f t="shared" si="39"/>
        <v>4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1"/>
        <v>4.7242857142857133</v>
      </c>
      <c r="I98" s="51">
        <f t="shared" si="40"/>
        <v>4.7299999999999995</v>
      </c>
      <c r="J98" s="51">
        <f t="shared" si="39"/>
        <v>10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1"/>
        <v>5.0007142857142846</v>
      </c>
      <c r="I99" s="51">
        <f t="shared" si="40"/>
        <v>5.01</v>
      </c>
      <c r="J99" s="51">
        <f t="shared" si="39"/>
        <v>7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1"/>
        <v>5.2771428571428558</v>
      </c>
      <c r="I100" s="51">
        <f t="shared" si="40"/>
        <v>5.2799999999999994</v>
      </c>
      <c r="J100" s="51">
        <f t="shared" si="39"/>
        <v>17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1"/>
        <v>5.553571428571427</v>
      </c>
      <c r="I101" s="51">
        <f t="shared" si="40"/>
        <v>5.56</v>
      </c>
      <c r="J101" s="51">
        <f t="shared" si="39"/>
        <v>9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1"/>
        <v>5.8299999999999983</v>
      </c>
      <c r="I102" s="51">
        <f t="shared" si="40"/>
        <v>5.83</v>
      </c>
      <c r="J102" s="51">
        <f>COUNTIF($T$2:$T$82,"&gt;="&amp;I102)</f>
        <v>5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1 B63:B82 D63:D82">
    <cfRule type="cellIs" dxfId="51" priority="1" operator="equal">
      <formula>$C$87</formula>
    </cfRule>
    <cfRule type="cellIs" dxfId="50" priority="2" operator="equal">
      <formula>#REF!</formula>
    </cfRule>
  </conditionalFormatting>
  <dataValidations count="1">
    <dataValidation type="list" allowBlank="1" showInputMessage="1" showErrorMessage="1" sqref="C87" xr:uid="{47C59362-6693-4B5D-A9C7-7F433740A9F1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9E085-7EB5-4E98-98F1-C197FC5F1D29}">
  <dimension ref="A1:Z274"/>
  <sheetViews>
    <sheetView zoomScaleNormal="100" workbookViewId="0">
      <pane xSplit="4" ySplit="1" topLeftCell="E72" activePane="bottomRight" state="frozen"/>
      <selection pane="topRight" activeCell="E1" sqref="E1"/>
      <selection pane="bottomLeft" activeCell="A2" sqref="A2"/>
      <selection pane="bottomRight" activeCell="A58" sqref="A58:XFD58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1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16">
        <v>230204</v>
      </c>
      <c r="M2" s="32" t="s">
        <v>285</v>
      </c>
      <c r="N2" s="3">
        <f t="shared" ref="N2:N33" si="0">COUNTA($T$2:$T$82)</f>
        <v>59</v>
      </c>
      <c r="O2" s="3">
        <f t="shared" ref="O2:O33" si="1">$K$88</f>
        <v>7.88</v>
      </c>
      <c r="P2" s="3">
        <f t="shared" ref="P2:P33" si="2">$K$90</f>
        <v>13.33</v>
      </c>
      <c r="Q2" s="3">
        <f t="shared" ref="Q2:Q33" si="3">COUNTA($T$63:$T$82)</f>
        <v>15</v>
      </c>
      <c r="R2" s="3">
        <f t="shared" ref="R2:R33" si="4">$K$91</f>
        <v>8.61</v>
      </c>
      <c r="S2" s="3">
        <f t="shared" ref="S2:S33" si="5">$K$93</f>
        <v>12.9</v>
      </c>
      <c r="T2" s="1">
        <v>8.1999999999999993</v>
      </c>
      <c r="U2" s="34">
        <f t="shared" ref="U2:U33" si="6">IF(OR(T2&lt;$J$86,T2&gt;$J$87),"",T2)</f>
        <v>8.1999999999999993</v>
      </c>
      <c r="V2" s="35">
        <f t="shared" ref="V2:V33" si="7">(T2-$K$91)/$K$89</f>
        <v>-0.39047619047619059</v>
      </c>
      <c r="W2" s="35">
        <f t="shared" ref="W2:W33" si="8">(T2-$K$91)/$K$91*100</f>
        <v>-4.7619047619047636</v>
      </c>
      <c r="X2" s="36">
        <f t="shared" ref="X2:X67" si="9">IF(T2&lt;&gt;0,ROUNDUP(V2,2),#N/A)</f>
        <v>-0.4</v>
      </c>
      <c r="Y2" s="36">
        <f t="shared" ref="Y2:Y67" si="10">IF(T2&lt;&gt;0,ROUNDUP(W2,2),#N/A)</f>
        <v>-4.7699999999999996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230204</v>
      </c>
      <c r="M3" s="32" t="s">
        <v>285</v>
      </c>
      <c r="N3" s="3">
        <f t="shared" si="0"/>
        <v>59</v>
      </c>
      <c r="O3" s="3">
        <f t="shared" si="1"/>
        <v>7.88</v>
      </c>
      <c r="P3" s="3">
        <f t="shared" si="2"/>
        <v>13.33</v>
      </c>
      <c r="Q3" s="3">
        <f t="shared" si="3"/>
        <v>15</v>
      </c>
      <c r="R3" s="3">
        <f t="shared" si="4"/>
        <v>8.61</v>
      </c>
      <c r="S3" s="3">
        <f t="shared" si="5"/>
        <v>12.9</v>
      </c>
      <c r="T3" s="1">
        <v>6.65</v>
      </c>
      <c r="U3" s="34">
        <f t="shared" si="6"/>
        <v>6.65</v>
      </c>
      <c r="V3" s="35">
        <f t="shared" si="7"/>
        <v>-1.8666666666666658</v>
      </c>
      <c r="W3" s="35">
        <f t="shared" si="8"/>
        <v>-22.764227642276413</v>
      </c>
      <c r="X3" s="36">
        <f t="shared" si="9"/>
        <v>-1.87</v>
      </c>
      <c r="Y3" s="36">
        <f t="shared" si="10"/>
        <v>-22.770000000000003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230204</v>
      </c>
      <c r="M4" s="32" t="s">
        <v>285</v>
      </c>
      <c r="N4" s="3">
        <f t="shared" si="0"/>
        <v>59</v>
      </c>
      <c r="O4" s="3">
        <f t="shared" si="1"/>
        <v>7.88</v>
      </c>
      <c r="P4" s="3">
        <f t="shared" si="2"/>
        <v>13.33</v>
      </c>
      <c r="Q4" s="3">
        <f t="shared" si="3"/>
        <v>15</v>
      </c>
      <c r="R4" s="3">
        <f t="shared" si="4"/>
        <v>8.61</v>
      </c>
      <c r="S4" s="3">
        <f t="shared" si="5"/>
        <v>12.9</v>
      </c>
      <c r="T4" s="33"/>
      <c r="U4" s="34" t="str">
        <f t="shared" si="6"/>
        <v/>
      </c>
      <c r="V4" s="35">
        <f t="shared" si="7"/>
        <v>-8.1999999999999993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230204</v>
      </c>
      <c r="M5" s="32" t="s">
        <v>285</v>
      </c>
      <c r="N5" s="3">
        <f t="shared" si="0"/>
        <v>59</v>
      </c>
      <c r="O5" s="3">
        <f t="shared" si="1"/>
        <v>7.88</v>
      </c>
      <c r="P5" s="3">
        <f t="shared" si="2"/>
        <v>13.33</v>
      </c>
      <c r="Q5" s="3">
        <f t="shared" si="3"/>
        <v>15</v>
      </c>
      <c r="R5" s="3">
        <f t="shared" si="4"/>
        <v>8.61</v>
      </c>
      <c r="S5" s="3">
        <f t="shared" si="5"/>
        <v>12.9</v>
      </c>
      <c r="T5" s="1">
        <v>7.66</v>
      </c>
      <c r="U5" s="34">
        <f t="shared" si="6"/>
        <v>7.66</v>
      </c>
      <c r="V5" s="35">
        <f t="shared" si="7"/>
        <v>-0.9047619047619041</v>
      </c>
      <c r="W5" s="35">
        <f t="shared" si="8"/>
        <v>-11.033681765389074</v>
      </c>
      <c r="X5" s="36">
        <f t="shared" si="9"/>
        <v>-0.91</v>
      </c>
      <c r="Y5" s="36">
        <f t="shared" si="10"/>
        <v>-11.04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230204</v>
      </c>
      <c r="M6" s="32" t="s">
        <v>285</v>
      </c>
      <c r="N6" s="3">
        <f t="shared" si="0"/>
        <v>59</v>
      </c>
      <c r="O6" s="3">
        <f t="shared" si="1"/>
        <v>7.88</v>
      </c>
      <c r="P6" s="3">
        <f t="shared" si="2"/>
        <v>13.33</v>
      </c>
      <c r="Q6" s="3">
        <f t="shared" si="3"/>
        <v>15</v>
      </c>
      <c r="R6" s="3">
        <f t="shared" si="4"/>
        <v>8.61</v>
      </c>
      <c r="S6" s="3">
        <f t="shared" si="5"/>
        <v>12.9</v>
      </c>
      <c r="T6" s="1">
        <v>7.5</v>
      </c>
      <c r="U6" s="34">
        <f t="shared" si="6"/>
        <v>7.5</v>
      </c>
      <c r="V6" s="35">
        <f t="shared" si="7"/>
        <v>-1.0571428571428565</v>
      </c>
      <c r="W6" s="35">
        <f t="shared" si="8"/>
        <v>-12.891986062717764</v>
      </c>
      <c r="X6" s="36">
        <f t="shared" si="9"/>
        <v>-1.06</v>
      </c>
      <c r="Y6" s="36">
        <f t="shared" si="10"/>
        <v>-12.9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230204</v>
      </c>
      <c r="M7" s="32" t="s">
        <v>285</v>
      </c>
      <c r="N7" s="3">
        <f t="shared" si="0"/>
        <v>59</v>
      </c>
      <c r="O7" s="3">
        <f t="shared" si="1"/>
        <v>7.88</v>
      </c>
      <c r="P7" s="3">
        <f t="shared" si="2"/>
        <v>13.33</v>
      </c>
      <c r="Q7" s="3">
        <f t="shared" si="3"/>
        <v>15</v>
      </c>
      <c r="R7" s="3">
        <f t="shared" si="4"/>
        <v>8.61</v>
      </c>
      <c r="S7" s="3">
        <f t="shared" si="5"/>
        <v>12.9</v>
      </c>
      <c r="T7" s="1">
        <v>7.09</v>
      </c>
      <c r="U7" s="34">
        <f t="shared" si="6"/>
        <v>7.09</v>
      </c>
      <c r="V7" s="35">
        <f t="shared" si="7"/>
        <v>-1.4476190476190471</v>
      </c>
      <c r="W7" s="35">
        <f t="shared" si="8"/>
        <v>-17.653890824622529</v>
      </c>
      <c r="X7" s="36">
        <f t="shared" si="9"/>
        <v>-1.45</v>
      </c>
      <c r="Y7" s="36">
        <f t="shared" si="10"/>
        <v>-17.66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230204</v>
      </c>
      <c r="M8" s="32" t="s">
        <v>285</v>
      </c>
      <c r="N8" s="3">
        <f t="shared" si="0"/>
        <v>59</v>
      </c>
      <c r="O8" s="3">
        <f t="shared" si="1"/>
        <v>7.88</v>
      </c>
      <c r="P8" s="3">
        <f t="shared" si="2"/>
        <v>13.33</v>
      </c>
      <c r="Q8" s="3">
        <f t="shared" si="3"/>
        <v>15</v>
      </c>
      <c r="R8" s="3">
        <f t="shared" si="4"/>
        <v>8.61</v>
      </c>
      <c r="S8" s="3">
        <f t="shared" si="5"/>
        <v>12.9</v>
      </c>
      <c r="T8" s="1">
        <v>8.17</v>
      </c>
      <c r="U8" s="34">
        <f t="shared" si="6"/>
        <v>8.17</v>
      </c>
      <c r="V8" s="35">
        <f t="shared" si="7"/>
        <v>-0.41904761904761856</v>
      </c>
      <c r="W8" s="35">
        <f t="shared" si="8"/>
        <v>-5.1103368176538853</v>
      </c>
      <c r="X8" s="36">
        <f t="shared" si="9"/>
        <v>-0.42</v>
      </c>
      <c r="Y8" s="36">
        <f t="shared" si="10"/>
        <v>-5.12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230204</v>
      </c>
      <c r="M9" s="32" t="s">
        <v>285</v>
      </c>
      <c r="N9" s="3">
        <f t="shared" si="0"/>
        <v>59</v>
      </c>
      <c r="O9" s="3">
        <f t="shared" si="1"/>
        <v>7.88</v>
      </c>
      <c r="P9" s="3">
        <f t="shared" si="2"/>
        <v>13.33</v>
      </c>
      <c r="Q9" s="3">
        <f t="shared" si="3"/>
        <v>15</v>
      </c>
      <c r="R9" s="3">
        <f t="shared" si="4"/>
        <v>8.61</v>
      </c>
      <c r="S9" s="3">
        <f t="shared" si="5"/>
        <v>12.9</v>
      </c>
      <c r="T9" s="1">
        <v>7.97</v>
      </c>
      <c r="U9" s="34">
        <f t="shared" si="6"/>
        <v>7.97</v>
      </c>
      <c r="V9" s="35">
        <f t="shared" si="7"/>
        <v>-0.60952380952380925</v>
      </c>
      <c r="W9" s="35">
        <f t="shared" si="8"/>
        <v>-7.4332171893147478</v>
      </c>
      <c r="X9" s="36">
        <f t="shared" si="9"/>
        <v>-0.61</v>
      </c>
      <c r="Y9" s="36">
        <f t="shared" si="10"/>
        <v>-7.4399999999999995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225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230204</v>
      </c>
      <c r="M10" s="32" t="s">
        <v>285</v>
      </c>
      <c r="N10" s="3">
        <f t="shared" si="0"/>
        <v>59</v>
      </c>
      <c r="O10" s="3">
        <f t="shared" si="1"/>
        <v>7.88</v>
      </c>
      <c r="P10" s="3">
        <f t="shared" si="2"/>
        <v>13.33</v>
      </c>
      <c r="Q10" s="3">
        <f t="shared" si="3"/>
        <v>15</v>
      </c>
      <c r="R10" s="3">
        <f t="shared" si="4"/>
        <v>8.61</v>
      </c>
      <c r="S10" s="3">
        <f t="shared" si="5"/>
        <v>12.9</v>
      </c>
      <c r="T10" s="1">
        <v>7.55</v>
      </c>
      <c r="U10" s="34">
        <f t="shared" si="6"/>
        <v>7.55</v>
      </c>
      <c r="V10" s="35">
        <f t="shared" si="7"/>
        <v>-1.009523809523809</v>
      </c>
      <c r="W10" s="35">
        <f t="shared" si="8"/>
        <v>-12.311265969802552</v>
      </c>
      <c r="X10" s="36">
        <f t="shared" si="9"/>
        <v>-1.01</v>
      </c>
      <c r="Y10" s="36">
        <f t="shared" si="10"/>
        <v>-12.32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230204</v>
      </c>
      <c r="M11" s="32" t="s">
        <v>285</v>
      </c>
      <c r="N11" s="3">
        <f t="shared" si="0"/>
        <v>59</v>
      </c>
      <c r="O11" s="3">
        <f t="shared" si="1"/>
        <v>7.88</v>
      </c>
      <c r="P11" s="3">
        <f t="shared" si="2"/>
        <v>13.33</v>
      </c>
      <c r="Q11" s="3">
        <f t="shared" si="3"/>
        <v>15</v>
      </c>
      <c r="R11" s="3">
        <f t="shared" si="4"/>
        <v>8.61</v>
      </c>
      <c r="S11" s="3">
        <f t="shared" si="5"/>
        <v>12.9</v>
      </c>
      <c r="T11" s="33"/>
      <c r="U11" s="34" t="str">
        <f t="shared" si="6"/>
        <v/>
      </c>
      <c r="V11" s="35">
        <f t="shared" si="7"/>
        <v>-8.1999999999999993</v>
      </c>
      <c r="W11" s="35">
        <f t="shared" si="8"/>
        <v>-100</v>
      </c>
      <c r="X11" s="36" t="e">
        <f t="shared" si="9"/>
        <v>#N/A</v>
      </c>
      <c r="Y11" s="36" t="e">
        <f t="shared" si="10"/>
        <v>#N/A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230204</v>
      </c>
      <c r="M12" s="32" t="s">
        <v>285</v>
      </c>
      <c r="N12" s="3">
        <f t="shared" si="0"/>
        <v>59</v>
      </c>
      <c r="O12" s="3">
        <f t="shared" si="1"/>
        <v>7.88</v>
      </c>
      <c r="P12" s="3">
        <f t="shared" si="2"/>
        <v>13.33</v>
      </c>
      <c r="Q12" s="3">
        <f t="shared" si="3"/>
        <v>15</v>
      </c>
      <c r="R12" s="3">
        <f t="shared" si="4"/>
        <v>8.61</v>
      </c>
      <c r="S12" s="3">
        <f t="shared" si="5"/>
        <v>12.9</v>
      </c>
      <c r="T12" s="1">
        <v>11.8</v>
      </c>
      <c r="U12" s="34" t="str">
        <f t="shared" si="6"/>
        <v/>
      </c>
      <c r="V12" s="35">
        <f t="shared" si="7"/>
        <v>3.0380952380952393</v>
      </c>
      <c r="W12" s="35">
        <f t="shared" si="8"/>
        <v>37.049941927990723</v>
      </c>
      <c r="X12" s="36">
        <f t="shared" si="9"/>
        <v>3.0399999999999996</v>
      </c>
      <c r="Y12" s="36">
        <f t="shared" si="10"/>
        <v>37.049999999999997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230204</v>
      </c>
      <c r="M13" s="32" t="s">
        <v>285</v>
      </c>
      <c r="N13" s="3">
        <f t="shared" si="0"/>
        <v>59</v>
      </c>
      <c r="O13" s="3">
        <f t="shared" si="1"/>
        <v>7.88</v>
      </c>
      <c r="P13" s="3">
        <f t="shared" si="2"/>
        <v>13.33</v>
      </c>
      <c r="Q13" s="3">
        <f t="shared" si="3"/>
        <v>15</v>
      </c>
      <c r="R13" s="3">
        <f t="shared" si="4"/>
        <v>8.61</v>
      </c>
      <c r="S13" s="3">
        <f t="shared" si="5"/>
        <v>12.9</v>
      </c>
      <c r="T13" s="33"/>
      <c r="U13" s="34" t="str">
        <f t="shared" si="6"/>
        <v/>
      </c>
      <c r="V13" s="35">
        <f t="shared" si="7"/>
        <v>-8.1999999999999993</v>
      </c>
      <c r="W13" s="35">
        <f t="shared" si="8"/>
        <v>-100</v>
      </c>
      <c r="X13" s="36" t="e">
        <f t="shared" si="9"/>
        <v>#N/A</v>
      </c>
      <c r="Y13" s="36" t="e">
        <f t="shared" si="10"/>
        <v>#N/A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230204</v>
      </c>
      <c r="M14" s="32" t="s">
        <v>285</v>
      </c>
      <c r="N14" s="3">
        <f t="shared" si="0"/>
        <v>59</v>
      </c>
      <c r="O14" s="3">
        <f t="shared" si="1"/>
        <v>7.88</v>
      </c>
      <c r="P14" s="3">
        <f t="shared" si="2"/>
        <v>13.33</v>
      </c>
      <c r="Q14" s="3">
        <f t="shared" si="3"/>
        <v>15</v>
      </c>
      <c r="R14" s="3">
        <f t="shared" si="4"/>
        <v>8.61</v>
      </c>
      <c r="S14" s="3">
        <f t="shared" si="5"/>
        <v>12.9</v>
      </c>
      <c r="T14" s="1">
        <v>8</v>
      </c>
      <c r="U14" s="34">
        <f t="shared" si="6"/>
        <v>8</v>
      </c>
      <c r="V14" s="35">
        <f t="shared" si="7"/>
        <v>-0.58095238095238033</v>
      </c>
      <c r="W14" s="35">
        <f t="shared" si="8"/>
        <v>-7.0847851335656156</v>
      </c>
      <c r="X14" s="36">
        <f t="shared" si="9"/>
        <v>-0.59</v>
      </c>
      <c r="Y14" s="36">
        <f t="shared" si="10"/>
        <v>-7.09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230204</v>
      </c>
      <c r="M15" s="32" t="s">
        <v>285</v>
      </c>
      <c r="N15" s="3">
        <f t="shared" si="0"/>
        <v>59</v>
      </c>
      <c r="O15" s="3">
        <f t="shared" si="1"/>
        <v>7.88</v>
      </c>
      <c r="P15" s="3">
        <f t="shared" si="2"/>
        <v>13.33</v>
      </c>
      <c r="Q15" s="3">
        <f t="shared" si="3"/>
        <v>15</v>
      </c>
      <c r="R15" s="3">
        <f t="shared" si="4"/>
        <v>8.61</v>
      </c>
      <c r="S15" s="3">
        <f t="shared" si="5"/>
        <v>12.9</v>
      </c>
      <c r="T15" s="1">
        <v>11.2</v>
      </c>
      <c r="U15" s="34" t="str">
        <f t="shared" si="6"/>
        <v/>
      </c>
      <c r="V15" s="35">
        <f t="shared" si="7"/>
        <v>2.4666666666666663</v>
      </c>
      <c r="W15" s="35">
        <f t="shared" si="8"/>
        <v>30.081300813008134</v>
      </c>
      <c r="X15" s="36">
        <f t="shared" si="9"/>
        <v>2.4699999999999998</v>
      </c>
      <c r="Y15" s="36">
        <f t="shared" si="10"/>
        <v>30.09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230204</v>
      </c>
      <c r="M16" s="32" t="s">
        <v>285</v>
      </c>
      <c r="N16" s="3">
        <f t="shared" si="0"/>
        <v>59</v>
      </c>
      <c r="O16" s="3">
        <f t="shared" si="1"/>
        <v>7.88</v>
      </c>
      <c r="P16" s="3">
        <f t="shared" si="2"/>
        <v>13.33</v>
      </c>
      <c r="Q16" s="3">
        <f t="shared" si="3"/>
        <v>15</v>
      </c>
      <c r="R16" s="3">
        <f t="shared" si="4"/>
        <v>8.61</v>
      </c>
      <c r="S16" s="3">
        <f t="shared" si="5"/>
        <v>12.9</v>
      </c>
      <c r="T16" s="1">
        <v>8.6999999999999993</v>
      </c>
      <c r="U16" s="34">
        <f t="shared" si="6"/>
        <v>8.6999999999999993</v>
      </c>
      <c r="V16" s="35">
        <f t="shared" si="7"/>
        <v>8.5714285714285576E-2</v>
      </c>
      <c r="W16" s="35">
        <f t="shared" si="8"/>
        <v>1.0452961672473851</v>
      </c>
      <c r="X16" s="36">
        <f t="shared" si="9"/>
        <v>0.09</v>
      </c>
      <c r="Y16" s="36">
        <f t="shared" si="10"/>
        <v>1.05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230204</v>
      </c>
      <c r="M17" s="32" t="s">
        <v>285</v>
      </c>
      <c r="N17" s="3">
        <f t="shared" si="0"/>
        <v>59</v>
      </c>
      <c r="O17" s="3">
        <f t="shared" si="1"/>
        <v>7.88</v>
      </c>
      <c r="P17" s="3">
        <f t="shared" si="2"/>
        <v>13.33</v>
      </c>
      <c r="Q17" s="3">
        <f t="shared" si="3"/>
        <v>15</v>
      </c>
      <c r="R17" s="3">
        <f t="shared" si="4"/>
        <v>8.61</v>
      </c>
      <c r="S17" s="3">
        <f t="shared" si="5"/>
        <v>12.9</v>
      </c>
      <c r="T17" s="1">
        <v>6.1</v>
      </c>
      <c r="U17" s="34">
        <f t="shared" si="6"/>
        <v>6.1</v>
      </c>
      <c r="V17" s="35">
        <f t="shared" si="7"/>
        <v>-2.39047619047619</v>
      </c>
      <c r="W17" s="35">
        <f t="shared" si="8"/>
        <v>-29.152148664343784</v>
      </c>
      <c r="X17" s="36">
        <f t="shared" si="9"/>
        <v>-2.4</v>
      </c>
      <c r="Y17" s="36">
        <f t="shared" si="10"/>
        <v>-29.16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230204</v>
      </c>
      <c r="M18" s="32" t="s">
        <v>285</v>
      </c>
      <c r="N18" s="3">
        <f t="shared" si="0"/>
        <v>59</v>
      </c>
      <c r="O18" s="3">
        <f t="shared" si="1"/>
        <v>7.88</v>
      </c>
      <c r="P18" s="3">
        <f t="shared" si="2"/>
        <v>13.33</v>
      </c>
      <c r="Q18" s="3">
        <f t="shared" si="3"/>
        <v>15</v>
      </c>
      <c r="R18" s="3">
        <f t="shared" si="4"/>
        <v>8.61</v>
      </c>
      <c r="S18" s="3">
        <f t="shared" si="5"/>
        <v>12.9</v>
      </c>
      <c r="T18" s="1">
        <v>7.65</v>
      </c>
      <c r="U18" s="34">
        <f t="shared" si="6"/>
        <v>7.65</v>
      </c>
      <c r="V18" s="35">
        <f t="shared" si="7"/>
        <v>-0.91428571428571337</v>
      </c>
      <c r="W18" s="35">
        <f t="shared" si="8"/>
        <v>-11.149825783972116</v>
      </c>
      <c r="X18" s="36">
        <f t="shared" si="9"/>
        <v>-0.92</v>
      </c>
      <c r="Y18" s="36">
        <f t="shared" si="10"/>
        <v>-11.15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230204</v>
      </c>
      <c r="M19" s="32" t="s">
        <v>285</v>
      </c>
      <c r="N19" s="3">
        <f t="shared" si="0"/>
        <v>59</v>
      </c>
      <c r="O19" s="3">
        <f t="shared" si="1"/>
        <v>7.88</v>
      </c>
      <c r="P19" s="3">
        <f t="shared" si="2"/>
        <v>13.33</v>
      </c>
      <c r="Q19" s="3">
        <f t="shared" si="3"/>
        <v>15</v>
      </c>
      <c r="R19" s="3">
        <f t="shared" si="4"/>
        <v>8.61</v>
      </c>
      <c r="S19" s="3">
        <f t="shared" si="5"/>
        <v>12.9</v>
      </c>
      <c r="T19" s="1">
        <v>9</v>
      </c>
      <c r="U19" s="34">
        <f t="shared" si="6"/>
        <v>9</v>
      </c>
      <c r="V19" s="35">
        <f t="shared" si="7"/>
        <v>0.37142857142857194</v>
      </c>
      <c r="W19" s="35">
        <f t="shared" si="8"/>
        <v>4.5296167247386832</v>
      </c>
      <c r="X19" s="36">
        <f t="shared" si="9"/>
        <v>0.38</v>
      </c>
      <c r="Y19" s="36">
        <f t="shared" si="10"/>
        <v>4.5299999999999994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230204</v>
      </c>
      <c r="M20" s="32" t="s">
        <v>285</v>
      </c>
      <c r="N20" s="3">
        <f t="shared" si="0"/>
        <v>59</v>
      </c>
      <c r="O20" s="3">
        <f t="shared" si="1"/>
        <v>7.88</v>
      </c>
      <c r="P20" s="3">
        <f t="shared" si="2"/>
        <v>13.33</v>
      </c>
      <c r="Q20" s="3">
        <f t="shared" si="3"/>
        <v>15</v>
      </c>
      <c r="R20" s="3">
        <f t="shared" si="4"/>
        <v>8.61</v>
      </c>
      <c r="S20" s="3">
        <f t="shared" si="5"/>
        <v>12.9</v>
      </c>
      <c r="T20" s="1">
        <v>9</v>
      </c>
      <c r="U20" s="34">
        <f t="shared" si="6"/>
        <v>9</v>
      </c>
      <c r="V20" s="35">
        <f t="shared" si="7"/>
        <v>0.37142857142857194</v>
      </c>
      <c r="W20" s="35">
        <f t="shared" si="8"/>
        <v>4.5296167247386832</v>
      </c>
      <c r="X20" s="36">
        <f t="shared" si="9"/>
        <v>0.38</v>
      </c>
      <c r="Y20" s="36">
        <f t="shared" si="10"/>
        <v>4.5299999999999994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230204</v>
      </c>
      <c r="M21" s="32" t="s">
        <v>285</v>
      </c>
      <c r="N21" s="3">
        <f t="shared" si="0"/>
        <v>59</v>
      </c>
      <c r="O21" s="3">
        <f t="shared" si="1"/>
        <v>7.88</v>
      </c>
      <c r="P21" s="3">
        <f t="shared" si="2"/>
        <v>13.33</v>
      </c>
      <c r="Q21" s="3">
        <f t="shared" si="3"/>
        <v>15</v>
      </c>
      <c r="R21" s="3">
        <f t="shared" si="4"/>
        <v>8.61</v>
      </c>
      <c r="S21" s="3">
        <f t="shared" si="5"/>
        <v>12.9</v>
      </c>
      <c r="T21" s="1">
        <v>7.7</v>
      </c>
      <c r="U21" s="34">
        <f t="shared" si="6"/>
        <v>7.7</v>
      </c>
      <c r="V21" s="35">
        <f t="shared" si="7"/>
        <v>-0.86666666666666592</v>
      </c>
      <c r="W21" s="35">
        <f t="shared" si="8"/>
        <v>-10.569105691056903</v>
      </c>
      <c r="X21" s="36">
        <f t="shared" si="9"/>
        <v>-0.87</v>
      </c>
      <c r="Y21" s="36">
        <f t="shared" si="10"/>
        <v>-10.57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230204</v>
      </c>
      <c r="M22" s="32" t="s">
        <v>285</v>
      </c>
      <c r="N22" s="3">
        <f t="shared" si="0"/>
        <v>59</v>
      </c>
      <c r="O22" s="3">
        <f t="shared" si="1"/>
        <v>7.88</v>
      </c>
      <c r="P22" s="3">
        <f t="shared" si="2"/>
        <v>13.33</v>
      </c>
      <c r="Q22" s="3">
        <f t="shared" si="3"/>
        <v>15</v>
      </c>
      <c r="R22" s="3">
        <f t="shared" si="4"/>
        <v>8.61</v>
      </c>
      <c r="S22" s="3">
        <f t="shared" si="5"/>
        <v>12.9</v>
      </c>
      <c r="T22" s="1">
        <v>7.5</v>
      </c>
      <c r="U22" s="34">
        <f t="shared" si="6"/>
        <v>7.5</v>
      </c>
      <c r="V22" s="35">
        <f t="shared" si="7"/>
        <v>-1.0571428571428565</v>
      </c>
      <c r="W22" s="35">
        <f t="shared" si="8"/>
        <v>-12.891986062717764</v>
      </c>
      <c r="X22" s="36">
        <f t="shared" si="9"/>
        <v>-1.06</v>
      </c>
      <c r="Y22" s="36">
        <f t="shared" si="10"/>
        <v>-12.9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230204</v>
      </c>
      <c r="M23" s="32" t="s">
        <v>285</v>
      </c>
      <c r="N23" s="3">
        <f t="shared" si="0"/>
        <v>59</v>
      </c>
      <c r="O23" s="3">
        <f t="shared" si="1"/>
        <v>7.88</v>
      </c>
      <c r="P23" s="3">
        <f t="shared" si="2"/>
        <v>13.33</v>
      </c>
      <c r="Q23" s="3">
        <f t="shared" si="3"/>
        <v>15</v>
      </c>
      <c r="R23" s="3">
        <f t="shared" si="4"/>
        <v>8.61</v>
      </c>
      <c r="S23" s="3">
        <f t="shared" si="5"/>
        <v>12.9</v>
      </c>
      <c r="T23" s="1">
        <v>6.33</v>
      </c>
      <c r="U23" s="34">
        <f t="shared" si="6"/>
        <v>6.33</v>
      </c>
      <c r="V23" s="35">
        <f t="shared" si="7"/>
        <v>-2.1714285714285708</v>
      </c>
      <c r="W23" s="35">
        <f t="shared" si="8"/>
        <v>-26.48083623693379</v>
      </c>
      <c r="X23" s="36">
        <f t="shared" si="9"/>
        <v>-2.1799999999999997</v>
      </c>
      <c r="Y23" s="36">
        <f t="shared" si="10"/>
        <v>-26.490000000000002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15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230204</v>
      </c>
      <c r="M24" s="32" t="s">
        <v>285</v>
      </c>
      <c r="N24" s="3">
        <f t="shared" si="0"/>
        <v>59</v>
      </c>
      <c r="O24" s="3">
        <f t="shared" si="1"/>
        <v>7.88</v>
      </c>
      <c r="P24" s="3">
        <f t="shared" si="2"/>
        <v>13.33</v>
      </c>
      <c r="Q24" s="3">
        <f t="shared" si="3"/>
        <v>15</v>
      </c>
      <c r="R24" s="3">
        <f t="shared" si="4"/>
        <v>8.61</v>
      </c>
      <c r="S24" s="3">
        <f t="shared" si="5"/>
        <v>12.9</v>
      </c>
      <c r="T24" s="1">
        <v>7.4</v>
      </c>
      <c r="U24" s="34">
        <f t="shared" si="6"/>
        <v>7.4</v>
      </c>
      <c r="V24" s="35">
        <f t="shared" si="7"/>
        <v>-1.1523809523809514</v>
      </c>
      <c r="W24" s="35">
        <f t="shared" si="8"/>
        <v>-14.05342624854819</v>
      </c>
      <c r="X24" s="36">
        <f t="shared" si="9"/>
        <v>-1.1599999999999999</v>
      </c>
      <c r="Y24" s="36">
        <f t="shared" si="10"/>
        <v>-14.06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230204</v>
      </c>
      <c r="M25" s="32" t="s">
        <v>285</v>
      </c>
      <c r="N25" s="3">
        <f t="shared" si="0"/>
        <v>59</v>
      </c>
      <c r="O25" s="3">
        <f t="shared" si="1"/>
        <v>7.88</v>
      </c>
      <c r="P25" s="3">
        <f t="shared" si="2"/>
        <v>13.33</v>
      </c>
      <c r="Q25" s="3">
        <f t="shared" si="3"/>
        <v>15</v>
      </c>
      <c r="R25" s="3">
        <f t="shared" si="4"/>
        <v>8.61</v>
      </c>
      <c r="S25" s="3">
        <f t="shared" si="5"/>
        <v>12.9</v>
      </c>
      <c r="T25" s="33"/>
      <c r="U25" s="34" t="str">
        <f t="shared" si="6"/>
        <v/>
      </c>
      <c r="V25" s="35">
        <f t="shared" si="7"/>
        <v>-8.1999999999999993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230204</v>
      </c>
      <c r="M26" s="32" t="s">
        <v>285</v>
      </c>
      <c r="N26" s="3">
        <f t="shared" si="0"/>
        <v>59</v>
      </c>
      <c r="O26" s="3">
        <f t="shared" si="1"/>
        <v>7.88</v>
      </c>
      <c r="P26" s="3">
        <f t="shared" si="2"/>
        <v>13.33</v>
      </c>
      <c r="Q26" s="3">
        <f t="shared" si="3"/>
        <v>15</v>
      </c>
      <c r="R26" s="3">
        <f t="shared" si="4"/>
        <v>8.61</v>
      </c>
      <c r="S26" s="3">
        <f t="shared" si="5"/>
        <v>12.9</v>
      </c>
      <c r="T26" s="33"/>
      <c r="U26" s="34" t="str">
        <f t="shared" si="6"/>
        <v/>
      </c>
      <c r="V26" s="35">
        <f t="shared" si="7"/>
        <v>-8.1999999999999993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230204</v>
      </c>
      <c r="M27" s="32" t="s">
        <v>285</v>
      </c>
      <c r="N27" s="3">
        <f t="shared" si="0"/>
        <v>59</v>
      </c>
      <c r="O27" s="3">
        <f t="shared" si="1"/>
        <v>7.88</v>
      </c>
      <c r="P27" s="3">
        <f t="shared" si="2"/>
        <v>13.33</v>
      </c>
      <c r="Q27" s="3">
        <f t="shared" si="3"/>
        <v>15</v>
      </c>
      <c r="R27" s="3">
        <f t="shared" si="4"/>
        <v>8.61</v>
      </c>
      <c r="S27" s="3">
        <f t="shared" si="5"/>
        <v>12.9</v>
      </c>
      <c r="T27" s="1">
        <v>7.3</v>
      </c>
      <c r="U27" s="34">
        <f t="shared" si="6"/>
        <v>7.3</v>
      </c>
      <c r="V27" s="35">
        <f t="shared" si="7"/>
        <v>-1.2476190476190472</v>
      </c>
      <c r="W27" s="35">
        <f t="shared" si="8"/>
        <v>-15.214866434378626</v>
      </c>
      <c r="X27" s="36">
        <f t="shared" si="9"/>
        <v>-1.25</v>
      </c>
      <c r="Y27" s="36">
        <f t="shared" si="10"/>
        <v>-15.22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230204</v>
      </c>
      <c r="M28" s="32" t="s">
        <v>285</v>
      </c>
      <c r="N28" s="3">
        <f t="shared" si="0"/>
        <v>59</v>
      </c>
      <c r="O28" s="3">
        <f t="shared" si="1"/>
        <v>7.88</v>
      </c>
      <c r="P28" s="3">
        <f t="shared" si="2"/>
        <v>13.33</v>
      </c>
      <c r="Q28" s="3">
        <f t="shared" si="3"/>
        <v>15</v>
      </c>
      <c r="R28" s="3">
        <f t="shared" si="4"/>
        <v>8.61</v>
      </c>
      <c r="S28" s="3">
        <f t="shared" si="5"/>
        <v>12.9</v>
      </c>
      <c r="T28" s="1">
        <v>10.1</v>
      </c>
      <c r="U28" s="34" t="str">
        <f t="shared" si="6"/>
        <v/>
      </c>
      <c r="V28" s="35">
        <f t="shared" si="7"/>
        <v>1.4190476190476191</v>
      </c>
      <c r="W28" s="35">
        <f t="shared" si="8"/>
        <v>17.305458768873407</v>
      </c>
      <c r="X28" s="36">
        <f t="shared" si="9"/>
        <v>1.42</v>
      </c>
      <c r="Y28" s="36">
        <f t="shared" si="10"/>
        <v>17.310000000000002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230204</v>
      </c>
      <c r="M29" s="32" t="s">
        <v>285</v>
      </c>
      <c r="N29" s="3">
        <f t="shared" si="0"/>
        <v>59</v>
      </c>
      <c r="O29" s="3">
        <f t="shared" si="1"/>
        <v>7.88</v>
      </c>
      <c r="P29" s="3">
        <f t="shared" si="2"/>
        <v>13.33</v>
      </c>
      <c r="Q29" s="3">
        <f t="shared" si="3"/>
        <v>15</v>
      </c>
      <c r="R29" s="3">
        <f t="shared" si="4"/>
        <v>8.61</v>
      </c>
      <c r="S29" s="3">
        <f t="shared" si="5"/>
        <v>12.9</v>
      </c>
      <c r="T29" s="1">
        <v>7.5</v>
      </c>
      <c r="U29" s="34">
        <f t="shared" si="6"/>
        <v>7.5</v>
      </c>
      <c r="V29" s="35">
        <f t="shared" si="7"/>
        <v>-1.0571428571428565</v>
      </c>
      <c r="W29" s="35">
        <f t="shared" si="8"/>
        <v>-12.891986062717764</v>
      </c>
      <c r="X29" s="36">
        <f t="shared" si="9"/>
        <v>-1.06</v>
      </c>
      <c r="Y29" s="36">
        <f t="shared" si="10"/>
        <v>-12.9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230204</v>
      </c>
      <c r="M30" s="32" t="s">
        <v>285</v>
      </c>
      <c r="N30" s="3">
        <f t="shared" si="0"/>
        <v>59</v>
      </c>
      <c r="O30" s="3">
        <f t="shared" si="1"/>
        <v>7.88</v>
      </c>
      <c r="P30" s="3">
        <f t="shared" si="2"/>
        <v>13.33</v>
      </c>
      <c r="Q30" s="3">
        <f t="shared" si="3"/>
        <v>15</v>
      </c>
      <c r="R30" s="3">
        <f t="shared" si="4"/>
        <v>8.61</v>
      </c>
      <c r="S30" s="3">
        <f t="shared" si="5"/>
        <v>12.9</v>
      </c>
      <c r="T30" s="1">
        <v>7.1</v>
      </c>
      <c r="U30" s="34">
        <f t="shared" si="6"/>
        <v>7.1</v>
      </c>
      <c r="V30" s="35">
        <f t="shared" si="7"/>
        <v>-1.4380952380952379</v>
      </c>
      <c r="W30" s="35">
        <f t="shared" si="8"/>
        <v>-17.537746806039486</v>
      </c>
      <c r="X30" s="36">
        <f t="shared" si="9"/>
        <v>-1.44</v>
      </c>
      <c r="Y30" s="36">
        <f t="shared" si="10"/>
        <v>-17.540000000000003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230204</v>
      </c>
      <c r="M31" s="32" t="s">
        <v>285</v>
      </c>
      <c r="N31" s="3">
        <f t="shared" si="0"/>
        <v>59</v>
      </c>
      <c r="O31" s="3">
        <f t="shared" si="1"/>
        <v>7.88</v>
      </c>
      <c r="P31" s="3">
        <f t="shared" si="2"/>
        <v>13.33</v>
      </c>
      <c r="Q31" s="3">
        <f t="shared" si="3"/>
        <v>15</v>
      </c>
      <c r="R31" s="3">
        <f t="shared" si="4"/>
        <v>8.61</v>
      </c>
      <c r="S31" s="3">
        <f t="shared" si="5"/>
        <v>12.9</v>
      </c>
      <c r="T31" s="1">
        <v>8.5</v>
      </c>
      <c r="U31" s="34">
        <f t="shared" si="6"/>
        <v>8.5</v>
      </c>
      <c r="V31" s="35">
        <f t="shared" si="7"/>
        <v>-0.10476190476190421</v>
      </c>
      <c r="W31" s="35">
        <f t="shared" si="8"/>
        <v>-1.2775842044134662</v>
      </c>
      <c r="X31" s="36">
        <f t="shared" si="9"/>
        <v>-0.11</v>
      </c>
      <c r="Y31" s="36">
        <f t="shared" si="10"/>
        <v>-1.28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230204</v>
      </c>
      <c r="M32" s="32" t="s">
        <v>285</v>
      </c>
      <c r="N32" s="3">
        <f t="shared" si="0"/>
        <v>59</v>
      </c>
      <c r="O32" s="3">
        <f t="shared" si="1"/>
        <v>7.88</v>
      </c>
      <c r="P32" s="3">
        <f t="shared" si="2"/>
        <v>13.33</v>
      </c>
      <c r="Q32" s="3">
        <f t="shared" si="3"/>
        <v>15</v>
      </c>
      <c r="R32" s="3">
        <f t="shared" si="4"/>
        <v>8.61</v>
      </c>
      <c r="S32" s="3">
        <f t="shared" si="5"/>
        <v>12.9</v>
      </c>
      <c r="T32" s="1">
        <v>7.3</v>
      </c>
      <c r="U32" s="34">
        <f t="shared" si="6"/>
        <v>7.3</v>
      </c>
      <c r="V32" s="35">
        <f t="shared" si="7"/>
        <v>-1.2476190476190472</v>
      </c>
      <c r="W32" s="35">
        <f t="shared" si="8"/>
        <v>-15.214866434378626</v>
      </c>
      <c r="X32" s="36">
        <f t="shared" si="9"/>
        <v>-1.25</v>
      </c>
      <c r="Y32" s="36">
        <f t="shared" si="10"/>
        <v>-15.22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230204</v>
      </c>
      <c r="M33" s="32" t="s">
        <v>285</v>
      </c>
      <c r="N33" s="3">
        <f t="shared" si="0"/>
        <v>59</v>
      </c>
      <c r="O33" s="3">
        <f t="shared" si="1"/>
        <v>7.88</v>
      </c>
      <c r="P33" s="3">
        <f t="shared" si="2"/>
        <v>13.33</v>
      </c>
      <c r="Q33" s="3">
        <f t="shared" si="3"/>
        <v>15</v>
      </c>
      <c r="R33" s="3">
        <f t="shared" si="4"/>
        <v>8.61</v>
      </c>
      <c r="S33" s="3">
        <f t="shared" si="5"/>
        <v>12.9</v>
      </c>
      <c r="T33" s="33"/>
      <c r="U33" s="34" t="str">
        <f t="shared" si="6"/>
        <v/>
      </c>
      <c r="V33" s="35">
        <f t="shared" si="7"/>
        <v>-8.1999999999999993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230204</v>
      </c>
      <c r="M34" s="32" t="s">
        <v>285</v>
      </c>
      <c r="N34" s="3">
        <f t="shared" ref="N34:N57" si="11">COUNTA($T$2:$T$82)</f>
        <v>59</v>
      </c>
      <c r="O34" s="3">
        <f t="shared" ref="O34:O57" si="12">$K$88</f>
        <v>7.88</v>
      </c>
      <c r="P34" s="3">
        <f t="shared" ref="P34:P57" si="13">$K$90</f>
        <v>13.33</v>
      </c>
      <c r="Q34" s="3">
        <f t="shared" ref="Q34:Q57" si="14">COUNTA($T$63:$T$82)</f>
        <v>15</v>
      </c>
      <c r="R34" s="3">
        <f t="shared" ref="R34:R57" si="15">$K$91</f>
        <v>8.61</v>
      </c>
      <c r="S34" s="3">
        <f t="shared" ref="S34:S57" si="16">$K$93</f>
        <v>12.9</v>
      </c>
      <c r="T34" s="1">
        <v>8</v>
      </c>
      <c r="U34" s="34">
        <f t="shared" ref="U34:U57" si="17">IF(OR(T34&lt;$J$86,T34&gt;$J$87),"",T34)</f>
        <v>8</v>
      </c>
      <c r="V34" s="35">
        <f t="shared" ref="V34:V57" si="18">(T34-$K$91)/$K$89</f>
        <v>-0.58095238095238033</v>
      </c>
      <c r="W34" s="35">
        <f t="shared" ref="W34:W57" si="19">(T34-$K$91)/$K$91*100</f>
        <v>-7.0847851335656156</v>
      </c>
      <c r="X34" s="36">
        <f t="shared" si="9"/>
        <v>-0.59</v>
      </c>
      <c r="Y34" s="36">
        <f t="shared" si="10"/>
        <v>-7.09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230204</v>
      </c>
      <c r="M35" s="32" t="s">
        <v>285</v>
      </c>
      <c r="N35" s="3">
        <f t="shared" si="11"/>
        <v>59</v>
      </c>
      <c r="O35" s="3">
        <f t="shared" si="12"/>
        <v>7.88</v>
      </c>
      <c r="P35" s="3">
        <f t="shared" si="13"/>
        <v>13.33</v>
      </c>
      <c r="Q35" s="3">
        <f t="shared" si="14"/>
        <v>15</v>
      </c>
      <c r="R35" s="3">
        <f t="shared" si="15"/>
        <v>8.61</v>
      </c>
      <c r="S35" s="3">
        <f t="shared" si="16"/>
        <v>12.9</v>
      </c>
      <c r="T35" s="1">
        <v>8.3000000000000007</v>
      </c>
      <c r="U35" s="34">
        <f t="shared" si="17"/>
        <v>8.3000000000000007</v>
      </c>
      <c r="V35" s="35">
        <f t="shared" si="18"/>
        <v>-0.29523809523809402</v>
      </c>
      <c r="W35" s="35">
        <f t="shared" si="19"/>
        <v>-3.6004645760743177</v>
      </c>
      <c r="X35" s="36">
        <f t="shared" si="9"/>
        <v>-0.3</v>
      </c>
      <c r="Y35" s="36">
        <f t="shared" si="10"/>
        <v>-3.61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230204</v>
      </c>
      <c r="M36" s="32" t="s">
        <v>285</v>
      </c>
      <c r="N36" s="3">
        <f t="shared" si="11"/>
        <v>59</v>
      </c>
      <c r="O36" s="3">
        <f t="shared" si="12"/>
        <v>7.88</v>
      </c>
      <c r="P36" s="3">
        <f t="shared" si="13"/>
        <v>13.33</v>
      </c>
      <c r="Q36" s="3">
        <f t="shared" si="14"/>
        <v>15</v>
      </c>
      <c r="R36" s="3">
        <f t="shared" si="15"/>
        <v>8.61</v>
      </c>
      <c r="S36" s="3">
        <f t="shared" si="16"/>
        <v>12.9</v>
      </c>
      <c r="T36" s="1">
        <v>5.09</v>
      </c>
      <c r="U36" s="34">
        <f t="shared" si="17"/>
        <v>5.09</v>
      </c>
      <c r="V36" s="35">
        <f t="shared" si="18"/>
        <v>-3.352380952380952</v>
      </c>
      <c r="W36" s="35">
        <f t="shared" si="19"/>
        <v>-40.882694541231125</v>
      </c>
      <c r="X36" s="36">
        <f t="shared" si="9"/>
        <v>-3.36</v>
      </c>
      <c r="Y36" s="36">
        <f t="shared" si="10"/>
        <v>-40.89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230204</v>
      </c>
      <c r="M37" s="32" t="s">
        <v>285</v>
      </c>
      <c r="N37" s="3">
        <f t="shared" si="11"/>
        <v>59</v>
      </c>
      <c r="O37" s="3">
        <f t="shared" si="12"/>
        <v>7.88</v>
      </c>
      <c r="P37" s="3">
        <f t="shared" si="13"/>
        <v>13.33</v>
      </c>
      <c r="Q37" s="3">
        <f t="shared" si="14"/>
        <v>15</v>
      </c>
      <c r="R37" s="3">
        <f t="shared" si="15"/>
        <v>8.61</v>
      </c>
      <c r="S37" s="3">
        <f t="shared" si="16"/>
        <v>12.9</v>
      </c>
      <c r="T37" s="1">
        <v>10.52</v>
      </c>
      <c r="U37" s="34" t="str">
        <f t="shared" si="17"/>
        <v/>
      </c>
      <c r="V37" s="35">
        <f t="shared" si="18"/>
        <v>1.819047619047619</v>
      </c>
      <c r="W37" s="35">
        <f t="shared" si="19"/>
        <v>22.183507549361213</v>
      </c>
      <c r="X37" s="36">
        <f t="shared" si="9"/>
        <v>1.82</v>
      </c>
      <c r="Y37" s="36">
        <f t="shared" si="10"/>
        <v>22.19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230204</v>
      </c>
      <c r="M38" s="32" t="s">
        <v>285</v>
      </c>
      <c r="N38" s="3">
        <f t="shared" si="11"/>
        <v>59</v>
      </c>
      <c r="O38" s="3">
        <f t="shared" si="12"/>
        <v>7.88</v>
      </c>
      <c r="P38" s="3">
        <f t="shared" si="13"/>
        <v>13.33</v>
      </c>
      <c r="Q38" s="3">
        <f t="shared" si="14"/>
        <v>15</v>
      </c>
      <c r="R38" s="3">
        <f t="shared" si="15"/>
        <v>8.61</v>
      </c>
      <c r="S38" s="3">
        <f t="shared" si="16"/>
        <v>12.9</v>
      </c>
      <c r="T38" s="1">
        <v>8.1999999999999993</v>
      </c>
      <c r="U38" s="34">
        <f t="shared" si="17"/>
        <v>8.1999999999999993</v>
      </c>
      <c r="V38" s="35">
        <f t="shared" si="18"/>
        <v>-0.39047619047619059</v>
      </c>
      <c r="W38" s="35">
        <f t="shared" si="19"/>
        <v>-4.7619047619047636</v>
      </c>
      <c r="X38" s="36">
        <f t="shared" si="9"/>
        <v>-0.4</v>
      </c>
      <c r="Y38" s="36">
        <f t="shared" si="10"/>
        <v>-4.7699999999999996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230204</v>
      </c>
      <c r="M39" s="32" t="s">
        <v>285</v>
      </c>
      <c r="N39" s="3">
        <f t="shared" si="11"/>
        <v>59</v>
      </c>
      <c r="O39" s="3">
        <f t="shared" si="12"/>
        <v>7.88</v>
      </c>
      <c r="P39" s="3">
        <f t="shared" si="13"/>
        <v>13.33</v>
      </c>
      <c r="Q39" s="3">
        <f t="shared" si="14"/>
        <v>15</v>
      </c>
      <c r="R39" s="3">
        <f t="shared" si="15"/>
        <v>8.61</v>
      </c>
      <c r="S39" s="3">
        <f t="shared" si="16"/>
        <v>12.9</v>
      </c>
      <c r="T39" s="1">
        <v>2.2000000000000002</v>
      </c>
      <c r="U39" s="34" t="str">
        <f t="shared" si="17"/>
        <v/>
      </c>
      <c r="V39" s="35">
        <f t="shared" si="18"/>
        <v>-6.1047619047619035</v>
      </c>
      <c r="W39" s="35">
        <f t="shared" si="19"/>
        <v>-74.448315911730546</v>
      </c>
      <c r="X39" s="36">
        <f t="shared" si="9"/>
        <v>-6.1099999999999994</v>
      </c>
      <c r="Y39" s="36">
        <f t="shared" si="10"/>
        <v>-74.45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230204</v>
      </c>
      <c r="M40" s="32" t="s">
        <v>285</v>
      </c>
      <c r="N40" s="3">
        <f t="shared" si="11"/>
        <v>59</v>
      </c>
      <c r="O40" s="3">
        <f t="shared" si="12"/>
        <v>7.88</v>
      </c>
      <c r="P40" s="3">
        <f t="shared" si="13"/>
        <v>13.33</v>
      </c>
      <c r="Q40" s="3">
        <f t="shared" si="14"/>
        <v>15</v>
      </c>
      <c r="R40" s="3">
        <f t="shared" si="15"/>
        <v>8.61</v>
      </c>
      <c r="S40" s="3">
        <f t="shared" si="16"/>
        <v>12.9</v>
      </c>
      <c r="T40" s="1">
        <v>7.4260000000000002</v>
      </c>
      <c r="U40" s="34">
        <f t="shared" si="17"/>
        <v>7.4260000000000002</v>
      </c>
      <c r="V40" s="35">
        <f t="shared" si="18"/>
        <v>-1.1276190476190469</v>
      </c>
      <c r="W40" s="35">
        <f t="shared" si="19"/>
        <v>-13.751451800232282</v>
      </c>
      <c r="X40" s="36">
        <f t="shared" si="9"/>
        <v>-1.1300000000000001</v>
      </c>
      <c r="Y40" s="36">
        <f t="shared" si="10"/>
        <v>-13.76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230204</v>
      </c>
      <c r="M41" s="32" t="s">
        <v>285</v>
      </c>
      <c r="N41" s="3">
        <f t="shared" si="11"/>
        <v>59</v>
      </c>
      <c r="O41" s="3">
        <f t="shared" si="12"/>
        <v>7.88</v>
      </c>
      <c r="P41" s="3">
        <f t="shared" si="13"/>
        <v>13.33</v>
      </c>
      <c r="Q41" s="3">
        <f t="shared" si="14"/>
        <v>15</v>
      </c>
      <c r="R41" s="3">
        <f t="shared" si="15"/>
        <v>8.61</v>
      </c>
      <c r="S41" s="3">
        <f t="shared" si="16"/>
        <v>12.9</v>
      </c>
      <c r="T41" s="1">
        <v>9.1</v>
      </c>
      <c r="U41" s="34">
        <f t="shared" si="17"/>
        <v>9.1</v>
      </c>
      <c r="V41" s="35">
        <f t="shared" si="18"/>
        <v>0.46666666666666684</v>
      </c>
      <c r="W41" s="35">
        <f t="shared" si="19"/>
        <v>5.6910569105691078</v>
      </c>
      <c r="X41" s="36">
        <f t="shared" si="9"/>
        <v>0.47000000000000003</v>
      </c>
      <c r="Y41" s="36">
        <f t="shared" si="10"/>
        <v>5.7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230204</v>
      </c>
      <c r="M42" s="32" t="s">
        <v>285</v>
      </c>
      <c r="N42" s="3">
        <f t="shared" si="11"/>
        <v>59</v>
      </c>
      <c r="O42" s="3">
        <f t="shared" si="12"/>
        <v>7.88</v>
      </c>
      <c r="P42" s="3">
        <f t="shared" si="13"/>
        <v>13.33</v>
      </c>
      <c r="Q42" s="3">
        <f t="shared" si="14"/>
        <v>15</v>
      </c>
      <c r="R42" s="3">
        <f t="shared" si="15"/>
        <v>8.61</v>
      </c>
      <c r="S42" s="3">
        <f t="shared" si="16"/>
        <v>12.9</v>
      </c>
      <c r="T42" s="1">
        <v>6.6</v>
      </c>
      <c r="U42" s="34">
        <f t="shared" si="17"/>
        <v>6.6</v>
      </c>
      <c r="V42" s="35">
        <f t="shared" si="18"/>
        <v>-1.9142857142857139</v>
      </c>
      <c r="W42" s="35">
        <f t="shared" si="19"/>
        <v>-23.344947735191639</v>
      </c>
      <c r="X42" s="36">
        <f t="shared" si="9"/>
        <v>-1.92</v>
      </c>
      <c r="Y42" s="36">
        <f t="shared" si="10"/>
        <v>-23.35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230204</v>
      </c>
      <c r="M43" s="32" t="s">
        <v>285</v>
      </c>
      <c r="N43" s="3">
        <f t="shared" si="11"/>
        <v>59</v>
      </c>
      <c r="O43" s="3">
        <f t="shared" si="12"/>
        <v>7.88</v>
      </c>
      <c r="P43" s="3">
        <f t="shared" si="13"/>
        <v>13.33</v>
      </c>
      <c r="Q43" s="3">
        <f t="shared" si="14"/>
        <v>15</v>
      </c>
      <c r="R43" s="3">
        <f t="shared" si="15"/>
        <v>8.61</v>
      </c>
      <c r="S43" s="3">
        <f t="shared" si="16"/>
        <v>12.9</v>
      </c>
      <c r="T43" s="33"/>
      <c r="U43" s="34" t="str">
        <f t="shared" si="17"/>
        <v/>
      </c>
      <c r="V43" s="35">
        <f t="shared" si="18"/>
        <v>-8.1999999999999993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230204</v>
      </c>
      <c r="M44" s="32" t="s">
        <v>285</v>
      </c>
      <c r="N44" s="3">
        <f t="shared" si="11"/>
        <v>59</v>
      </c>
      <c r="O44" s="3">
        <f t="shared" si="12"/>
        <v>7.88</v>
      </c>
      <c r="P44" s="3">
        <f t="shared" si="13"/>
        <v>13.33</v>
      </c>
      <c r="Q44" s="3">
        <f t="shared" si="14"/>
        <v>15</v>
      </c>
      <c r="R44" s="3">
        <f t="shared" si="15"/>
        <v>8.61</v>
      </c>
      <c r="S44" s="3">
        <f t="shared" si="16"/>
        <v>12.9</v>
      </c>
      <c r="T44" s="33"/>
      <c r="U44" s="34" t="str">
        <f t="shared" si="17"/>
        <v/>
      </c>
      <c r="V44" s="35">
        <f t="shared" si="18"/>
        <v>-8.1999999999999993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230204</v>
      </c>
      <c r="M45" s="32" t="s">
        <v>285</v>
      </c>
      <c r="N45" s="3">
        <f t="shared" si="11"/>
        <v>59</v>
      </c>
      <c r="O45" s="3">
        <f t="shared" si="12"/>
        <v>7.88</v>
      </c>
      <c r="P45" s="3">
        <f t="shared" si="13"/>
        <v>13.33</v>
      </c>
      <c r="Q45" s="3">
        <f t="shared" si="14"/>
        <v>15</v>
      </c>
      <c r="R45" s="3">
        <f t="shared" si="15"/>
        <v>8.61</v>
      </c>
      <c r="S45" s="3">
        <f t="shared" si="16"/>
        <v>12.9</v>
      </c>
      <c r="T45" s="1">
        <v>10.5</v>
      </c>
      <c r="U45" s="34" t="str">
        <f t="shared" si="17"/>
        <v/>
      </c>
      <c r="V45" s="35">
        <f t="shared" si="18"/>
        <v>1.8000000000000005</v>
      </c>
      <c r="W45" s="35">
        <f t="shared" si="19"/>
        <v>21.951219512195131</v>
      </c>
      <c r="X45" s="36">
        <f t="shared" si="9"/>
        <v>1.8</v>
      </c>
      <c r="Y45" s="36">
        <f t="shared" si="10"/>
        <v>21.96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230204</v>
      </c>
      <c r="M46" s="32" t="s">
        <v>285</v>
      </c>
      <c r="N46" s="3">
        <f t="shared" si="11"/>
        <v>59</v>
      </c>
      <c r="O46" s="3">
        <f t="shared" si="12"/>
        <v>7.88</v>
      </c>
      <c r="P46" s="3">
        <f t="shared" si="13"/>
        <v>13.33</v>
      </c>
      <c r="Q46" s="3">
        <f t="shared" si="14"/>
        <v>15</v>
      </c>
      <c r="R46" s="3">
        <f t="shared" si="15"/>
        <v>8.61</v>
      </c>
      <c r="S46" s="3">
        <f t="shared" si="16"/>
        <v>12.9</v>
      </c>
      <c r="T46" s="1">
        <v>6.8</v>
      </c>
      <c r="U46" s="34">
        <f t="shared" si="17"/>
        <v>6.8</v>
      </c>
      <c r="V46" s="35">
        <f t="shared" si="18"/>
        <v>-1.7238095238095235</v>
      </c>
      <c r="W46" s="35">
        <f t="shared" si="19"/>
        <v>-21.022067363530773</v>
      </c>
      <c r="X46" s="36">
        <f t="shared" si="9"/>
        <v>-1.73</v>
      </c>
      <c r="Y46" s="36">
        <f t="shared" si="10"/>
        <v>-21.03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230204</v>
      </c>
      <c r="M47" s="32" t="s">
        <v>285</v>
      </c>
      <c r="N47" s="3">
        <f t="shared" si="11"/>
        <v>59</v>
      </c>
      <c r="O47" s="3">
        <f t="shared" si="12"/>
        <v>7.88</v>
      </c>
      <c r="P47" s="3">
        <f t="shared" si="13"/>
        <v>13.33</v>
      </c>
      <c r="Q47" s="3">
        <f t="shared" si="14"/>
        <v>15</v>
      </c>
      <c r="R47" s="3">
        <f t="shared" si="15"/>
        <v>8.61</v>
      </c>
      <c r="S47" s="3">
        <f t="shared" si="16"/>
        <v>12.9</v>
      </c>
      <c r="T47" s="1">
        <v>7.2</v>
      </c>
      <c r="U47" s="34">
        <f t="shared" si="17"/>
        <v>7.2</v>
      </c>
      <c r="V47" s="35">
        <f t="shared" si="18"/>
        <v>-1.3428571428571421</v>
      </c>
      <c r="W47" s="35">
        <f t="shared" si="19"/>
        <v>-16.376306620209053</v>
      </c>
      <c r="X47" s="36">
        <f t="shared" si="9"/>
        <v>-1.35</v>
      </c>
      <c r="Y47" s="36">
        <f t="shared" si="10"/>
        <v>-16.380000000000003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230204</v>
      </c>
      <c r="M48" s="32" t="s">
        <v>285</v>
      </c>
      <c r="N48" s="3">
        <f t="shared" si="11"/>
        <v>59</v>
      </c>
      <c r="O48" s="3">
        <f t="shared" si="12"/>
        <v>7.88</v>
      </c>
      <c r="P48" s="3">
        <f t="shared" si="13"/>
        <v>13.33</v>
      </c>
      <c r="Q48" s="3">
        <f t="shared" si="14"/>
        <v>15</v>
      </c>
      <c r="R48" s="3">
        <f t="shared" si="15"/>
        <v>8.61</v>
      </c>
      <c r="S48" s="3">
        <f t="shared" si="16"/>
        <v>12.9</v>
      </c>
      <c r="T48" s="1">
        <v>6.9</v>
      </c>
      <c r="U48" s="34">
        <f t="shared" si="17"/>
        <v>6.9</v>
      </c>
      <c r="V48" s="35">
        <f t="shared" si="18"/>
        <v>-1.6285714285714277</v>
      </c>
      <c r="W48" s="35">
        <f t="shared" si="19"/>
        <v>-19.860627177700337</v>
      </c>
      <c r="X48" s="36">
        <f t="shared" si="9"/>
        <v>-1.6300000000000001</v>
      </c>
      <c r="Y48" s="36">
        <f t="shared" si="10"/>
        <v>-19.87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230204</v>
      </c>
      <c r="M49" s="32" t="s">
        <v>285</v>
      </c>
      <c r="N49" s="3">
        <f t="shared" si="11"/>
        <v>59</v>
      </c>
      <c r="O49" s="3">
        <f t="shared" si="12"/>
        <v>7.88</v>
      </c>
      <c r="P49" s="3">
        <f t="shared" si="13"/>
        <v>13.33</v>
      </c>
      <c r="Q49" s="3">
        <f t="shared" si="14"/>
        <v>15</v>
      </c>
      <c r="R49" s="3">
        <f t="shared" si="15"/>
        <v>8.61</v>
      </c>
      <c r="S49" s="3">
        <f t="shared" si="16"/>
        <v>12.9</v>
      </c>
      <c r="T49" s="1">
        <v>11</v>
      </c>
      <c r="U49" s="34" t="str">
        <f t="shared" si="17"/>
        <v/>
      </c>
      <c r="V49" s="35">
        <f t="shared" si="18"/>
        <v>2.2761904761904765</v>
      </c>
      <c r="W49" s="35">
        <f t="shared" si="19"/>
        <v>27.75842044134728</v>
      </c>
      <c r="X49" s="36">
        <f t="shared" si="9"/>
        <v>2.2799999999999998</v>
      </c>
      <c r="Y49" s="36">
        <f t="shared" si="10"/>
        <v>27.76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230204</v>
      </c>
      <c r="M50" s="32" t="s">
        <v>285</v>
      </c>
      <c r="N50" s="3">
        <f t="shared" si="11"/>
        <v>59</v>
      </c>
      <c r="O50" s="3">
        <f t="shared" si="12"/>
        <v>7.88</v>
      </c>
      <c r="P50" s="3">
        <f t="shared" si="13"/>
        <v>13.33</v>
      </c>
      <c r="Q50" s="3">
        <f t="shared" si="14"/>
        <v>15</v>
      </c>
      <c r="R50" s="3">
        <f t="shared" si="15"/>
        <v>8.61</v>
      </c>
      <c r="S50" s="3">
        <f t="shared" si="16"/>
        <v>12.9</v>
      </c>
      <c r="T50" s="1">
        <v>6.65</v>
      </c>
      <c r="U50" s="34">
        <f t="shared" si="17"/>
        <v>6.65</v>
      </c>
      <c r="V50" s="35">
        <f t="shared" si="18"/>
        <v>-1.8666666666666658</v>
      </c>
      <c r="W50" s="35">
        <f t="shared" si="19"/>
        <v>-22.764227642276413</v>
      </c>
      <c r="X50" s="36">
        <f t="shared" si="9"/>
        <v>-1.87</v>
      </c>
      <c r="Y50" s="36">
        <f t="shared" si="10"/>
        <v>-22.770000000000003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272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230204</v>
      </c>
      <c r="M51" s="32" t="s">
        <v>285</v>
      </c>
      <c r="N51" s="3">
        <f t="shared" si="11"/>
        <v>59</v>
      </c>
      <c r="O51" s="3">
        <f t="shared" si="12"/>
        <v>7.88</v>
      </c>
      <c r="P51" s="3">
        <f t="shared" si="13"/>
        <v>13.33</v>
      </c>
      <c r="Q51" s="3">
        <f t="shared" si="14"/>
        <v>15</v>
      </c>
      <c r="R51" s="3">
        <f t="shared" si="15"/>
        <v>8.61</v>
      </c>
      <c r="S51" s="3">
        <f t="shared" si="16"/>
        <v>12.9</v>
      </c>
      <c r="T51" s="1">
        <v>7.3</v>
      </c>
      <c r="U51" s="34">
        <f t="shared" si="17"/>
        <v>7.3</v>
      </c>
      <c r="V51" s="35">
        <f t="shared" si="18"/>
        <v>-1.2476190476190472</v>
      </c>
      <c r="W51" s="35">
        <f t="shared" si="19"/>
        <v>-15.214866434378626</v>
      </c>
      <c r="X51" s="36">
        <f t="shared" si="9"/>
        <v>-1.25</v>
      </c>
      <c r="Y51" s="36">
        <f t="shared" si="10"/>
        <v>-15.22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230204</v>
      </c>
      <c r="M52" s="32" t="s">
        <v>285</v>
      </c>
      <c r="N52" s="3">
        <f t="shared" si="11"/>
        <v>59</v>
      </c>
      <c r="O52" s="3">
        <f t="shared" si="12"/>
        <v>7.88</v>
      </c>
      <c r="P52" s="3">
        <f t="shared" si="13"/>
        <v>13.33</v>
      </c>
      <c r="Q52" s="3">
        <f t="shared" si="14"/>
        <v>15</v>
      </c>
      <c r="R52" s="3">
        <f t="shared" si="15"/>
        <v>8.61</v>
      </c>
      <c r="S52" s="3">
        <f t="shared" si="16"/>
        <v>12.9</v>
      </c>
      <c r="T52" s="1"/>
      <c r="U52" s="34" t="str">
        <f t="shared" si="17"/>
        <v/>
      </c>
      <c r="V52" s="35">
        <f t="shared" si="18"/>
        <v>-8.1999999999999993</v>
      </c>
      <c r="W52" s="35">
        <f t="shared" si="19"/>
        <v>-100</v>
      </c>
      <c r="X52" s="36" t="e">
        <f t="shared" si="9"/>
        <v>#N/A</v>
      </c>
      <c r="Y52" s="36" t="e">
        <f t="shared" si="10"/>
        <v>#N/A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230204</v>
      </c>
      <c r="M53" s="32" t="s">
        <v>285</v>
      </c>
      <c r="N53" s="3">
        <f t="shared" si="11"/>
        <v>59</v>
      </c>
      <c r="O53" s="3">
        <f t="shared" si="12"/>
        <v>7.88</v>
      </c>
      <c r="P53" s="3">
        <f t="shared" si="13"/>
        <v>13.33</v>
      </c>
      <c r="Q53" s="3">
        <f t="shared" si="14"/>
        <v>15</v>
      </c>
      <c r="R53" s="3">
        <f t="shared" si="15"/>
        <v>8.61</v>
      </c>
      <c r="S53" s="3">
        <f t="shared" si="16"/>
        <v>12.9</v>
      </c>
      <c r="T53" s="1">
        <v>7.97</v>
      </c>
      <c r="U53" s="34">
        <f t="shared" si="17"/>
        <v>7.97</v>
      </c>
      <c r="V53" s="35">
        <f t="shared" si="18"/>
        <v>-0.60952380952380925</v>
      </c>
      <c r="W53" s="35">
        <f t="shared" si="19"/>
        <v>-7.4332171893147478</v>
      </c>
      <c r="X53" s="36">
        <f t="shared" si="9"/>
        <v>-0.61</v>
      </c>
      <c r="Y53" s="36">
        <f t="shared" si="10"/>
        <v>-7.4399999999999995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230204</v>
      </c>
      <c r="M54" s="32" t="s">
        <v>285</v>
      </c>
      <c r="N54" s="3">
        <f t="shared" si="11"/>
        <v>59</v>
      </c>
      <c r="O54" s="3">
        <f t="shared" si="12"/>
        <v>7.88</v>
      </c>
      <c r="P54" s="3">
        <f t="shared" si="13"/>
        <v>13.33</v>
      </c>
      <c r="Q54" s="3">
        <f t="shared" si="14"/>
        <v>15</v>
      </c>
      <c r="R54" s="3">
        <f t="shared" si="15"/>
        <v>8.61</v>
      </c>
      <c r="S54" s="3">
        <f t="shared" si="16"/>
        <v>12.9</v>
      </c>
      <c r="T54" s="1">
        <v>9.1</v>
      </c>
      <c r="U54" s="34">
        <f t="shared" si="17"/>
        <v>9.1</v>
      </c>
      <c r="V54" s="35">
        <f t="shared" si="18"/>
        <v>0.46666666666666684</v>
      </c>
      <c r="W54" s="35">
        <f t="shared" si="19"/>
        <v>5.6910569105691078</v>
      </c>
      <c r="X54" s="36">
        <f t="shared" si="9"/>
        <v>0.47000000000000003</v>
      </c>
      <c r="Y54" s="36">
        <f t="shared" si="10"/>
        <v>5.7</v>
      </c>
      <c r="Z54" s="37"/>
    </row>
    <row r="55" spans="1:26" ht="24.95" customHeight="1">
      <c r="A55" s="3"/>
      <c r="B55" s="5"/>
      <c r="C55" s="9"/>
      <c r="D55" s="32"/>
      <c r="E55" s="9"/>
      <c r="F55" s="10"/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230204</v>
      </c>
      <c r="M55" s="32" t="s">
        <v>285</v>
      </c>
      <c r="N55" s="3">
        <f t="shared" si="11"/>
        <v>59</v>
      </c>
      <c r="O55" s="3">
        <f t="shared" si="12"/>
        <v>7.88</v>
      </c>
      <c r="P55" s="3">
        <f t="shared" si="13"/>
        <v>13.33</v>
      </c>
      <c r="Q55" s="3">
        <f t="shared" si="14"/>
        <v>15</v>
      </c>
      <c r="R55" s="3">
        <f t="shared" si="15"/>
        <v>8.61</v>
      </c>
      <c r="S55" s="3">
        <f t="shared" si="16"/>
        <v>12.9</v>
      </c>
      <c r="T55" s="33"/>
      <c r="U55" s="34" t="str">
        <f t="shared" si="17"/>
        <v/>
      </c>
      <c r="V55" s="35">
        <f t="shared" si="18"/>
        <v>-8.1999999999999993</v>
      </c>
      <c r="W55" s="35">
        <f t="shared" si="19"/>
        <v>-100</v>
      </c>
      <c r="X55" s="36" t="e">
        <f t="shared" si="9"/>
        <v>#N/A</v>
      </c>
      <c r="Y55" s="36" t="e">
        <f t="shared" si="10"/>
        <v>#N/A</v>
      </c>
      <c r="Z55" s="37"/>
    </row>
    <row r="56" spans="1:26" ht="24.95" customHeight="1">
      <c r="A56" s="3"/>
      <c r="B56" s="5"/>
      <c r="C56" s="9"/>
      <c r="D56" s="32"/>
      <c r="E56" s="9"/>
      <c r="F56" s="10"/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230204</v>
      </c>
      <c r="M56" s="32" t="s">
        <v>285</v>
      </c>
      <c r="N56" s="3">
        <f t="shared" si="11"/>
        <v>59</v>
      </c>
      <c r="O56" s="3">
        <f t="shared" si="12"/>
        <v>7.88</v>
      </c>
      <c r="P56" s="3">
        <f t="shared" si="13"/>
        <v>13.33</v>
      </c>
      <c r="Q56" s="3">
        <f t="shared" si="14"/>
        <v>15</v>
      </c>
      <c r="R56" s="3">
        <f t="shared" si="15"/>
        <v>8.61</v>
      </c>
      <c r="S56" s="3">
        <f t="shared" si="16"/>
        <v>12.9</v>
      </c>
      <c r="T56" s="33"/>
      <c r="U56" s="34" t="str">
        <f t="shared" si="17"/>
        <v/>
      </c>
      <c r="V56" s="35">
        <f t="shared" si="18"/>
        <v>-8.1999999999999993</v>
      </c>
      <c r="W56" s="35">
        <f t="shared" si="19"/>
        <v>-100</v>
      </c>
      <c r="X56" s="36" t="e">
        <f t="shared" si="9"/>
        <v>#N/A</v>
      </c>
      <c r="Y56" s="36" t="e">
        <f t="shared" si="10"/>
        <v>#N/A</v>
      </c>
      <c r="Z56" s="37"/>
    </row>
    <row r="57" spans="1:26" ht="24.95" customHeight="1">
      <c r="A57" s="3"/>
      <c r="B57" s="5"/>
      <c r="C57" s="9"/>
      <c r="D57" s="32"/>
      <c r="E57" s="9"/>
      <c r="F57" s="10"/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230204</v>
      </c>
      <c r="M57" s="32" t="s">
        <v>285</v>
      </c>
      <c r="N57" s="3">
        <f t="shared" si="11"/>
        <v>59</v>
      </c>
      <c r="O57" s="3">
        <f t="shared" si="12"/>
        <v>7.88</v>
      </c>
      <c r="P57" s="3">
        <f t="shared" si="13"/>
        <v>13.33</v>
      </c>
      <c r="Q57" s="3">
        <f t="shared" si="14"/>
        <v>15</v>
      </c>
      <c r="R57" s="3">
        <f t="shared" si="15"/>
        <v>8.61</v>
      </c>
      <c r="S57" s="3">
        <f t="shared" si="16"/>
        <v>12.9</v>
      </c>
      <c r="T57" s="33"/>
      <c r="U57" s="34" t="str">
        <f t="shared" si="17"/>
        <v/>
      </c>
      <c r="V57" s="35">
        <f t="shared" si="18"/>
        <v>-8.1999999999999993</v>
      </c>
      <c r="W57" s="35">
        <f t="shared" si="19"/>
        <v>-100</v>
      </c>
      <c r="X57" s="36" t="e">
        <f t="shared" si="9"/>
        <v>#N/A</v>
      </c>
      <c r="Y57" s="36" t="e">
        <f t="shared" si="10"/>
        <v>#N/A</v>
      </c>
      <c r="Z57" s="37"/>
    </row>
    <row r="58" spans="1:26" ht="24.95" customHeight="1">
      <c r="A58" s="3"/>
      <c r="B58" s="5"/>
      <c r="C58" s="9"/>
      <c r="D58" s="32"/>
      <c r="E58" s="9"/>
      <c r="F58" s="10"/>
      <c r="G58" s="8"/>
      <c r="H58" s="38"/>
      <c r="I58" s="38"/>
      <c r="J58" s="38"/>
      <c r="K58" s="31"/>
      <c r="L58" s="31"/>
      <c r="M58" s="32"/>
      <c r="N58" s="3"/>
      <c r="O58" s="3"/>
      <c r="P58" s="3"/>
      <c r="Q58" s="3"/>
      <c r="R58" s="3"/>
      <c r="S58" s="3"/>
      <c r="T58" s="33"/>
      <c r="U58" s="34"/>
      <c r="V58" s="35"/>
      <c r="W58" s="35"/>
      <c r="X58" s="36"/>
      <c r="Y58" s="36"/>
      <c r="Z58" s="37"/>
    </row>
    <row r="59" spans="1:26" ht="24.95" customHeight="1">
      <c r="A59" s="3"/>
      <c r="B59" s="5"/>
      <c r="C59" s="9"/>
      <c r="D59" s="32"/>
      <c r="E59" s="9"/>
      <c r="F59" s="10"/>
      <c r="G59" s="8" t="s">
        <v>1</v>
      </c>
      <c r="H59" s="38" t="s">
        <v>40</v>
      </c>
      <c r="I59" s="38" t="s">
        <v>16</v>
      </c>
      <c r="J59" s="38">
        <v>1</v>
      </c>
      <c r="K59" s="31">
        <v>5</v>
      </c>
      <c r="L59" s="31">
        <v>230204</v>
      </c>
      <c r="M59" s="32" t="s">
        <v>285</v>
      </c>
      <c r="N59" s="3">
        <f>COUNTA($T$2:$T$82)</f>
        <v>59</v>
      </c>
      <c r="O59" s="3">
        <f>$K$88</f>
        <v>7.88</v>
      </c>
      <c r="P59" s="3">
        <f>$K$90</f>
        <v>13.33</v>
      </c>
      <c r="Q59" s="3">
        <f>COUNTA($T$63:$T$82)</f>
        <v>15</v>
      </c>
      <c r="R59" s="3">
        <f>$K$91</f>
        <v>8.61</v>
      </c>
      <c r="S59" s="3">
        <f>$K$93</f>
        <v>12.9</v>
      </c>
      <c r="T59" s="33"/>
      <c r="U59" s="34" t="str">
        <f>IF(OR(T59&lt;$J$86,T59&gt;$J$87),"",T59)</f>
        <v/>
      </c>
      <c r="V59" s="35">
        <f>(T59-$K$91)/$K$89</f>
        <v>-8.1999999999999993</v>
      </c>
      <c r="W59" s="35">
        <f>(T59-$K$91)/$K$91*100</f>
        <v>-100</v>
      </c>
      <c r="X59" s="36" t="e">
        <f t="shared" si="9"/>
        <v>#N/A</v>
      </c>
      <c r="Y59" s="36" t="e">
        <f t="shared" si="10"/>
        <v>#N/A</v>
      </c>
      <c r="Z59" s="37"/>
    </row>
    <row r="60" spans="1:26" ht="24.95" customHeight="1">
      <c r="A60" s="3"/>
      <c r="B60" s="5"/>
      <c r="C60" s="9"/>
      <c r="D60" s="32"/>
      <c r="E60" s="9"/>
      <c r="F60" s="10"/>
      <c r="G60" s="8"/>
      <c r="H60" s="38"/>
      <c r="I60" s="38"/>
      <c r="J60" s="38"/>
      <c r="K60" s="31"/>
      <c r="L60" s="31"/>
      <c r="M60" s="32"/>
      <c r="N60" s="3"/>
      <c r="O60" s="3"/>
      <c r="P60" s="3"/>
      <c r="Q60" s="3"/>
      <c r="R60" s="3"/>
      <c r="S60" s="3"/>
      <c r="T60" s="33"/>
      <c r="U60" s="34"/>
      <c r="V60" s="35"/>
      <c r="W60" s="35"/>
      <c r="X60" s="36"/>
      <c r="Y60" s="36"/>
      <c r="Z60" s="37"/>
    </row>
    <row r="61" spans="1:26" ht="24.95" customHeight="1">
      <c r="A61" s="3"/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230204</v>
      </c>
      <c r="M61" s="32" t="s">
        <v>285</v>
      </c>
      <c r="N61" s="3">
        <f t="shared" ref="N61:N82" si="20">COUNTA($T$2:$T$82)</f>
        <v>59</v>
      </c>
      <c r="O61" s="3">
        <f t="shared" ref="O61:O68" si="21">$K$88</f>
        <v>7.88</v>
      </c>
      <c r="P61" s="3">
        <f t="shared" ref="P61:P68" si="22">$K$90</f>
        <v>13.33</v>
      </c>
      <c r="Q61" s="3">
        <f t="shared" ref="Q61:Q68" si="23">COUNTA($T$63:$T$82)</f>
        <v>15</v>
      </c>
      <c r="R61" s="3">
        <f t="shared" ref="R61:R68" si="24">$K$91</f>
        <v>8.61</v>
      </c>
      <c r="S61" s="3">
        <f t="shared" ref="S61:S68" si="25">$K$93</f>
        <v>12.9</v>
      </c>
      <c r="T61" s="33"/>
      <c r="U61" s="34" t="str">
        <f t="shared" ref="U61:U67" si="26">IF(OR(T61&lt;$J$86,T61&gt;$J$87),"",T61)</f>
        <v/>
      </c>
      <c r="V61" s="35">
        <f t="shared" ref="V61:V67" si="27">(T61-$K$91)/$K$89</f>
        <v>-8.1999999999999993</v>
      </c>
      <c r="W61" s="35">
        <f t="shared" ref="W61:W67" si="28">(T61-$K$91)/$K$91*100</f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54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230204</v>
      </c>
      <c r="M62" s="32" t="s">
        <v>285</v>
      </c>
      <c r="N62" s="3">
        <f t="shared" si="20"/>
        <v>59</v>
      </c>
      <c r="O62" s="3">
        <f t="shared" si="21"/>
        <v>7.88</v>
      </c>
      <c r="P62" s="3">
        <f t="shared" si="22"/>
        <v>13.33</v>
      </c>
      <c r="Q62" s="3">
        <f t="shared" si="23"/>
        <v>15</v>
      </c>
      <c r="R62" s="3">
        <f t="shared" si="24"/>
        <v>8.61</v>
      </c>
      <c r="S62" s="3">
        <f t="shared" si="25"/>
        <v>12.9</v>
      </c>
      <c r="T62" s="33"/>
      <c r="U62" s="34" t="str">
        <f t="shared" si="26"/>
        <v/>
      </c>
      <c r="V62" s="35">
        <f t="shared" si="27"/>
        <v>-8.1999999999999993</v>
      </c>
      <c r="W62" s="35">
        <f t="shared" si="2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55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230204</v>
      </c>
      <c r="M63" s="32" t="s">
        <v>285</v>
      </c>
      <c r="N63" s="3">
        <f t="shared" si="20"/>
        <v>59</v>
      </c>
      <c r="O63" s="3">
        <f t="shared" si="21"/>
        <v>7.88</v>
      </c>
      <c r="P63" s="3">
        <f t="shared" si="22"/>
        <v>13.33</v>
      </c>
      <c r="Q63" s="3">
        <f t="shared" si="23"/>
        <v>15</v>
      </c>
      <c r="R63" s="3">
        <f t="shared" si="24"/>
        <v>8.61</v>
      </c>
      <c r="S63" s="3">
        <f t="shared" si="25"/>
        <v>12.9</v>
      </c>
      <c r="T63" s="1">
        <v>9.6999999999999993</v>
      </c>
      <c r="U63" s="34">
        <f t="shared" si="26"/>
        <v>9.6999999999999993</v>
      </c>
      <c r="V63" s="35">
        <f t="shared" si="27"/>
        <v>1.038095238095238</v>
      </c>
      <c r="W63" s="35">
        <f t="shared" si="28"/>
        <v>12.659698025551682</v>
      </c>
      <c r="X63" s="36">
        <f t="shared" si="9"/>
        <v>1.04</v>
      </c>
      <c r="Y63" s="36">
        <f t="shared" si="10"/>
        <v>12.66</v>
      </c>
    </row>
    <row r="64" spans="1:26" s="43" customFormat="1" ht="24.95" customHeight="1">
      <c r="A64" s="3">
        <v>56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230204</v>
      </c>
      <c r="M64" s="32" t="s">
        <v>285</v>
      </c>
      <c r="N64" s="3">
        <f t="shared" si="20"/>
        <v>59</v>
      </c>
      <c r="O64" s="3">
        <f t="shared" si="21"/>
        <v>7.88</v>
      </c>
      <c r="P64" s="3">
        <f t="shared" si="22"/>
        <v>13.33</v>
      </c>
      <c r="Q64" s="3">
        <f t="shared" si="23"/>
        <v>15</v>
      </c>
      <c r="R64" s="3">
        <f t="shared" si="24"/>
        <v>8.61</v>
      </c>
      <c r="S64" s="3">
        <f t="shared" si="25"/>
        <v>12.9</v>
      </c>
      <c r="T64" s="1">
        <v>9.3000000000000007</v>
      </c>
      <c r="U64" s="34">
        <f t="shared" si="26"/>
        <v>9.3000000000000007</v>
      </c>
      <c r="V64" s="35">
        <f t="shared" si="27"/>
        <v>0.65714285714285836</v>
      </c>
      <c r="W64" s="35">
        <f t="shared" si="28"/>
        <v>8.0139372822299819</v>
      </c>
      <c r="X64" s="36">
        <f t="shared" si="9"/>
        <v>0.66</v>
      </c>
      <c r="Y64" s="36">
        <f t="shared" si="10"/>
        <v>8.02</v>
      </c>
    </row>
    <row r="65" spans="1:25" s="43" customFormat="1" ht="24.95" customHeight="1">
      <c r="A65" s="3">
        <v>57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230204</v>
      </c>
      <c r="M65" s="32" t="s">
        <v>285</v>
      </c>
      <c r="N65" s="3">
        <f t="shared" si="20"/>
        <v>59</v>
      </c>
      <c r="O65" s="3">
        <f t="shared" si="21"/>
        <v>7.88</v>
      </c>
      <c r="P65" s="3">
        <f t="shared" si="22"/>
        <v>13.33</v>
      </c>
      <c r="Q65" s="3">
        <f t="shared" si="23"/>
        <v>15</v>
      </c>
      <c r="R65" s="3">
        <f t="shared" si="24"/>
        <v>8.61</v>
      </c>
      <c r="S65" s="3">
        <f t="shared" si="25"/>
        <v>12.9</v>
      </c>
      <c r="T65" s="1">
        <v>7.8</v>
      </c>
      <c r="U65" s="34">
        <f t="shared" si="26"/>
        <v>7.8</v>
      </c>
      <c r="V65" s="35">
        <f t="shared" si="27"/>
        <v>-0.77142857142857102</v>
      </c>
      <c r="W65" s="35">
        <f t="shared" si="28"/>
        <v>-9.4076655052264773</v>
      </c>
      <c r="X65" s="36">
        <f t="shared" si="9"/>
        <v>-0.78</v>
      </c>
      <c r="Y65" s="36">
        <f t="shared" si="10"/>
        <v>-9.41</v>
      </c>
    </row>
    <row r="66" spans="1:25" s="43" customFormat="1" ht="24.95" customHeight="1">
      <c r="A66" s="3">
        <v>58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230204</v>
      </c>
      <c r="M66" s="32" t="s">
        <v>285</v>
      </c>
      <c r="N66" s="3">
        <f t="shared" si="20"/>
        <v>59</v>
      </c>
      <c r="O66" s="3">
        <f t="shared" si="21"/>
        <v>7.88</v>
      </c>
      <c r="P66" s="3">
        <f t="shared" si="22"/>
        <v>13.33</v>
      </c>
      <c r="Q66" s="3">
        <f t="shared" si="23"/>
        <v>15</v>
      </c>
      <c r="R66" s="3">
        <f t="shared" si="24"/>
        <v>8.61</v>
      </c>
      <c r="S66" s="3">
        <f t="shared" si="25"/>
        <v>12.9</v>
      </c>
      <c r="T66" s="1">
        <v>7.49</v>
      </c>
      <c r="U66" s="34">
        <f t="shared" si="26"/>
        <v>7.49</v>
      </c>
      <c r="V66" s="35">
        <f t="shared" si="27"/>
        <v>-1.066666666666666</v>
      </c>
      <c r="W66" s="35">
        <f t="shared" si="28"/>
        <v>-13.008130081300806</v>
      </c>
      <c r="X66" s="36">
        <f t="shared" si="9"/>
        <v>-1.07</v>
      </c>
      <c r="Y66" s="36">
        <f t="shared" si="10"/>
        <v>-13.01</v>
      </c>
    </row>
    <row r="67" spans="1:25" s="43" customFormat="1" ht="24.95" customHeight="1">
      <c r="A67" s="3">
        <v>59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230204</v>
      </c>
      <c r="M67" s="32" t="s">
        <v>285</v>
      </c>
      <c r="N67" s="3">
        <f t="shared" si="20"/>
        <v>59</v>
      </c>
      <c r="O67" s="3">
        <f t="shared" si="21"/>
        <v>7.88</v>
      </c>
      <c r="P67" s="3">
        <f t="shared" si="22"/>
        <v>13.33</v>
      </c>
      <c r="Q67" s="3">
        <f t="shared" si="23"/>
        <v>15</v>
      </c>
      <c r="R67" s="3">
        <f t="shared" si="24"/>
        <v>8.61</v>
      </c>
      <c r="S67" s="3">
        <f t="shared" si="25"/>
        <v>12.9</v>
      </c>
      <c r="T67" s="1">
        <v>7.57</v>
      </c>
      <c r="U67" s="34">
        <f t="shared" si="26"/>
        <v>7.57</v>
      </c>
      <c r="V67" s="35">
        <f t="shared" si="27"/>
        <v>-0.99047619047618962</v>
      </c>
      <c r="W67" s="35">
        <f t="shared" si="28"/>
        <v>-12.078977932636461</v>
      </c>
      <c r="X67" s="36">
        <f t="shared" si="9"/>
        <v>-1</v>
      </c>
      <c r="Y67" s="36">
        <f t="shared" si="10"/>
        <v>-12.08</v>
      </c>
    </row>
    <row r="68" spans="1:25" s="43" customFormat="1" ht="24.95" customHeight="1">
      <c r="A68" s="3">
        <v>60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230204</v>
      </c>
      <c r="M68" s="32" t="s">
        <v>285</v>
      </c>
      <c r="N68" s="3">
        <f t="shared" si="20"/>
        <v>59</v>
      </c>
      <c r="O68" s="3">
        <f t="shared" si="21"/>
        <v>7.88</v>
      </c>
      <c r="P68" s="3">
        <f t="shared" si="22"/>
        <v>13.33</v>
      </c>
      <c r="Q68" s="3">
        <f t="shared" si="23"/>
        <v>15</v>
      </c>
      <c r="R68" s="3">
        <f t="shared" si="24"/>
        <v>8.61</v>
      </c>
      <c r="S68" s="3">
        <f t="shared" si="25"/>
        <v>12.9</v>
      </c>
      <c r="T68" s="1">
        <v>9.7100000000000009</v>
      </c>
      <c r="U68" s="34">
        <f t="shared" ref="U68:U82" si="29">IF(OR(T68&lt;$J$86,T68&gt;$J$87),"",T68)</f>
        <v>9.7100000000000009</v>
      </c>
      <c r="V68" s="35">
        <f t="shared" ref="V68:V82" si="30">(T68-$K$91)/$K$89</f>
        <v>1.047619047619049</v>
      </c>
      <c r="W68" s="35">
        <f t="shared" ref="W68:W82" si="31">(T68-$K$91)/$K$91*100</f>
        <v>12.775842044134745</v>
      </c>
      <c r="X68" s="36">
        <f t="shared" ref="X68:X82" si="32">IF(T68&lt;&gt;0,ROUNDUP(V68,2),#N/A)</f>
        <v>1.05</v>
      </c>
      <c r="Y68" s="36">
        <f t="shared" ref="Y68:Y81" si="33">IF(T68&lt;&gt;0,ROUNDUP(W68,2),#N/A)</f>
        <v>12.78</v>
      </c>
    </row>
    <row r="69" spans="1:25" s="43" customFormat="1" ht="24.95" customHeight="1">
      <c r="A69" s="3">
        <v>61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230204</v>
      </c>
      <c r="M69" s="32" t="s">
        <v>285</v>
      </c>
      <c r="N69" s="3">
        <f t="shared" si="20"/>
        <v>59</v>
      </c>
      <c r="O69" s="3">
        <f t="shared" ref="O69:O82" si="34">$K$88</f>
        <v>7.88</v>
      </c>
      <c r="P69" s="3">
        <f t="shared" ref="P69:P82" si="35">$K$90</f>
        <v>13.33</v>
      </c>
      <c r="Q69" s="3">
        <f t="shared" ref="Q69:Q82" si="36">COUNTA($T$63:$T$82)</f>
        <v>15</v>
      </c>
      <c r="R69" s="3">
        <f t="shared" ref="R69:R82" si="37">$K$91</f>
        <v>8.61</v>
      </c>
      <c r="S69" s="3">
        <f t="shared" ref="S69:S82" si="38">$K$93</f>
        <v>12.9</v>
      </c>
      <c r="T69" s="1">
        <v>7.9</v>
      </c>
      <c r="U69" s="34">
        <f t="shared" si="29"/>
        <v>7.9</v>
      </c>
      <c r="V69" s="35">
        <f t="shared" si="30"/>
        <v>-0.67619047619047523</v>
      </c>
      <c r="W69" s="35">
        <f t="shared" si="31"/>
        <v>-8.2462253193960411</v>
      </c>
      <c r="X69" s="36">
        <f t="shared" si="32"/>
        <v>-0.68</v>
      </c>
      <c r="Y69" s="36">
        <f t="shared" si="33"/>
        <v>-8.25</v>
      </c>
    </row>
    <row r="70" spans="1:25" s="43" customFormat="1" ht="24.95" customHeight="1">
      <c r="A70" s="3">
        <v>62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230204</v>
      </c>
      <c r="M70" s="32" t="s">
        <v>285</v>
      </c>
      <c r="N70" s="3">
        <f t="shared" si="20"/>
        <v>59</v>
      </c>
      <c r="O70" s="3">
        <f t="shared" si="34"/>
        <v>7.88</v>
      </c>
      <c r="P70" s="3">
        <f t="shared" si="35"/>
        <v>13.33</v>
      </c>
      <c r="Q70" s="3">
        <f t="shared" si="36"/>
        <v>15</v>
      </c>
      <c r="R70" s="3">
        <f t="shared" si="37"/>
        <v>8.61</v>
      </c>
      <c r="S70" s="3">
        <f t="shared" si="38"/>
        <v>12.9</v>
      </c>
      <c r="T70" s="1">
        <v>7.5606999999999998</v>
      </c>
      <c r="U70" s="34">
        <f t="shared" si="29"/>
        <v>7.5606999999999998</v>
      </c>
      <c r="V70" s="35">
        <f t="shared" si="30"/>
        <v>-0.99933333333333296</v>
      </c>
      <c r="W70" s="35">
        <f t="shared" si="31"/>
        <v>-12.186991869918696</v>
      </c>
      <c r="X70" s="36">
        <f t="shared" si="32"/>
        <v>-1</v>
      </c>
      <c r="Y70" s="36">
        <f t="shared" si="33"/>
        <v>-12.19</v>
      </c>
    </row>
    <row r="71" spans="1:25" s="43" customFormat="1" ht="24.95" customHeight="1">
      <c r="A71" s="3">
        <v>63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230204</v>
      </c>
      <c r="M71" s="32" t="s">
        <v>285</v>
      </c>
      <c r="N71" s="3">
        <f t="shared" si="20"/>
        <v>59</v>
      </c>
      <c r="O71" s="3">
        <f t="shared" si="34"/>
        <v>7.88</v>
      </c>
      <c r="P71" s="3">
        <f t="shared" si="35"/>
        <v>13.33</v>
      </c>
      <c r="Q71" s="3">
        <f t="shared" si="36"/>
        <v>15</v>
      </c>
      <c r="R71" s="3">
        <f t="shared" si="37"/>
        <v>8.61</v>
      </c>
      <c r="S71" s="3">
        <f t="shared" si="38"/>
        <v>12.9</v>
      </c>
      <c r="T71" s="1">
        <v>7.5</v>
      </c>
      <c r="U71" s="34">
        <f t="shared" si="29"/>
        <v>7.5</v>
      </c>
      <c r="V71" s="35">
        <f t="shared" si="30"/>
        <v>-1.0571428571428565</v>
      </c>
      <c r="W71" s="35">
        <f t="shared" si="31"/>
        <v>-12.891986062717764</v>
      </c>
      <c r="X71" s="36">
        <f t="shared" si="32"/>
        <v>-1.06</v>
      </c>
      <c r="Y71" s="36">
        <f t="shared" si="33"/>
        <v>-12.9</v>
      </c>
    </row>
    <row r="72" spans="1:25" s="43" customFormat="1" ht="24.95" customHeight="1">
      <c r="A72" s="3">
        <v>64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230204</v>
      </c>
      <c r="M72" s="32" t="s">
        <v>285</v>
      </c>
      <c r="N72" s="3">
        <f t="shared" si="20"/>
        <v>59</v>
      </c>
      <c r="O72" s="3">
        <f t="shared" si="34"/>
        <v>7.88</v>
      </c>
      <c r="P72" s="3">
        <f t="shared" si="35"/>
        <v>13.33</v>
      </c>
      <c r="Q72" s="3">
        <f t="shared" si="36"/>
        <v>15</v>
      </c>
      <c r="R72" s="3">
        <f t="shared" si="37"/>
        <v>8.61</v>
      </c>
      <c r="S72" s="3">
        <f t="shared" si="38"/>
        <v>12.9</v>
      </c>
      <c r="T72" s="1">
        <v>7.9</v>
      </c>
      <c r="U72" s="34">
        <f t="shared" si="29"/>
        <v>7.9</v>
      </c>
      <c r="V72" s="35">
        <f t="shared" si="30"/>
        <v>-0.67619047619047523</v>
      </c>
      <c r="W72" s="35">
        <f t="shared" si="31"/>
        <v>-8.2462253193960411</v>
      </c>
      <c r="X72" s="36">
        <f t="shared" si="32"/>
        <v>-0.68</v>
      </c>
      <c r="Y72" s="36">
        <f t="shared" si="33"/>
        <v>-8.25</v>
      </c>
    </row>
    <row r="73" spans="1:25" s="43" customFormat="1" ht="24.95" customHeight="1">
      <c r="A73" s="3">
        <v>65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230204</v>
      </c>
      <c r="M73" s="32" t="s">
        <v>285</v>
      </c>
      <c r="N73" s="3">
        <f t="shared" si="20"/>
        <v>59</v>
      </c>
      <c r="O73" s="3">
        <f t="shared" si="34"/>
        <v>7.88</v>
      </c>
      <c r="P73" s="3">
        <f t="shared" si="35"/>
        <v>13.33</v>
      </c>
      <c r="Q73" s="3">
        <f t="shared" si="36"/>
        <v>15</v>
      </c>
      <c r="R73" s="3">
        <f t="shared" si="37"/>
        <v>8.61</v>
      </c>
      <c r="S73" s="3">
        <f t="shared" si="38"/>
        <v>12.9</v>
      </c>
      <c r="T73" s="1">
        <v>9.6</v>
      </c>
      <c r="U73" s="34">
        <f t="shared" si="29"/>
        <v>9.6</v>
      </c>
      <c r="V73" s="35">
        <f t="shared" si="30"/>
        <v>0.94285714285714306</v>
      </c>
      <c r="W73" s="35">
        <f t="shared" si="31"/>
        <v>11.498257839721257</v>
      </c>
      <c r="X73" s="36">
        <f t="shared" si="32"/>
        <v>0.95</v>
      </c>
      <c r="Y73" s="36">
        <f t="shared" si="33"/>
        <v>11.5</v>
      </c>
    </row>
    <row r="74" spans="1:25" s="43" customFormat="1" ht="24.95" customHeight="1">
      <c r="A74" s="3">
        <v>66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230204</v>
      </c>
      <c r="M74" s="32" t="s">
        <v>285</v>
      </c>
      <c r="N74" s="3">
        <f t="shared" si="20"/>
        <v>59</v>
      </c>
      <c r="O74" s="3">
        <f t="shared" si="34"/>
        <v>7.88</v>
      </c>
      <c r="P74" s="3">
        <f t="shared" si="35"/>
        <v>13.33</v>
      </c>
      <c r="Q74" s="3">
        <f t="shared" si="36"/>
        <v>15</v>
      </c>
      <c r="R74" s="3">
        <f t="shared" si="37"/>
        <v>8.61</v>
      </c>
      <c r="S74" s="3">
        <f t="shared" si="38"/>
        <v>12.9</v>
      </c>
      <c r="T74" s="1">
        <v>9.6999999999999993</v>
      </c>
      <c r="U74" s="34">
        <f t="shared" si="29"/>
        <v>9.6999999999999993</v>
      </c>
      <c r="V74" s="35">
        <f t="shared" si="30"/>
        <v>1.038095238095238</v>
      </c>
      <c r="W74" s="35">
        <f t="shared" si="31"/>
        <v>12.659698025551682</v>
      </c>
      <c r="X74" s="36">
        <f t="shared" si="32"/>
        <v>1.04</v>
      </c>
      <c r="Y74" s="36">
        <f t="shared" si="33"/>
        <v>12.66</v>
      </c>
    </row>
    <row r="75" spans="1:25" s="43" customFormat="1" ht="24.95" customHeight="1">
      <c r="A75" s="3">
        <v>67</v>
      </c>
      <c r="B75" s="14" t="s">
        <v>290</v>
      </c>
      <c r="C75" s="15" t="s">
        <v>141</v>
      </c>
      <c r="D75" s="14" t="s">
        <v>149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230204</v>
      </c>
      <c r="M75" s="32" t="s">
        <v>285</v>
      </c>
      <c r="N75" s="3">
        <f t="shared" si="20"/>
        <v>59</v>
      </c>
      <c r="O75" s="3">
        <f t="shared" si="34"/>
        <v>7.88</v>
      </c>
      <c r="P75" s="3">
        <f t="shared" si="35"/>
        <v>13.33</v>
      </c>
      <c r="Q75" s="3">
        <f t="shared" si="36"/>
        <v>15</v>
      </c>
      <c r="R75" s="3">
        <f t="shared" si="37"/>
        <v>8.61</v>
      </c>
      <c r="S75" s="3">
        <f t="shared" si="38"/>
        <v>12.9</v>
      </c>
      <c r="T75" s="1">
        <v>7.27</v>
      </c>
      <c r="U75" s="34">
        <f t="shared" si="29"/>
        <v>7.27</v>
      </c>
      <c r="V75" s="35">
        <f t="shared" si="30"/>
        <v>-1.2761904761904761</v>
      </c>
      <c r="W75" s="35">
        <f t="shared" si="31"/>
        <v>-15.563298490127758</v>
      </c>
      <c r="X75" s="36">
        <f t="shared" si="32"/>
        <v>-1.28</v>
      </c>
      <c r="Y75" s="36">
        <f t="shared" si="33"/>
        <v>-15.57</v>
      </c>
    </row>
    <row r="76" spans="1:25" s="43" customFormat="1" ht="24.95" customHeight="1">
      <c r="A76" s="3">
        <v>68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230204</v>
      </c>
      <c r="M76" s="32" t="s">
        <v>285</v>
      </c>
      <c r="N76" s="3">
        <f t="shared" si="20"/>
        <v>59</v>
      </c>
      <c r="O76" s="3">
        <f t="shared" si="34"/>
        <v>7.88</v>
      </c>
      <c r="P76" s="3">
        <f t="shared" si="35"/>
        <v>13.33</v>
      </c>
      <c r="Q76" s="3">
        <f t="shared" si="36"/>
        <v>15</v>
      </c>
      <c r="R76" s="3">
        <f t="shared" si="37"/>
        <v>8.61</v>
      </c>
      <c r="S76" s="3">
        <f t="shared" si="38"/>
        <v>12.9</v>
      </c>
      <c r="T76" s="1">
        <v>10</v>
      </c>
      <c r="U76" s="34">
        <f t="shared" si="29"/>
        <v>10</v>
      </c>
      <c r="V76" s="35">
        <f t="shared" si="30"/>
        <v>1.3238095238095242</v>
      </c>
      <c r="W76" s="35">
        <f t="shared" si="31"/>
        <v>16.144018583042982</v>
      </c>
      <c r="X76" s="36">
        <f t="shared" si="32"/>
        <v>1.33</v>
      </c>
      <c r="Y76" s="36">
        <f t="shared" si="33"/>
        <v>16.150000000000002</v>
      </c>
    </row>
    <row r="77" spans="1:25" s="43" customFormat="1" ht="24.95" customHeight="1">
      <c r="A77" s="3">
        <v>69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230204</v>
      </c>
      <c r="M77" s="32" t="s">
        <v>285</v>
      </c>
      <c r="N77" s="3">
        <f t="shared" si="20"/>
        <v>59</v>
      </c>
      <c r="O77" s="3">
        <f t="shared" si="34"/>
        <v>7.88</v>
      </c>
      <c r="P77" s="3">
        <f t="shared" si="35"/>
        <v>13.33</v>
      </c>
      <c r="Q77" s="3">
        <f t="shared" si="36"/>
        <v>15</v>
      </c>
      <c r="R77" s="3">
        <f t="shared" si="37"/>
        <v>8.61</v>
      </c>
      <c r="S77" s="3">
        <f t="shared" si="38"/>
        <v>12.9</v>
      </c>
      <c r="T77" s="1">
        <v>10</v>
      </c>
      <c r="U77" s="34">
        <f t="shared" si="29"/>
        <v>10</v>
      </c>
      <c r="V77" s="35">
        <f t="shared" si="30"/>
        <v>1.3238095238095242</v>
      </c>
      <c r="W77" s="35">
        <f t="shared" si="31"/>
        <v>16.144018583042982</v>
      </c>
      <c r="X77" s="36">
        <f t="shared" si="32"/>
        <v>1.33</v>
      </c>
      <c r="Y77" s="36">
        <f t="shared" si="33"/>
        <v>16.150000000000002</v>
      </c>
    </row>
    <row r="78" spans="1:25" s="43" customFormat="1" ht="24.95" customHeight="1">
      <c r="A78" s="3">
        <v>70</v>
      </c>
      <c r="B78" s="14"/>
      <c r="C78" s="15"/>
      <c r="D78" s="14"/>
      <c r="E78" s="15"/>
      <c r="F78" s="41"/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230204</v>
      </c>
      <c r="M78" s="32" t="s">
        <v>285</v>
      </c>
      <c r="N78" s="3">
        <f t="shared" si="20"/>
        <v>59</v>
      </c>
      <c r="O78" s="3">
        <f t="shared" si="34"/>
        <v>7.88</v>
      </c>
      <c r="P78" s="3">
        <f t="shared" si="35"/>
        <v>13.33</v>
      </c>
      <c r="Q78" s="3">
        <f t="shared" si="36"/>
        <v>15</v>
      </c>
      <c r="R78" s="3">
        <f t="shared" si="37"/>
        <v>8.61</v>
      </c>
      <c r="S78" s="3">
        <f t="shared" si="38"/>
        <v>12.9</v>
      </c>
      <c r="T78" s="33"/>
      <c r="U78" s="34" t="str">
        <f t="shared" si="29"/>
        <v/>
      </c>
      <c r="V78" s="35">
        <f t="shared" si="30"/>
        <v>-8.1999999999999993</v>
      </c>
      <c r="W78" s="35">
        <f t="shared" si="31"/>
        <v>-100</v>
      </c>
      <c r="X78" s="36" t="e">
        <f t="shared" si="32"/>
        <v>#N/A</v>
      </c>
      <c r="Y78" s="36" t="e">
        <f t="shared" si="33"/>
        <v>#N/A</v>
      </c>
    </row>
    <row r="79" spans="1:25" s="43" customFormat="1" ht="24.95" customHeight="1">
      <c r="A79" s="3">
        <v>71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230204</v>
      </c>
      <c r="M79" s="32" t="s">
        <v>285</v>
      </c>
      <c r="N79" s="3">
        <f t="shared" si="20"/>
        <v>59</v>
      </c>
      <c r="O79" s="3">
        <f t="shared" si="34"/>
        <v>7.88</v>
      </c>
      <c r="P79" s="3">
        <f t="shared" si="35"/>
        <v>13.33</v>
      </c>
      <c r="Q79" s="3">
        <f t="shared" si="36"/>
        <v>15</v>
      </c>
      <c r="R79" s="3">
        <f t="shared" si="37"/>
        <v>8.61</v>
      </c>
      <c r="S79" s="3">
        <f t="shared" si="38"/>
        <v>12.9</v>
      </c>
      <c r="T79" s="33"/>
      <c r="U79" s="34" t="str">
        <f t="shared" si="29"/>
        <v/>
      </c>
      <c r="V79" s="35">
        <f t="shared" si="30"/>
        <v>-8.1999999999999993</v>
      </c>
      <c r="W79" s="35">
        <f t="shared" si="31"/>
        <v>-100</v>
      </c>
      <c r="X79" s="36" t="e">
        <f t="shared" si="32"/>
        <v>#N/A</v>
      </c>
      <c r="Y79" s="36" t="e">
        <f t="shared" si="33"/>
        <v>#N/A</v>
      </c>
    </row>
    <row r="80" spans="1:25" s="43" customFormat="1" ht="24.95" customHeight="1">
      <c r="A80" s="3">
        <v>72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230204</v>
      </c>
      <c r="M80" s="32" t="s">
        <v>285</v>
      </c>
      <c r="N80" s="3">
        <f t="shared" si="20"/>
        <v>59</v>
      </c>
      <c r="O80" s="3">
        <f t="shared" si="34"/>
        <v>7.88</v>
      </c>
      <c r="P80" s="3">
        <f t="shared" si="35"/>
        <v>13.33</v>
      </c>
      <c r="Q80" s="3">
        <f t="shared" si="36"/>
        <v>15</v>
      </c>
      <c r="R80" s="3">
        <f t="shared" si="37"/>
        <v>8.61</v>
      </c>
      <c r="S80" s="3">
        <f t="shared" si="38"/>
        <v>12.9</v>
      </c>
      <c r="T80" s="33"/>
      <c r="U80" s="34" t="str">
        <f t="shared" si="29"/>
        <v/>
      </c>
      <c r="V80" s="35">
        <f t="shared" si="30"/>
        <v>-8.1999999999999993</v>
      </c>
      <c r="W80" s="35">
        <f t="shared" si="31"/>
        <v>-100</v>
      </c>
      <c r="X80" s="36" t="e">
        <f t="shared" si="32"/>
        <v>#N/A</v>
      </c>
      <c r="Y80" s="36" t="e">
        <f t="shared" si="33"/>
        <v>#N/A</v>
      </c>
    </row>
    <row r="81" spans="1:25" s="43" customFormat="1" ht="24.95" customHeight="1">
      <c r="A81" s="3">
        <v>73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230204</v>
      </c>
      <c r="M81" s="32" t="s">
        <v>285</v>
      </c>
      <c r="N81" s="3">
        <f t="shared" si="20"/>
        <v>59</v>
      </c>
      <c r="O81" s="3">
        <f t="shared" si="34"/>
        <v>7.88</v>
      </c>
      <c r="P81" s="3">
        <f t="shared" si="35"/>
        <v>13.33</v>
      </c>
      <c r="Q81" s="3">
        <f t="shared" si="36"/>
        <v>15</v>
      </c>
      <c r="R81" s="3">
        <f t="shared" si="37"/>
        <v>8.61</v>
      </c>
      <c r="S81" s="3">
        <f t="shared" si="38"/>
        <v>12.9</v>
      </c>
      <c r="T81" s="33"/>
      <c r="U81" s="34" t="str">
        <f t="shared" si="29"/>
        <v/>
      </c>
      <c r="V81" s="35">
        <f t="shared" si="30"/>
        <v>-8.1999999999999993</v>
      </c>
      <c r="W81" s="35">
        <f t="shared" si="31"/>
        <v>-100</v>
      </c>
      <c r="X81" s="36" t="e">
        <f t="shared" si="32"/>
        <v>#N/A</v>
      </c>
      <c r="Y81" s="36" t="e">
        <f t="shared" si="33"/>
        <v>#N/A</v>
      </c>
    </row>
    <row r="82" spans="1:25" s="43" customFormat="1" ht="24.95" customHeight="1">
      <c r="A82" s="3">
        <v>74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230204</v>
      </c>
      <c r="M82" s="32" t="s">
        <v>285</v>
      </c>
      <c r="N82" s="3">
        <f t="shared" si="20"/>
        <v>59</v>
      </c>
      <c r="O82" s="3">
        <f t="shared" si="34"/>
        <v>7.88</v>
      </c>
      <c r="P82" s="3">
        <f t="shared" si="35"/>
        <v>13.33</v>
      </c>
      <c r="Q82" s="3">
        <f t="shared" si="36"/>
        <v>15</v>
      </c>
      <c r="R82" s="3">
        <f t="shared" si="37"/>
        <v>8.61</v>
      </c>
      <c r="S82" s="3">
        <f t="shared" si="38"/>
        <v>12.9</v>
      </c>
      <c r="T82" s="33"/>
      <c r="U82" s="34" t="str">
        <f t="shared" si="29"/>
        <v/>
      </c>
      <c r="V82" s="35">
        <f t="shared" si="30"/>
        <v>-8.1999999999999993</v>
      </c>
      <c r="W82" s="35">
        <f t="shared" si="31"/>
        <v>-100</v>
      </c>
      <c r="X82" s="36" t="e">
        <f t="shared" si="32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>
      <c r="D86" s="61"/>
      <c r="H86" s="81" t="s">
        <v>77</v>
      </c>
      <c r="I86" s="62" t="s">
        <v>78</v>
      </c>
      <c r="J86" s="68">
        <f>_xlfn.QUARTILE.EXC($T$2:$T$82,1)-1.5*(( _xlfn.QUARTILE.EXC($T$2:$T$82,3)- _xlfn.QUARTILE.EXC($T$2:$T$82,1)))</f>
        <v>4.5999999999999996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14</v>
      </c>
      <c r="D87" s="61"/>
      <c r="E87" s="52"/>
      <c r="F87" s="52"/>
      <c r="G87" s="52"/>
      <c r="H87" s="81"/>
      <c r="I87" s="62" t="s">
        <v>79</v>
      </c>
      <c r="J87" s="68">
        <f>_xlfn.QUARTILE.EXC($T$2:$T$82,1)+1.5*(( _xlfn.QUARTILE.EXC($T$2:$T$82,3)- _xlfn.QUARTILE.EXC($T$2:$T$82,1)))</f>
        <v>10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81"/>
      <c r="I88" s="62" t="s">
        <v>37</v>
      </c>
      <c r="J88" s="62">
        <f>AVERAGE(T2:T82)</f>
        <v>8.0818084745762722</v>
      </c>
      <c r="K88" s="62">
        <f>ROUNDUP(AVERAGE(U2:U82),2)</f>
        <v>7.88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81"/>
      <c r="I89" s="62" t="s">
        <v>57</v>
      </c>
      <c r="J89" s="62">
        <f>STDEV(T2:T82)</f>
        <v>1.5568059450182519</v>
      </c>
      <c r="K89" s="62">
        <f>ROUNDUP(STDEV(U2:U82),2)</f>
        <v>1.05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1"/>
      <c r="I90" s="62" t="s">
        <v>80</v>
      </c>
      <c r="J90" s="62">
        <f>J89/J88*100</f>
        <v>19.263088823691469</v>
      </c>
      <c r="K90" s="62">
        <f>ROUNDUP(K89/K88*100,2)</f>
        <v>13.33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8.61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1.1100000000000001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12.9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1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4.5999999999999996</v>
      </c>
      <c r="I95" s="51">
        <f>ROUNDUP(H95,2)</f>
        <v>4.5999999999999996</v>
      </c>
      <c r="J95" s="51">
        <f t="shared" ref="J95:J101" si="39">COUNTIFS($T$2:$T$82,"&gt;="&amp;I95,$T$2:$T$82,"&lt;"&amp;I96)</f>
        <v>1</v>
      </c>
      <c r="K95" s="51">
        <f>(J87-J86)/7</f>
        <v>0.77142857142857146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5.371428571428571</v>
      </c>
      <c r="I96" s="51">
        <f t="shared" ref="I96:I102" si="40">ROUNDUP(H96,2)</f>
        <v>5.38</v>
      </c>
      <c r="J96" s="51">
        <f t="shared" si="39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1">H96+$K$95</f>
        <v>6.1428571428571423</v>
      </c>
      <c r="I97" s="51">
        <f t="shared" si="40"/>
        <v>6.1499999999999995</v>
      </c>
      <c r="J97" s="51">
        <f t="shared" si="39"/>
        <v>6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1"/>
        <v>6.9142857142857137</v>
      </c>
      <c r="I98" s="51">
        <f t="shared" si="40"/>
        <v>6.92</v>
      </c>
      <c r="J98" s="51">
        <f t="shared" si="39"/>
        <v>19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1"/>
        <v>7.6857142857142851</v>
      </c>
      <c r="I99" s="51">
        <f t="shared" si="40"/>
        <v>7.6899999999999995</v>
      </c>
      <c r="J99" s="51">
        <f t="shared" si="39"/>
        <v>12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1"/>
        <v>8.4571428571428573</v>
      </c>
      <c r="I100" s="51">
        <f t="shared" si="40"/>
        <v>8.4599999999999991</v>
      </c>
      <c r="J100" s="51">
        <f t="shared" si="39"/>
        <v>6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1"/>
        <v>9.2285714285714295</v>
      </c>
      <c r="I101" s="51">
        <f t="shared" si="40"/>
        <v>9.23</v>
      </c>
      <c r="J101" s="51">
        <f t="shared" si="39"/>
        <v>5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1"/>
        <v>10.000000000000002</v>
      </c>
      <c r="I102" s="51">
        <f t="shared" si="40"/>
        <v>10</v>
      </c>
      <c r="J102" s="51">
        <f>COUNTIF($T$2:$T$82,"&gt;="&amp;I102)</f>
        <v>8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1 B63:B82 D63:D82">
    <cfRule type="cellIs" dxfId="49" priority="1" operator="equal">
      <formula>$C$87</formula>
    </cfRule>
    <cfRule type="cellIs" dxfId="48" priority="2" operator="equal">
      <formula>#REF!</formula>
    </cfRule>
  </conditionalFormatting>
  <dataValidations count="1">
    <dataValidation type="list" allowBlank="1" showInputMessage="1" showErrorMessage="1" sqref="C87" xr:uid="{C6FBE8DB-E317-454E-803C-A5F27C308871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73D9-501C-4EB3-A45A-8A5F437D969A}">
  <dimension ref="A1:Z274"/>
  <sheetViews>
    <sheetView zoomScaleNormal="100" workbookViewId="0">
      <pane xSplit="4" ySplit="1" topLeftCell="E53" activePane="bottomRight" state="frozen"/>
      <selection pane="topRight" activeCell="E1" sqref="E1"/>
      <selection pane="bottomLeft" activeCell="A2" sqref="A2"/>
      <selection pane="bottomRight" activeCell="A58" sqref="A58:XFD58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1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230305</v>
      </c>
      <c r="M2" s="32" t="s">
        <v>302</v>
      </c>
      <c r="N2" s="3">
        <f t="shared" ref="N2:N33" si="0">COUNTA($T$2:$T$82)</f>
        <v>63</v>
      </c>
      <c r="O2" s="3">
        <f t="shared" ref="O2:O33" si="1">$K$88</f>
        <v>5.58</v>
      </c>
      <c r="P2" s="3">
        <f t="shared" ref="P2:P33" si="2">$K$90</f>
        <v>4.3099999999999996</v>
      </c>
      <c r="Q2" s="3">
        <f t="shared" ref="Q2:Q33" si="3">COUNTA($T$63:$T$82)</f>
        <v>16</v>
      </c>
      <c r="R2" s="3">
        <f t="shared" ref="R2:R33" si="4">$K$91</f>
        <v>5.63</v>
      </c>
      <c r="S2" s="3">
        <f t="shared" ref="S2:S33" si="5">$K$93</f>
        <v>3.0199999999999996</v>
      </c>
      <c r="T2" s="33">
        <v>5.8</v>
      </c>
      <c r="U2" s="34">
        <f t="shared" ref="U2:U33" si="6">IF(OR(T2&lt;$J$86,T2&gt;$J$87),"",T2)</f>
        <v>5.8</v>
      </c>
      <c r="V2" s="35">
        <f t="shared" ref="V2:V33" si="7">(T2-$K$91)/$K$89</f>
        <v>0.70833333333333293</v>
      </c>
      <c r="W2" s="35">
        <f t="shared" ref="W2:W33" si="8">(T2-$K$91)/$K$91*100</f>
        <v>3.0195381882770858</v>
      </c>
      <c r="X2" s="36">
        <f t="shared" ref="X2:X67" si="9">IF(T2&lt;&gt;0,ROUNDUP(V2,2),#N/A)</f>
        <v>0.71</v>
      </c>
      <c r="Y2" s="36">
        <f t="shared" ref="Y2:Y67" si="10">IF(T2&lt;&gt;0,ROUNDUP(W2,2),#N/A)</f>
        <v>3.0199999999999996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230305</v>
      </c>
      <c r="M3" s="32" t="s">
        <v>302</v>
      </c>
      <c r="N3" s="3">
        <f t="shared" si="0"/>
        <v>63</v>
      </c>
      <c r="O3" s="3">
        <f t="shared" si="1"/>
        <v>5.58</v>
      </c>
      <c r="P3" s="3">
        <f t="shared" si="2"/>
        <v>4.3099999999999996</v>
      </c>
      <c r="Q3" s="3">
        <f t="shared" si="3"/>
        <v>16</v>
      </c>
      <c r="R3" s="3">
        <f t="shared" si="4"/>
        <v>5.63</v>
      </c>
      <c r="S3" s="3">
        <f t="shared" si="5"/>
        <v>3.0199999999999996</v>
      </c>
      <c r="T3" s="33">
        <v>6.2</v>
      </c>
      <c r="U3" s="34" t="str">
        <f t="shared" si="6"/>
        <v/>
      </c>
      <c r="V3" s="35">
        <f t="shared" si="7"/>
        <v>2.3750000000000009</v>
      </c>
      <c r="W3" s="35">
        <f t="shared" si="8"/>
        <v>10.12433392539965</v>
      </c>
      <c r="X3" s="36">
        <f t="shared" si="9"/>
        <v>2.38</v>
      </c>
      <c r="Y3" s="36">
        <f t="shared" si="10"/>
        <v>10.129999999999999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230305</v>
      </c>
      <c r="M4" s="32" t="s">
        <v>302</v>
      </c>
      <c r="N4" s="3">
        <f t="shared" si="0"/>
        <v>63</v>
      </c>
      <c r="O4" s="3">
        <f t="shared" si="1"/>
        <v>5.58</v>
      </c>
      <c r="P4" s="3">
        <f t="shared" si="2"/>
        <v>4.3099999999999996</v>
      </c>
      <c r="Q4" s="3">
        <f t="shared" si="3"/>
        <v>16</v>
      </c>
      <c r="R4" s="3">
        <f t="shared" si="4"/>
        <v>5.63</v>
      </c>
      <c r="S4" s="3">
        <f t="shared" si="5"/>
        <v>3.0199999999999996</v>
      </c>
      <c r="T4" s="33"/>
      <c r="U4" s="34" t="str">
        <f t="shared" si="6"/>
        <v/>
      </c>
      <c r="V4" s="35">
        <f t="shared" si="7"/>
        <v>-23.458333333333332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230305</v>
      </c>
      <c r="M5" s="32" t="s">
        <v>302</v>
      </c>
      <c r="N5" s="3">
        <f t="shared" si="0"/>
        <v>63</v>
      </c>
      <c r="O5" s="3">
        <f t="shared" si="1"/>
        <v>5.58</v>
      </c>
      <c r="P5" s="3">
        <f t="shared" si="2"/>
        <v>4.3099999999999996</v>
      </c>
      <c r="Q5" s="3">
        <f t="shared" si="3"/>
        <v>16</v>
      </c>
      <c r="R5" s="3">
        <f t="shared" si="4"/>
        <v>5.63</v>
      </c>
      <c r="S5" s="3">
        <f t="shared" si="5"/>
        <v>3.0199999999999996</v>
      </c>
      <c r="T5" s="33">
        <v>5.04</v>
      </c>
      <c r="U5" s="34">
        <f t="shared" si="6"/>
        <v>5.04</v>
      </c>
      <c r="V5" s="35">
        <f t="shared" si="7"/>
        <v>-2.4583333333333326</v>
      </c>
      <c r="W5" s="35">
        <f t="shared" si="8"/>
        <v>-10.479573712255769</v>
      </c>
      <c r="X5" s="36">
        <f t="shared" si="9"/>
        <v>-2.46</v>
      </c>
      <c r="Y5" s="36">
        <f t="shared" si="10"/>
        <v>-10.48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230305</v>
      </c>
      <c r="M6" s="32" t="s">
        <v>302</v>
      </c>
      <c r="N6" s="3">
        <f t="shared" si="0"/>
        <v>63</v>
      </c>
      <c r="O6" s="3">
        <f t="shared" si="1"/>
        <v>5.58</v>
      </c>
      <c r="P6" s="3">
        <f t="shared" si="2"/>
        <v>4.3099999999999996</v>
      </c>
      <c r="Q6" s="3">
        <f t="shared" si="3"/>
        <v>16</v>
      </c>
      <c r="R6" s="3">
        <f t="shared" si="4"/>
        <v>5.63</v>
      </c>
      <c r="S6" s="3">
        <f t="shared" si="5"/>
        <v>3.0199999999999996</v>
      </c>
      <c r="T6" s="33">
        <v>5.78</v>
      </c>
      <c r="U6" s="34">
        <f t="shared" si="6"/>
        <v>5.78</v>
      </c>
      <c r="V6" s="35">
        <f t="shared" si="7"/>
        <v>0.62500000000000144</v>
      </c>
      <c r="W6" s="35">
        <f t="shared" si="8"/>
        <v>2.6642984014209654</v>
      </c>
      <c r="X6" s="36">
        <f t="shared" si="9"/>
        <v>0.63</v>
      </c>
      <c r="Y6" s="36">
        <f t="shared" si="10"/>
        <v>2.67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230305</v>
      </c>
      <c r="M7" s="32" t="s">
        <v>302</v>
      </c>
      <c r="N7" s="3">
        <f t="shared" si="0"/>
        <v>63</v>
      </c>
      <c r="O7" s="3">
        <f t="shared" si="1"/>
        <v>5.58</v>
      </c>
      <c r="P7" s="3">
        <f t="shared" si="2"/>
        <v>4.3099999999999996</v>
      </c>
      <c r="Q7" s="3">
        <f t="shared" si="3"/>
        <v>16</v>
      </c>
      <c r="R7" s="3">
        <f t="shared" si="4"/>
        <v>5.63</v>
      </c>
      <c r="S7" s="3">
        <f t="shared" si="5"/>
        <v>3.0199999999999996</v>
      </c>
      <c r="T7" s="33">
        <v>5.69</v>
      </c>
      <c r="U7" s="34">
        <f t="shared" si="6"/>
        <v>5.69</v>
      </c>
      <c r="V7" s="35">
        <f t="shared" si="7"/>
        <v>0.25000000000000205</v>
      </c>
      <c r="W7" s="35">
        <f t="shared" si="8"/>
        <v>1.0657193605683926</v>
      </c>
      <c r="X7" s="36">
        <f t="shared" si="9"/>
        <v>0.26</v>
      </c>
      <c r="Y7" s="36">
        <f t="shared" si="10"/>
        <v>1.07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230305</v>
      </c>
      <c r="M8" s="32" t="s">
        <v>302</v>
      </c>
      <c r="N8" s="3">
        <f t="shared" si="0"/>
        <v>63</v>
      </c>
      <c r="O8" s="3">
        <f t="shared" si="1"/>
        <v>5.58</v>
      </c>
      <c r="P8" s="3">
        <f t="shared" si="2"/>
        <v>4.3099999999999996</v>
      </c>
      <c r="Q8" s="3">
        <f t="shared" si="3"/>
        <v>16</v>
      </c>
      <c r="R8" s="3">
        <f t="shared" si="4"/>
        <v>5.63</v>
      </c>
      <c r="S8" s="3">
        <f t="shared" si="5"/>
        <v>3.0199999999999996</v>
      </c>
      <c r="T8" s="33">
        <v>5.95</v>
      </c>
      <c r="U8" s="34">
        <f t="shared" si="6"/>
        <v>5.95</v>
      </c>
      <c r="V8" s="35">
        <f t="shared" si="7"/>
        <v>1.3333333333333344</v>
      </c>
      <c r="W8" s="35">
        <f t="shared" si="8"/>
        <v>5.6838365896980516</v>
      </c>
      <c r="X8" s="36">
        <f t="shared" si="9"/>
        <v>1.34</v>
      </c>
      <c r="Y8" s="36">
        <f t="shared" si="10"/>
        <v>5.6899999999999995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230305</v>
      </c>
      <c r="M9" s="32" t="s">
        <v>302</v>
      </c>
      <c r="N9" s="3">
        <f t="shared" si="0"/>
        <v>63</v>
      </c>
      <c r="O9" s="3">
        <f t="shared" si="1"/>
        <v>5.58</v>
      </c>
      <c r="P9" s="3">
        <f t="shared" si="2"/>
        <v>4.3099999999999996</v>
      </c>
      <c r="Q9" s="3">
        <f t="shared" si="3"/>
        <v>16</v>
      </c>
      <c r="R9" s="3">
        <f t="shared" si="4"/>
        <v>5.63</v>
      </c>
      <c r="S9" s="3">
        <f t="shared" si="5"/>
        <v>3.0199999999999996</v>
      </c>
      <c r="T9" s="33">
        <v>5.5</v>
      </c>
      <c r="U9" s="34">
        <f t="shared" si="6"/>
        <v>5.5</v>
      </c>
      <c r="V9" s="35">
        <f t="shared" si="7"/>
        <v>-0.54166666666666619</v>
      </c>
      <c r="W9" s="35">
        <f t="shared" si="8"/>
        <v>-2.3090586145648295</v>
      </c>
      <c r="X9" s="36">
        <f t="shared" si="9"/>
        <v>-0.55000000000000004</v>
      </c>
      <c r="Y9" s="36">
        <f t="shared" si="10"/>
        <v>-2.3099999999999996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225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230305</v>
      </c>
      <c r="M10" s="32" t="s">
        <v>302</v>
      </c>
      <c r="N10" s="3">
        <f t="shared" si="0"/>
        <v>63</v>
      </c>
      <c r="O10" s="3">
        <f t="shared" si="1"/>
        <v>5.58</v>
      </c>
      <c r="P10" s="3">
        <f t="shared" si="2"/>
        <v>4.3099999999999996</v>
      </c>
      <c r="Q10" s="3">
        <f t="shared" si="3"/>
        <v>16</v>
      </c>
      <c r="R10" s="3">
        <f t="shared" si="4"/>
        <v>5.63</v>
      </c>
      <c r="S10" s="3">
        <f t="shared" si="5"/>
        <v>3.0199999999999996</v>
      </c>
      <c r="T10" s="33">
        <v>5.5</v>
      </c>
      <c r="U10" s="34">
        <f t="shared" si="6"/>
        <v>5.5</v>
      </c>
      <c r="V10" s="35">
        <f t="shared" si="7"/>
        <v>-0.54166666666666619</v>
      </c>
      <c r="W10" s="35">
        <f t="shared" si="8"/>
        <v>-2.3090586145648295</v>
      </c>
      <c r="X10" s="36">
        <f t="shared" si="9"/>
        <v>-0.55000000000000004</v>
      </c>
      <c r="Y10" s="36">
        <f t="shared" si="10"/>
        <v>-2.3099999999999996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230305</v>
      </c>
      <c r="M11" s="32" t="s">
        <v>302</v>
      </c>
      <c r="N11" s="3">
        <f t="shared" si="0"/>
        <v>63</v>
      </c>
      <c r="O11" s="3">
        <f t="shared" si="1"/>
        <v>5.58</v>
      </c>
      <c r="P11" s="3">
        <f t="shared" si="2"/>
        <v>4.3099999999999996</v>
      </c>
      <c r="Q11" s="3">
        <f t="shared" si="3"/>
        <v>16</v>
      </c>
      <c r="R11" s="3">
        <f t="shared" si="4"/>
        <v>5.63</v>
      </c>
      <c r="S11" s="3">
        <f t="shared" si="5"/>
        <v>3.0199999999999996</v>
      </c>
      <c r="T11" s="33"/>
      <c r="U11" s="34" t="str">
        <f t="shared" si="6"/>
        <v/>
      </c>
      <c r="V11" s="35">
        <f t="shared" si="7"/>
        <v>-23.458333333333332</v>
      </c>
      <c r="W11" s="35">
        <f t="shared" si="8"/>
        <v>-100</v>
      </c>
      <c r="X11" s="36" t="e">
        <f t="shared" si="9"/>
        <v>#N/A</v>
      </c>
      <c r="Y11" s="36" t="e">
        <f t="shared" si="10"/>
        <v>#N/A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230305</v>
      </c>
      <c r="M12" s="32" t="s">
        <v>302</v>
      </c>
      <c r="N12" s="3">
        <f t="shared" si="0"/>
        <v>63</v>
      </c>
      <c r="O12" s="3">
        <f t="shared" si="1"/>
        <v>5.58</v>
      </c>
      <c r="P12" s="3">
        <f t="shared" si="2"/>
        <v>4.3099999999999996</v>
      </c>
      <c r="Q12" s="3">
        <f t="shared" si="3"/>
        <v>16</v>
      </c>
      <c r="R12" s="3">
        <f t="shared" si="4"/>
        <v>5.63</v>
      </c>
      <c r="S12" s="3">
        <f t="shared" si="5"/>
        <v>3.0199999999999996</v>
      </c>
      <c r="T12" s="33">
        <v>5.9</v>
      </c>
      <c r="U12" s="34">
        <f t="shared" si="6"/>
        <v>5.9</v>
      </c>
      <c r="V12" s="35">
        <f t="shared" si="7"/>
        <v>1.1250000000000018</v>
      </c>
      <c r="W12" s="35">
        <f t="shared" si="8"/>
        <v>4.7957371225577345</v>
      </c>
      <c r="X12" s="36">
        <f t="shared" si="9"/>
        <v>1.1300000000000001</v>
      </c>
      <c r="Y12" s="36">
        <f t="shared" si="10"/>
        <v>4.8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230305</v>
      </c>
      <c r="M13" s="32" t="s">
        <v>302</v>
      </c>
      <c r="N13" s="3">
        <f t="shared" si="0"/>
        <v>63</v>
      </c>
      <c r="O13" s="3">
        <f t="shared" si="1"/>
        <v>5.58</v>
      </c>
      <c r="P13" s="3">
        <f t="shared" si="2"/>
        <v>4.3099999999999996</v>
      </c>
      <c r="Q13" s="3">
        <f t="shared" si="3"/>
        <v>16</v>
      </c>
      <c r="R13" s="3">
        <f t="shared" si="4"/>
        <v>5.63</v>
      </c>
      <c r="S13" s="3">
        <f t="shared" si="5"/>
        <v>3.0199999999999996</v>
      </c>
      <c r="T13" s="33"/>
      <c r="U13" s="34" t="str">
        <f t="shared" si="6"/>
        <v/>
      </c>
      <c r="V13" s="35">
        <f t="shared" si="7"/>
        <v>-23.458333333333332</v>
      </c>
      <c r="W13" s="35">
        <f t="shared" si="8"/>
        <v>-100</v>
      </c>
      <c r="X13" s="36" t="e">
        <f t="shared" si="9"/>
        <v>#N/A</v>
      </c>
      <c r="Y13" s="36" t="e">
        <f t="shared" si="10"/>
        <v>#N/A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230305</v>
      </c>
      <c r="M14" s="32" t="s">
        <v>302</v>
      </c>
      <c r="N14" s="3">
        <f t="shared" si="0"/>
        <v>63</v>
      </c>
      <c r="O14" s="3">
        <f t="shared" si="1"/>
        <v>5.58</v>
      </c>
      <c r="P14" s="3">
        <f t="shared" si="2"/>
        <v>4.3099999999999996</v>
      </c>
      <c r="Q14" s="3">
        <f t="shared" si="3"/>
        <v>16</v>
      </c>
      <c r="R14" s="3">
        <f t="shared" si="4"/>
        <v>5.63</v>
      </c>
      <c r="S14" s="3">
        <f t="shared" si="5"/>
        <v>3.0199999999999996</v>
      </c>
      <c r="T14" s="33">
        <v>6</v>
      </c>
      <c r="U14" s="34">
        <f t="shared" si="6"/>
        <v>6</v>
      </c>
      <c r="V14" s="35">
        <f t="shared" si="7"/>
        <v>1.541666666666667</v>
      </c>
      <c r="W14" s="35">
        <f t="shared" si="8"/>
        <v>6.5719360568383678</v>
      </c>
      <c r="X14" s="36">
        <f t="shared" si="9"/>
        <v>1.55</v>
      </c>
      <c r="Y14" s="36">
        <f t="shared" si="10"/>
        <v>6.58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230305</v>
      </c>
      <c r="M15" s="32" t="s">
        <v>302</v>
      </c>
      <c r="N15" s="3">
        <f t="shared" si="0"/>
        <v>63</v>
      </c>
      <c r="O15" s="3">
        <f t="shared" si="1"/>
        <v>5.58</v>
      </c>
      <c r="P15" s="3">
        <f t="shared" si="2"/>
        <v>4.3099999999999996</v>
      </c>
      <c r="Q15" s="3">
        <f t="shared" si="3"/>
        <v>16</v>
      </c>
      <c r="R15" s="3">
        <f t="shared" si="4"/>
        <v>5.63</v>
      </c>
      <c r="S15" s="3">
        <f t="shared" si="5"/>
        <v>3.0199999999999996</v>
      </c>
      <c r="T15" s="33">
        <v>5.3</v>
      </c>
      <c r="U15" s="34">
        <f t="shared" si="6"/>
        <v>5.3</v>
      </c>
      <c r="V15" s="35">
        <f t="shared" si="7"/>
        <v>-1.3750000000000002</v>
      </c>
      <c r="W15" s="35">
        <f t="shared" si="8"/>
        <v>-5.861456483126112</v>
      </c>
      <c r="X15" s="36">
        <f t="shared" si="9"/>
        <v>-1.3800000000000001</v>
      </c>
      <c r="Y15" s="36">
        <f t="shared" si="10"/>
        <v>-5.87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230305</v>
      </c>
      <c r="M16" s="32" t="s">
        <v>302</v>
      </c>
      <c r="N16" s="3">
        <f t="shared" si="0"/>
        <v>63</v>
      </c>
      <c r="O16" s="3">
        <f t="shared" si="1"/>
        <v>5.58</v>
      </c>
      <c r="P16" s="3">
        <f t="shared" si="2"/>
        <v>4.3099999999999996</v>
      </c>
      <c r="Q16" s="3">
        <f t="shared" si="3"/>
        <v>16</v>
      </c>
      <c r="R16" s="3">
        <f t="shared" si="4"/>
        <v>5.63</v>
      </c>
      <c r="S16" s="3">
        <f t="shared" si="5"/>
        <v>3.0199999999999996</v>
      </c>
      <c r="T16" s="33">
        <v>5.0999999999999996</v>
      </c>
      <c r="U16" s="34">
        <f t="shared" si="6"/>
        <v>5.0999999999999996</v>
      </c>
      <c r="V16" s="35">
        <f t="shared" si="7"/>
        <v>-2.2083333333333344</v>
      </c>
      <c r="W16" s="35">
        <f t="shared" si="8"/>
        <v>-9.4138543516873945</v>
      </c>
      <c r="X16" s="36">
        <f t="shared" si="9"/>
        <v>-2.21</v>
      </c>
      <c r="Y16" s="36">
        <f t="shared" si="10"/>
        <v>-9.42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230305</v>
      </c>
      <c r="M17" s="32" t="s">
        <v>302</v>
      </c>
      <c r="N17" s="3">
        <f t="shared" si="0"/>
        <v>63</v>
      </c>
      <c r="O17" s="3">
        <f t="shared" si="1"/>
        <v>5.58</v>
      </c>
      <c r="P17" s="3">
        <f t="shared" si="2"/>
        <v>4.3099999999999996</v>
      </c>
      <c r="Q17" s="3">
        <f t="shared" si="3"/>
        <v>16</v>
      </c>
      <c r="R17" s="3">
        <f t="shared" si="4"/>
        <v>5.63</v>
      </c>
      <c r="S17" s="3">
        <f t="shared" si="5"/>
        <v>3.0199999999999996</v>
      </c>
      <c r="T17" s="33">
        <v>5.2</v>
      </c>
      <c r="U17" s="34">
        <f t="shared" si="6"/>
        <v>5.2</v>
      </c>
      <c r="V17" s="35">
        <f t="shared" si="7"/>
        <v>-1.7916666666666654</v>
      </c>
      <c r="W17" s="35">
        <f t="shared" si="8"/>
        <v>-7.6376554174067444</v>
      </c>
      <c r="X17" s="36">
        <f t="shared" si="9"/>
        <v>-1.8</v>
      </c>
      <c r="Y17" s="36">
        <f t="shared" si="10"/>
        <v>-7.64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230305</v>
      </c>
      <c r="M18" s="32" t="s">
        <v>302</v>
      </c>
      <c r="N18" s="3">
        <f t="shared" si="0"/>
        <v>63</v>
      </c>
      <c r="O18" s="3">
        <f t="shared" si="1"/>
        <v>5.58</v>
      </c>
      <c r="P18" s="3">
        <f t="shared" si="2"/>
        <v>4.3099999999999996</v>
      </c>
      <c r="Q18" s="3">
        <f t="shared" si="3"/>
        <v>16</v>
      </c>
      <c r="R18" s="3">
        <f t="shared" si="4"/>
        <v>5.63</v>
      </c>
      <c r="S18" s="3">
        <f t="shared" si="5"/>
        <v>3.0199999999999996</v>
      </c>
      <c r="T18" s="33">
        <v>5.7</v>
      </c>
      <c r="U18" s="34">
        <f t="shared" si="6"/>
        <v>5.7</v>
      </c>
      <c r="V18" s="35">
        <f t="shared" si="7"/>
        <v>0.29166666666666785</v>
      </c>
      <c r="W18" s="35">
        <f t="shared" si="8"/>
        <v>1.2433392539964525</v>
      </c>
      <c r="X18" s="36">
        <f t="shared" si="9"/>
        <v>0.3</v>
      </c>
      <c r="Y18" s="36">
        <f t="shared" si="10"/>
        <v>1.25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230305</v>
      </c>
      <c r="M19" s="32" t="s">
        <v>302</v>
      </c>
      <c r="N19" s="3">
        <f t="shared" si="0"/>
        <v>63</v>
      </c>
      <c r="O19" s="3">
        <f t="shared" si="1"/>
        <v>5.58</v>
      </c>
      <c r="P19" s="3">
        <f t="shared" si="2"/>
        <v>4.3099999999999996</v>
      </c>
      <c r="Q19" s="3">
        <f t="shared" si="3"/>
        <v>16</v>
      </c>
      <c r="R19" s="3">
        <f t="shared" si="4"/>
        <v>5.63</v>
      </c>
      <c r="S19" s="3">
        <f t="shared" si="5"/>
        <v>3.0199999999999996</v>
      </c>
      <c r="T19" s="33">
        <v>6.1</v>
      </c>
      <c r="U19" s="34" t="str">
        <f t="shared" si="6"/>
        <v/>
      </c>
      <c r="V19" s="35">
        <f t="shared" si="7"/>
        <v>1.9583333333333321</v>
      </c>
      <c r="W19" s="35">
        <f t="shared" si="8"/>
        <v>8.3481349911190001</v>
      </c>
      <c r="X19" s="36">
        <f t="shared" si="9"/>
        <v>1.96</v>
      </c>
      <c r="Y19" s="36">
        <f t="shared" si="10"/>
        <v>8.35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230305</v>
      </c>
      <c r="M20" s="32" t="s">
        <v>302</v>
      </c>
      <c r="N20" s="3">
        <f t="shared" si="0"/>
        <v>63</v>
      </c>
      <c r="O20" s="3">
        <f t="shared" si="1"/>
        <v>5.58</v>
      </c>
      <c r="P20" s="3">
        <f t="shared" si="2"/>
        <v>4.3099999999999996</v>
      </c>
      <c r="Q20" s="3">
        <f t="shared" si="3"/>
        <v>16</v>
      </c>
      <c r="R20" s="3">
        <f t="shared" si="4"/>
        <v>5.63</v>
      </c>
      <c r="S20" s="3">
        <f t="shared" si="5"/>
        <v>3.0199999999999996</v>
      </c>
      <c r="T20" s="33">
        <v>6.1</v>
      </c>
      <c r="U20" s="34" t="str">
        <f t="shared" si="6"/>
        <v/>
      </c>
      <c r="V20" s="35">
        <f t="shared" si="7"/>
        <v>1.9583333333333321</v>
      </c>
      <c r="W20" s="35">
        <f t="shared" si="8"/>
        <v>8.3481349911190001</v>
      </c>
      <c r="X20" s="36">
        <f t="shared" si="9"/>
        <v>1.96</v>
      </c>
      <c r="Y20" s="36">
        <f t="shared" si="10"/>
        <v>8.35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230305</v>
      </c>
      <c r="M21" s="32" t="s">
        <v>302</v>
      </c>
      <c r="N21" s="3">
        <f t="shared" si="0"/>
        <v>63</v>
      </c>
      <c r="O21" s="3">
        <f t="shared" si="1"/>
        <v>5.58</v>
      </c>
      <c r="P21" s="3">
        <f t="shared" si="2"/>
        <v>4.3099999999999996</v>
      </c>
      <c r="Q21" s="3">
        <f t="shared" si="3"/>
        <v>16</v>
      </c>
      <c r="R21" s="3">
        <f t="shared" si="4"/>
        <v>5.63</v>
      </c>
      <c r="S21" s="3">
        <f t="shared" si="5"/>
        <v>3.0199999999999996</v>
      </c>
      <c r="T21" s="33">
        <v>5.5</v>
      </c>
      <c r="U21" s="34">
        <f t="shared" si="6"/>
        <v>5.5</v>
      </c>
      <c r="V21" s="35">
        <f t="shared" si="7"/>
        <v>-0.54166666666666619</v>
      </c>
      <c r="W21" s="35">
        <f t="shared" si="8"/>
        <v>-2.3090586145648295</v>
      </c>
      <c r="X21" s="36">
        <f t="shared" si="9"/>
        <v>-0.55000000000000004</v>
      </c>
      <c r="Y21" s="36">
        <f t="shared" si="10"/>
        <v>-2.3099999999999996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230305</v>
      </c>
      <c r="M22" s="32" t="s">
        <v>302</v>
      </c>
      <c r="N22" s="3">
        <f t="shared" si="0"/>
        <v>63</v>
      </c>
      <c r="O22" s="3">
        <f t="shared" si="1"/>
        <v>5.58</v>
      </c>
      <c r="P22" s="3">
        <f t="shared" si="2"/>
        <v>4.3099999999999996</v>
      </c>
      <c r="Q22" s="3">
        <f t="shared" si="3"/>
        <v>16</v>
      </c>
      <c r="R22" s="3">
        <f t="shared" si="4"/>
        <v>5.63</v>
      </c>
      <c r="S22" s="3">
        <f t="shared" si="5"/>
        <v>3.0199999999999996</v>
      </c>
      <c r="T22" s="33">
        <v>5.5</v>
      </c>
      <c r="U22" s="34">
        <f t="shared" si="6"/>
        <v>5.5</v>
      </c>
      <c r="V22" s="35">
        <f t="shared" si="7"/>
        <v>-0.54166666666666619</v>
      </c>
      <c r="W22" s="35">
        <f t="shared" si="8"/>
        <v>-2.3090586145648295</v>
      </c>
      <c r="X22" s="36">
        <f t="shared" si="9"/>
        <v>-0.55000000000000004</v>
      </c>
      <c r="Y22" s="36">
        <f t="shared" si="10"/>
        <v>-2.3099999999999996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230305</v>
      </c>
      <c r="M23" s="32" t="s">
        <v>302</v>
      </c>
      <c r="N23" s="3">
        <f t="shared" si="0"/>
        <v>63</v>
      </c>
      <c r="O23" s="3">
        <f t="shared" si="1"/>
        <v>5.58</v>
      </c>
      <c r="P23" s="3">
        <f t="shared" si="2"/>
        <v>4.3099999999999996</v>
      </c>
      <c r="Q23" s="3">
        <f t="shared" si="3"/>
        <v>16</v>
      </c>
      <c r="R23" s="3">
        <f t="shared" si="4"/>
        <v>5.63</v>
      </c>
      <c r="S23" s="3">
        <f t="shared" si="5"/>
        <v>3.0199999999999996</v>
      </c>
      <c r="T23" s="33">
        <v>5.5</v>
      </c>
      <c r="U23" s="34">
        <f t="shared" si="6"/>
        <v>5.5</v>
      </c>
      <c r="V23" s="35">
        <f t="shared" si="7"/>
        <v>-0.54166666666666619</v>
      </c>
      <c r="W23" s="35">
        <f t="shared" si="8"/>
        <v>-2.3090586145648295</v>
      </c>
      <c r="X23" s="36">
        <f t="shared" si="9"/>
        <v>-0.55000000000000004</v>
      </c>
      <c r="Y23" s="36">
        <f t="shared" si="10"/>
        <v>-2.3099999999999996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230305</v>
      </c>
      <c r="M24" s="32" t="s">
        <v>302</v>
      </c>
      <c r="N24" s="3">
        <f t="shared" si="0"/>
        <v>63</v>
      </c>
      <c r="O24" s="3">
        <f t="shared" si="1"/>
        <v>5.58</v>
      </c>
      <c r="P24" s="3">
        <f t="shared" si="2"/>
        <v>4.3099999999999996</v>
      </c>
      <c r="Q24" s="3">
        <f t="shared" si="3"/>
        <v>16</v>
      </c>
      <c r="R24" s="3">
        <f t="shared" si="4"/>
        <v>5.63</v>
      </c>
      <c r="S24" s="3">
        <f t="shared" si="5"/>
        <v>3.0199999999999996</v>
      </c>
      <c r="T24" s="33">
        <v>6.8</v>
      </c>
      <c r="U24" s="34" t="str">
        <f t="shared" si="6"/>
        <v/>
      </c>
      <c r="V24" s="35">
        <f t="shared" si="7"/>
        <v>4.8749999999999991</v>
      </c>
      <c r="W24" s="35">
        <f t="shared" si="8"/>
        <v>20.78152753108348</v>
      </c>
      <c r="X24" s="36">
        <f t="shared" si="9"/>
        <v>4.88</v>
      </c>
      <c r="Y24" s="36">
        <f t="shared" si="10"/>
        <v>20.790000000000003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230305</v>
      </c>
      <c r="M25" s="32" t="s">
        <v>302</v>
      </c>
      <c r="N25" s="3">
        <f t="shared" si="0"/>
        <v>63</v>
      </c>
      <c r="O25" s="3">
        <f t="shared" si="1"/>
        <v>5.58</v>
      </c>
      <c r="P25" s="3">
        <f t="shared" si="2"/>
        <v>4.3099999999999996</v>
      </c>
      <c r="Q25" s="3">
        <f t="shared" si="3"/>
        <v>16</v>
      </c>
      <c r="R25" s="3">
        <f t="shared" si="4"/>
        <v>5.63</v>
      </c>
      <c r="S25" s="3">
        <f t="shared" si="5"/>
        <v>3.0199999999999996</v>
      </c>
      <c r="T25" s="33"/>
      <c r="U25" s="34" t="str">
        <f t="shared" si="6"/>
        <v/>
      </c>
      <c r="V25" s="35">
        <f t="shared" si="7"/>
        <v>-23.458333333333332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230305</v>
      </c>
      <c r="M26" s="32" t="s">
        <v>302</v>
      </c>
      <c r="N26" s="3">
        <f t="shared" si="0"/>
        <v>63</v>
      </c>
      <c r="O26" s="3">
        <f t="shared" si="1"/>
        <v>5.58</v>
      </c>
      <c r="P26" s="3">
        <f t="shared" si="2"/>
        <v>4.3099999999999996</v>
      </c>
      <c r="Q26" s="3">
        <f t="shared" si="3"/>
        <v>16</v>
      </c>
      <c r="R26" s="3">
        <f t="shared" si="4"/>
        <v>5.63</v>
      </c>
      <c r="S26" s="3">
        <f t="shared" si="5"/>
        <v>3.0199999999999996</v>
      </c>
      <c r="T26" s="33"/>
      <c r="U26" s="34" t="str">
        <f t="shared" si="6"/>
        <v/>
      </c>
      <c r="V26" s="35">
        <f t="shared" si="7"/>
        <v>-23.458333333333332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230305</v>
      </c>
      <c r="M27" s="32" t="s">
        <v>302</v>
      </c>
      <c r="N27" s="3">
        <f t="shared" si="0"/>
        <v>63</v>
      </c>
      <c r="O27" s="3">
        <f t="shared" si="1"/>
        <v>5.58</v>
      </c>
      <c r="P27" s="3">
        <f t="shared" si="2"/>
        <v>4.3099999999999996</v>
      </c>
      <c r="Q27" s="3">
        <f t="shared" si="3"/>
        <v>16</v>
      </c>
      <c r="R27" s="3">
        <f t="shared" si="4"/>
        <v>5.63</v>
      </c>
      <c r="S27" s="3">
        <f t="shared" si="5"/>
        <v>3.0199999999999996</v>
      </c>
      <c r="T27" s="33">
        <v>5.7</v>
      </c>
      <c r="U27" s="34">
        <f t="shared" si="6"/>
        <v>5.7</v>
      </c>
      <c r="V27" s="35">
        <f t="shared" si="7"/>
        <v>0.29166666666666785</v>
      </c>
      <c r="W27" s="35">
        <f t="shared" si="8"/>
        <v>1.2433392539964525</v>
      </c>
      <c r="X27" s="36">
        <f t="shared" si="9"/>
        <v>0.3</v>
      </c>
      <c r="Y27" s="36">
        <f t="shared" si="10"/>
        <v>1.25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230305</v>
      </c>
      <c r="M28" s="32" t="s">
        <v>302</v>
      </c>
      <c r="N28" s="3">
        <f t="shared" si="0"/>
        <v>63</v>
      </c>
      <c r="O28" s="3">
        <f t="shared" si="1"/>
        <v>5.58</v>
      </c>
      <c r="P28" s="3">
        <f t="shared" si="2"/>
        <v>4.3099999999999996</v>
      </c>
      <c r="Q28" s="3">
        <f t="shared" si="3"/>
        <v>16</v>
      </c>
      <c r="R28" s="3">
        <f t="shared" si="4"/>
        <v>5.63</v>
      </c>
      <c r="S28" s="3">
        <f t="shared" si="5"/>
        <v>3.0199999999999996</v>
      </c>
      <c r="T28" s="33">
        <v>5.2</v>
      </c>
      <c r="U28" s="34">
        <f t="shared" si="6"/>
        <v>5.2</v>
      </c>
      <c r="V28" s="35">
        <f t="shared" si="7"/>
        <v>-1.7916666666666654</v>
      </c>
      <c r="W28" s="35">
        <f t="shared" si="8"/>
        <v>-7.6376554174067444</v>
      </c>
      <c r="X28" s="36">
        <f t="shared" si="9"/>
        <v>-1.8</v>
      </c>
      <c r="Y28" s="36">
        <f t="shared" si="10"/>
        <v>-7.64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230305</v>
      </c>
      <c r="M29" s="32" t="s">
        <v>302</v>
      </c>
      <c r="N29" s="3">
        <f t="shared" si="0"/>
        <v>63</v>
      </c>
      <c r="O29" s="3">
        <f t="shared" si="1"/>
        <v>5.58</v>
      </c>
      <c r="P29" s="3">
        <f t="shared" si="2"/>
        <v>4.3099999999999996</v>
      </c>
      <c r="Q29" s="3">
        <f t="shared" si="3"/>
        <v>16</v>
      </c>
      <c r="R29" s="3">
        <f t="shared" si="4"/>
        <v>5.63</v>
      </c>
      <c r="S29" s="3">
        <f t="shared" si="5"/>
        <v>3.0199999999999996</v>
      </c>
      <c r="T29" s="33">
        <v>5.8</v>
      </c>
      <c r="U29" s="34">
        <f t="shared" si="6"/>
        <v>5.8</v>
      </c>
      <c r="V29" s="35">
        <f t="shared" si="7"/>
        <v>0.70833333333333293</v>
      </c>
      <c r="W29" s="35">
        <f t="shared" si="8"/>
        <v>3.0195381882770858</v>
      </c>
      <c r="X29" s="36">
        <f t="shared" si="9"/>
        <v>0.71</v>
      </c>
      <c r="Y29" s="36">
        <f t="shared" si="10"/>
        <v>3.0199999999999996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230305</v>
      </c>
      <c r="M30" s="32" t="s">
        <v>302</v>
      </c>
      <c r="N30" s="3">
        <f t="shared" si="0"/>
        <v>63</v>
      </c>
      <c r="O30" s="3">
        <f t="shared" si="1"/>
        <v>5.58</v>
      </c>
      <c r="P30" s="3">
        <f t="shared" si="2"/>
        <v>4.3099999999999996</v>
      </c>
      <c r="Q30" s="3">
        <f t="shared" si="3"/>
        <v>16</v>
      </c>
      <c r="R30" s="3">
        <f t="shared" si="4"/>
        <v>5.63</v>
      </c>
      <c r="S30" s="3">
        <f t="shared" si="5"/>
        <v>3.0199999999999996</v>
      </c>
      <c r="T30" s="33">
        <v>5.7</v>
      </c>
      <c r="U30" s="34">
        <f t="shared" si="6"/>
        <v>5.7</v>
      </c>
      <c r="V30" s="35">
        <f t="shared" si="7"/>
        <v>0.29166666666666785</v>
      </c>
      <c r="W30" s="35">
        <f t="shared" si="8"/>
        <v>1.2433392539964525</v>
      </c>
      <c r="X30" s="36">
        <f t="shared" si="9"/>
        <v>0.3</v>
      </c>
      <c r="Y30" s="36">
        <f t="shared" si="10"/>
        <v>1.25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230305</v>
      </c>
      <c r="M31" s="32" t="s">
        <v>302</v>
      </c>
      <c r="N31" s="3">
        <f t="shared" si="0"/>
        <v>63</v>
      </c>
      <c r="O31" s="3">
        <f t="shared" si="1"/>
        <v>5.58</v>
      </c>
      <c r="P31" s="3">
        <f t="shared" si="2"/>
        <v>4.3099999999999996</v>
      </c>
      <c r="Q31" s="3">
        <f t="shared" si="3"/>
        <v>16</v>
      </c>
      <c r="R31" s="3">
        <f t="shared" si="4"/>
        <v>5.63</v>
      </c>
      <c r="S31" s="3">
        <f t="shared" si="5"/>
        <v>3.0199999999999996</v>
      </c>
      <c r="T31" s="33">
        <v>6.1</v>
      </c>
      <c r="U31" s="34" t="str">
        <f t="shared" si="6"/>
        <v/>
      </c>
      <c r="V31" s="35">
        <f t="shared" si="7"/>
        <v>1.9583333333333321</v>
      </c>
      <c r="W31" s="35">
        <f t="shared" si="8"/>
        <v>8.3481349911190001</v>
      </c>
      <c r="X31" s="36">
        <f t="shared" si="9"/>
        <v>1.96</v>
      </c>
      <c r="Y31" s="36">
        <f t="shared" si="10"/>
        <v>8.35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230305</v>
      </c>
      <c r="M32" s="32" t="s">
        <v>302</v>
      </c>
      <c r="N32" s="3">
        <f t="shared" si="0"/>
        <v>63</v>
      </c>
      <c r="O32" s="3">
        <f t="shared" si="1"/>
        <v>5.58</v>
      </c>
      <c r="P32" s="3">
        <f t="shared" si="2"/>
        <v>4.3099999999999996</v>
      </c>
      <c r="Q32" s="3">
        <f t="shared" si="3"/>
        <v>16</v>
      </c>
      <c r="R32" s="3">
        <f t="shared" si="4"/>
        <v>5.63</v>
      </c>
      <c r="S32" s="3">
        <f t="shared" si="5"/>
        <v>3.0199999999999996</v>
      </c>
      <c r="T32" s="33">
        <v>4.3</v>
      </c>
      <c r="U32" s="34" t="str">
        <f t="shared" si="6"/>
        <v/>
      </c>
      <c r="V32" s="35">
        <f t="shared" si="7"/>
        <v>-5.541666666666667</v>
      </c>
      <c r="W32" s="35">
        <f t="shared" si="8"/>
        <v>-23.623445825932507</v>
      </c>
      <c r="X32" s="36">
        <f t="shared" si="9"/>
        <v>-5.55</v>
      </c>
      <c r="Y32" s="36">
        <f t="shared" si="10"/>
        <v>-23.630000000000003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230305</v>
      </c>
      <c r="M33" s="32" t="s">
        <v>302</v>
      </c>
      <c r="N33" s="3">
        <f t="shared" si="0"/>
        <v>63</v>
      </c>
      <c r="O33" s="3">
        <f t="shared" si="1"/>
        <v>5.58</v>
      </c>
      <c r="P33" s="3">
        <f t="shared" si="2"/>
        <v>4.3099999999999996</v>
      </c>
      <c r="Q33" s="3">
        <f t="shared" si="3"/>
        <v>16</v>
      </c>
      <c r="R33" s="3">
        <f t="shared" si="4"/>
        <v>5.63</v>
      </c>
      <c r="S33" s="3">
        <f t="shared" si="5"/>
        <v>3.0199999999999996</v>
      </c>
      <c r="T33" s="33"/>
      <c r="U33" s="34" t="str">
        <f t="shared" si="6"/>
        <v/>
      </c>
      <c r="V33" s="35">
        <f t="shared" si="7"/>
        <v>-23.458333333333332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230305</v>
      </c>
      <c r="M34" s="32" t="s">
        <v>302</v>
      </c>
      <c r="N34" s="3">
        <f t="shared" ref="N34:N57" si="11">COUNTA($T$2:$T$82)</f>
        <v>63</v>
      </c>
      <c r="O34" s="3">
        <f t="shared" ref="O34:O57" si="12">$K$88</f>
        <v>5.58</v>
      </c>
      <c r="P34" s="3">
        <f t="shared" ref="P34:P57" si="13">$K$90</f>
        <v>4.3099999999999996</v>
      </c>
      <c r="Q34" s="3">
        <f t="shared" ref="Q34:Q57" si="14">COUNTA($T$63:$T$82)</f>
        <v>16</v>
      </c>
      <c r="R34" s="3">
        <f t="shared" ref="R34:R57" si="15">$K$91</f>
        <v>5.63</v>
      </c>
      <c r="S34" s="3">
        <f t="shared" ref="S34:S57" si="16">$K$93</f>
        <v>3.0199999999999996</v>
      </c>
      <c r="T34" s="33">
        <v>5.4</v>
      </c>
      <c r="U34" s="34">
        <f t="shared" ref="U34:U54" si="17">IF(OR(T34&lt;$J$86,T34&gt;$J$87),"",T34)</f>
        <v>5.4</v>
      </c>
      <c r="V34" s="35">
        <f t="shared" ref="V34:V54" si="18">(T34-$K$91)/$K$89</f>
        <v>-0.95833333333333137</v>
      </c>
      <c r="W34" s="35">
        <f t="shared" ref="W34:W54" si="19">(T34-$K$91)/$K$91*100</f>
        <v>-4.0852575488454628</v>
      </c>
      <c r="X34" s="36">
        <f t="shared" si="9"/>
        <v>-0.96</v>
      </c>
      <c r="Y34" s="36">
        <f t="shared" si="10"/>
        <v>-4.09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230305</v>
      </c>
      <c r="M35" s="32" t="s">
        <v>302</v>
      </c>
      <c r="N35" s="3">
        <f t="shared" si="11"/>
        <v>63</v>
      </c>
      <c r="O35" s="3">
        <f t="shared" si="12"/>
        <v>5.58</v>
      </c>
      <c r="P35" s="3">
        <f t="shared" si="13"/>
        <v>4.3099999999999996</v>
      </c>
      <c r="Q35" s="3">
        <f t="shared" si="14"/>
        <v>16</v>
      </c>
      <c r="R35" s="3">
        <f t="shared" si="15"/>
        <v>5.63</v>
      </c>
      <c r="S35" s="3">
        <f t="shared" si="16"/>
        <v>3.0199999999999996</v>
      </c>
      <c r="T35" s="33">
        <v>5.9</v>
      </c>
      <c r="U35" s="34">
        <f t="shared" si="17"/>
        <v>5.9</v>
      </c>
      <c r="V35" s="35">
        <f t="shared" si="18"/>
        <v>1.1250000000000018</v>
      </c>
      <c r="W35" s="35">
        <f t="shared" si="19"/>
        <v>4.7957371225577345</v>
      </c>
      <c r="X35" s="36">
        <f t="shared" si="9"/>
        <v>1.1300000000000001</v>
      </c>
      <c r="Y35" s="36">
        <f t="shared" si="10"/>
        <v>4.8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230305</v>
      </c>
      <c r="M36" s="32" t="s">
        <v>302</v>
      </c>
      <c r="N36" s="3">
        <f t="shared" si="11"/>
        <v>63</v>
      </c>
      <c r="O36" s="3">
        <f t="shared" si="12"/>
        <v>5.58</v>
      </c>
      <c r="P36" s="3">
        <f t="shared" si="13"/>
        <v>4.3099999999999996</v>
      </c>
      <c r="Q36" s="3">
        <f t="shared" si="14"/>
        <v>16</v>
      </c>
      <c r="R36" s="3">
        <f t="shared" si="15"/>
        <v>5.63</v>
      </c>
      <c r="S36" s="3">
        <f t="shared" si="16"/>
        <v>3.0199999999999996</v>
      </c>
      <c r="T36" s="33">
        <v>4.5199999999999996</v>
      </c>
      <c r="U36" s="34" t="str">
        <f t="shared" si="17"/>
        <v/>
      </c>
      <c r="V36" s="35">
        <f t="shared" si="18"/>
        <v>-4.6250000000000009</v>
      </c>
      <c r="W36" s="35">
        <f t="shared" si="19"/>
        <v>-19.715808170515103</v>
      </c>
      <c r="X36" s="36">
        <f t="shared" si="9"/>
        <v>-4.63</v>
      </c>
      <c r="Y36" s="36">
        <f t="shared" si="10"/>
        <v>-19.720000000000002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230305</v>
      </c>
      <c r="M37" s="32" t="s">
        <v>302</v>
      </c>
      <c r="N37" s="3">
        <f t="shared" si="11"/>
        <v>63</v>
      </c>
      <c r="O37" s="3">
        <f t="shared" si="12"/>
        <v>5.58</v>
      </c>
      <c r="P37" s="3">
        <f t="shared" si="13"/>
        <v>4.3099999999999996</v>
      </c>
      <c r="Q37" s="3">
        <f t="shared" si="14"/>
        <v>16</v>
      </c>
      <c r="R37" s="3">
        <f t="shared" si="15"/>
        <v>5.63</v>
      </c>
      <c r="S37" s="3">
        <f t="shared" si="16"/>
        <v>3.0199999999999996</v>
      </c>
      <c r="T37" s="33">
        <v>5.07</v>
      </c>
      <c r="U37" s="34">
        <f t="shared" si="17"/>
        <v>5.07</v>
      </c>
      <c r="V37" s="35">
        <f t="shared" si="18"/>
        <v>-2.3333333333333317</v>
      </c>
      <c r="W37" s="35">
        <f t="shared" si="19"/>
        <v>-9.9467140319715739</v>
      </c>
      <c r="X37" s="36">
        <f t="shared" si="9"/>
        <v>-2.34</v>
      </c>
      <c r="Y37" s="36">
        <f t="shared" si="10"/>
        <v>-9.9499999999999993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230305</v>
      </c>
      <c r="M38" s="32" t="s">
        <v>302</v>
      </c>
      <c r="N38" s="3">
        <f t="shared" si="11"/>
        <v>63</v>
      </c>
      <c r="O38" s="3">
        <f t="shared" si="12"/>
        <v>5.58</v>
      </c>
      <c r="P38" s="3">
        <f t="shared" si="13"/>
        <v>4.3099999999999996</v>
      </c>
      <c r="Q38" s="3">
        <f t="shared" si="14"/>
        <v>16</v>
      </c>
      <c r="R38" s="3">
        <f t="shared" si="15"/>
        <v>5.63</v>
      </c>
      <c r="S38" s="3">
        <f t="shared" si="16"/>
        <v>3.0199999999999996</v>
      </c>
      <c r="T38" s="33">
        <v>5.5</v>
      </c>
      <c r="U38" s="34">
        <f t="shared" si="17"/>
        <v>5.5</v>
      </c>
      <c r="V38" s="35">
        <f t="shared" si="18"/>
        <v>-0.54166666666666619</v>
      </c>
      <c r="W38" s="35">
        <f t="shared" si="19"/>
        <v>-2.3090586145648295</v>
      </c>
      <c r="X38" s="36">
        <f t="shared" si="9"/>
        <v>-0.55000000000000004</v>
      </c>
      <c r="Y38" s="36">
        <f t="shared" si="10"/>
        <v>-2.3099999999999996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230305</v>
      </c>
      <c r="M39" s="32" t="s">
        <v>302</v>
      </c>
      <c r="N39" s="3">
        <f t="shared" si="11"/>
        <v>63</v>
      </c>
      <c r="O39" s="3">
        <f t="shared" si="12"/>
        <v>5.58</v>
      </c>
      <c r="P39" s="3">
        <f t="shared" si="13"/>
        <v>4.3099999999999996</v>
      </c>
      <c r="Q39" s="3">
        <f t="shared" si="14"/>
        <v>16</v>
      </c>
      <c r="R39" s="3">
        <f t="shared" si="15"/>
        <v>5.63</v>
      </c>
      <c r="S39" s="3">
        <f t="shared" si="16"/>
        <v>3.0199999999999996</v>
      </c>
      <c r="T39" s="33">
        <v>9.9</v>
      </c>
      <c r="U39" s="34" t="str">
        <f t="shared" si="17"/>
        <v/>
      </c>
      <c r="V39" s="35">
        <f t="shared" si="18"/>
        <v>17.791666666666668</v>
      </c>
      <c r="W39" s="35">
        <f t="shared" si="19"/>
        <v>75.843694493783303</v>
      </c>
      <c r="X39" s="36">
        <f t="shared" si="9"/>
        <v>17.8</v>
      </c>
      <c r="Y39" s="36">
        <f t="shared" si="10"/>
        <v>75.850000000000009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230305</v>
      </c>
      <c r="M40" s="32" t="s">
        <v>302</v>
      </c>
      <c r="N40" s="3">
        <f t="shared" si="11"/>
        <v>63</v>
      </c>
      <c r="O40" s="3">
        <f t="shared" si="12"/>
        <v>5.58</v>
      </c>
      <c r="P40" s="3">
        <f t="shared" si="13"/>
        <v>4.3099999999999996</v>
      </c>
      <c r="Q40" s="3">
        <f t="shared" si="14"/>
        <v>16</v>
      </c>
      <c r="R40" s="3">
        <f t="shared" si="15"/>
        <v>5.63</v>
      </c>
      <c r="S40" s="3">
        <f t="shared" si="16"/>
        <v>3.0199999999999996</v>
      </c>
      <c r="T40" s="33">
        <v>3.86</v>
      </c>
      <c r="U40" s="34" t="str">
        <f t="shared" si="17"/>
        <v/>
      </c>
      <c r="V40" s="35">
        <f t="shared" si="18"/>
        <v>-7.3749999999999991</v>
      </c>
      <c r="W40" s="35">
        <f t="shared" si="19"/>
        <v>-31.438721136767317</v>
      </c>
      <c r="X40" s="36">
        <f t="shared" si="9"/>
        <v>-7.38</v>
      </c>
      <c r="Y40" s="36">
        <f t="shared" si="10"/>
        <v>-31.44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230305</v>
      </c>
      <c r="M41" s="32" t="s">
        <v>302</v>
      </c>
      <c r="N41" s="3">
        <f t="shared" si="11"/>
        <v>63</v>
      </c>
      <c r="O41" s="3">
        <f t="shared" si="12"/>
        <v>5.58</v>
      </c>
      <c r="P41" s="3">
        <f t="shared" si="13"/>
        <v>4.3099999999999996</v>
      </c>
      <c r="Q41" s="3">
        <f t="shared" si="14"/>
        <v>16</v>
      </c>
      <c r="R41" s="3">
        <f t="shared" si="15"/>
        <v>5.63</v>
      </c>
      <c r="S41" s="3">
        <f t="shared" si="16"/>
        <v>3.0199999999999996</v>
      </c>
      <c r="T41" s="33"/>
      <c r="U41" s="34" t="str">
        <f t="shared" si="17"/>
        <v/>
      </c>
      <c r="V41" s="35">
        <f t="shared" si="18"/>
        <v>-23.458333333333332</v>
      </c>
      <c r="W41" s="35">
        <f t="shared" si="19"/>
        <v>-100</v>
      </c>
      <c r="X41" s="36" t="e">
        <f t="shared" si="9"/>
        <v>#N/A</v>
      </c>
      <c r="Y41" s="36" t="e">
        <f t="shared" si="10"/>
        <v>#N/A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230305</v>
      </c>
      <c r="M42" s="32" t="s">
        <v>302</v>
      </c>
      <c r="N42" s="3">
        <f t="shared" si="11"/>
        <v>63</v>
      </c>
      <c r="O42" s="3">
        <f t="shared" si="12"/>
        <v>5.58</v>
      </c>
      <c r="P42" s="3">
        <f t="shared" si="13"/>
        <v>4.3099999999999996</v>
      </c>
      <c r="Q42" s="3">
        <f t="shared" si="14"/>
        <v>16</v>
      </c>
      <c r="R42" s="3">
        <f t="shared" si="15"/>
        <v>5.63</v>
      </c>
      <c r="S42" s="3">
        <f t="shared" si="16"/>
        <v>3.0199999999999996</v>
      </c>
      <c r="T42" s="33">
        <v>5.6</v>
      </c>
      <c r="U42" s="34">
        <f t="shared" si="17"/>
        <v>5.6</v>
      </c>
      <c r="V42" s="35">
        <f t="shared" si="18"/>
        <v>-0.12500000000000103</v>
      </c>
      <c r="W42" s="35">
        <f t="shared" si="19"/>
        <v>-0.53285968028419628</v>
      </c>
      <c r="X42" s="36">
        <f t="shared" si="9"/>
        <v>-0.13</v>
      </c>
      <c r="Y42" s="36">
        <f t="shared" si="10"/>
        <v>-0.54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230305</v>
      </c>
      <c r="M43" s="32" t="s">
        <v>302</v>
      </c>
      <c r="N43" s="3">
        <f t="shared" si="11"/>
        <v>63</v>
      </c>
      <c r="O43" s="3">
        <f t="shared" si="12"/>
        <v>5.58</v>
      </c>
      <c r="P43" s="3">
        <f t="shared" si="13"/>
        <v>4.3099999999999996</v>
      </c>
      <c r="Q43" s="3">
        <f t="shared" si="14"/>
        <v>16</v>
      </c>
      <c r="R43" s="3">
        <f t="shared" si="15"/>
        <v>5.63</v>
      </c>
      <c r="S43" s="3">
        <f t="shared" si="16"/>
        <v>3.0199999999999996</v>
      </c>
      <c r="T43" s="33">
        <v>6.2</v>
      </c>
      <c r="U43" s="34" t="str">
        <f t="shared" si="17"/>
        <v/>
      </c>
      <c r="V43" s="35">
        <f t="shared" si="18"/>
        <v>2.3750000000000009</v>
      </c>
      <c r="W43" s="35">
        <f t="shared" si="19"/>
        <v>10.12433392539965</v>
      </c>
      <c r="X43" s="36">
        <f t="shared" si="9"/>
        <v>2.38</v>
      </c>
      <c r="Y43" s="36">
        <f t="shared" si="10"/>
        <v>10.129999999999999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230305</v>
      </c>
      <c r="M44" s="32" t="s">
        <v>302</v>
      </c>
      <c r="N44" s="3">
        <f t="shared" si="11"/>
        <v>63</v>
      </c>
      <c r="O44" s="3">
        <f t="shared" si="12"/>
        <v>5.58</v>
      </c>
      <c r="P44" s="3">
        <f t="shared" si="13"/>
        <v>4.3099999999999996</v>
      </c>
      <c r="Q44" s="3">
        <f t="shared" si="14"/>
        <v>16</v>
      </c>
      <c r="R44" s="3">
        <f t="shared" si="15"/>
        <v>5.63</v>
      </c>
      <c r="S44" s="3">
        <f t="shared" si="16"/>
        <v>3.0199999999999996</v>
      </c>
      <c r="T44" s="33">
        <v>6.2</v>
      </c>
      <c r="U44" s="34" t="str">
        <f t="shared" si="17"/>
        <v/>
      </c>
      <c r="V44" s="35">
        <f t="shared" si="18"/>
        <v>2.3750000000000009</v>
      </c>
      <c r="W44" s="35">
        <f t="shared" si="19"/>
        <v>10.12433392539965</v>
      </c>
      <c r="X44" s="36">
        <f t="shared" si="9"/>
        <v>2.38</v>
      </c>
      <c r="Y44" s="36">
        <f t="shared" si="10"/>
        <v>10.129999999999999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230305</v>
      </c>
      <c r="M45" s="32" t="s">
        <v>302</v>
      </c>
      <c r="N45" s="3">
        <f t="shared" si="11"/>
        <v>63</v>
      </c>
      <c r="O45" s="3">
        <f t="shared" si="12"/>
        <v>5.58</v>
      </c>
      <c r="P45" s="3">
        <f t="shared" si="13"/>
        <v>4.3099999999999996</v>
      </c>
      <c r="Q45" s="3">
        <f t="shared" si="14"/>
        <v>16</v>
      </c>
      <c r="R45" s="3">
        <f t="shared" si="15"/>
        <v>5.63</v>
      </c>
      <c r="S45" s="3">
        <f t="shared" si="16"/>
        <v>3.0199999999999996</v>
      </c>
      <c r="T45" s="33">
        <v>5.7</v>
      </c>
      <c r="U45" s="34">
        <f t="shared" si="17"/>
        <v>5.7</v>
      </c>
      <c r="V45" s="35">
        <f t="shared" si="18"/>
        <v>0.29166666666666785</v>
      </c>
      <c r="W45" s="35">
        <f t="shared" si="19"/>
        <v>1.2433392539964525</v>
      </c>
      <c r="X45" s="36">
        <f t="shared" si="9"/>
        <v>0.3</v>
      </c>
      <c r="Y45" s="36">
        <f t="shared" si="10"/>
        <v>1.25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230305</v>
      </c>
      <c r="M46" s="32" t="s">
        <v>302</v>
      </c>
      <c r="N46" s="3">
        <f t="shared" si="11"/>
        <v>63</v>
      </c>
      <c r="O46" s="3">
        <f t="shared" si="12"/>
        <v>5.58</v>
      </c>
      <c r="P46" s="3">
        <f t="shared" si="13"/>
        <v>4.3099999999999996</v>
      </c>
      <c r="Q46" s="3">
        <f t="shared" si="14"/>
        <v>16</v>
      </c>
      <c r="R46" s="3">
        <f t="shared" si="15"/>
        <v>5.63</v>
      </c>
      <c r="S46" s="3">
        <f t="shared" si="16"/>
        <v>3.0199999999999996</v>
      </c>
      <c r="T46" s="33">
        <v>5.7</v>
      </c>
      <c r="U46" s="34">
        <f t="shared" si="17"/>
        <v>5.7</v>
      </c>
      <c r="V46" s="35">
        <f t="shared" si="18"/>
        <v>0.29166666666666785</v>
      </c>
      <c r="W46" s="35">
        <f t="shared" si="19"/>
        <v>1.2433392539964525</v>
      </c>
      <c r="X46" s="36">
        <f t="shared" si="9"/>
        <v>0.3</v>
      </c>
      <c r="Y46" s="36">
        <f t="shared" si="10"/>
        <v>1.25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230305</v>
      </c>
      <c r="M47" s="32" t="s">
        <v>302</v>
      </c>
      <c r="N47" s="3">
        <f t="shared" si="11"/>
        <v>63</v>
      </c>
      <c r="O47" s="3">
        <f t="shared" si="12"/>
        <v>5.58</v>
      </c>
      <c r="P47" s="3">
        <f t="shared" si="13"/>
        <v>4.3099999999999996</v>
      </c>
      <c r="Q47" s="3">
        <f t="shared" si="14"/>
        <v>16</v>
      </c>
      <c r="R47" s="3">
        <f t="shared" si="15"/>
        <v>5.63</v>
      </c>
      <c r="S47" s="3">
        <f t="shared" si="16"/>
        <v>3.0199999999999996</v>
      </c>
      <c r="T47" s="33">
        <v>5.5</v>
      </c>
      <c r="U47" s="34">
        <f t="shared" si="17"/>
        <v>5.5</v>
      </c>
      <c r="V47" s="35">
        <f t="shared" si="18"/>
        <v>-0.54166666666666619</v>
      </c>
      <c r="W47" s="35">
        <f t="shared" si="19"/>
        <v>-2.3090586145648295</v>
      </c>
      <c r="X47" s="36">
        <f t="shared" si="9"/>
        <v>-0.55000000000000004</v>
      </c>
      <c r="Y47" s="36">
        <f t="shared" si="10"/>
        <v>-2.3099999999999996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230305</v>
      </c>
      <c r="M48" s="32" t="s">
        <v>302</v>
      </c>
      <c r="N48" s="3">
        <f t="shared" si="11"/>
        <v>63</v>
      </c>
      <c r="O48" s="3">
        <f t="shared" si="12"/>
        <v>5.58</v>
      </c>
      <c r="P48" s="3">
        <f t="shared" si="13"/>
        <v>4.3099999999999996</v>
      </c>
      <c r="Q48" s="3">
        <f t="shared" si="14"/>
        <v>16</v>
      </c>
      <c r="R48" s="3">
        <f t="shared" si="15"/>
        <v>5.63</v>
      </c>
      <c r="S48" s="3">
        <f t="shared" si="16"/>
        <v>3.0199999999999996</v>
      </c>
      <c r="T48" s="33">
        <v>5.7</v>
      </c>
      <c r="U48" s="34">
        <f t="shared" si="17"/>
        <v>5.7</v>
      </c>
      <c r="V48" s="35">
        <f t="shared" si="18"/>
        <v>0.29166666666666785</v>
      </c>
      <c r="W48" s="35">
        <f t="shared" si="19"/>
        <v>1.2433392539964525</v>
      </c>
      <c r="X48" s="36">
        <f t="shared" si="9"/>
        <v>0.3</v>
      </c>
      <c r="Y48" s="36">
        <f t="shared" si="10"/>
        <v>1.25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230305</v>
      </c>
      <c r="M49" s="32" t="s">
        <v>302</v>
      </c>
      <c r="N49" s="3">
        <f t="shared" si="11"/>
        <v>63</v>
      </c>
      <c r="O49" s="3">
        <f t="shared" si="12"/>
        <v>5.58</v>
      </c>
      <c r="P49" s="3">
        <f t="shared" si="13"/>
        <v>4.3099999999999996</v>
      </c>
      <c r="Q49" s="3">
        <f t="shared" si="14"/>
        <v>16</v>
      </c>
      <c r="R49" s="3">
        <f t="shared" si="15"/>
        <v>5.63</v>
      </c>
      <c r="S49" s="3">
        <f t="shared" si="16"/>
        <v>3.0199999999999996</v>
      </c>
      <c r="T49" s="33">
        <v>5.2</v>
      </c>
      <c r="U49" s="34">
        <f t="shared" si="17"/>
        <v>5.2</v>
      </c>
      <c r="V49" s="35">
        <f t="shared" si="18"/>
        <v>-1.7916666666666654</v>
      </c>
      <c r="W49" s="35">
        <f t="shared" si="19"/>
        <v>-7.6376554174067444</v>
      </c>
      <c r="X49" s="36">
        <f t="shared" si="9"/>
        <v>-1.8</v>
      </c>
      <c r="Y49" s="36">
        <f t="shared" si="10"/>
        <v>-7.64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230305</v>
      </c>
      <c r="M50" s="32" t="s">
        <v>302</v>
      </c>
      <c r="N50" s="3">
        <f t="shared" si="11"/>
        <v>63</v>
      </c>
      <c r="O50" s="3">
        <f t="shared" si="12"/>
        <v>5.58</v>
      </c>
      <c r="P50" s="3">
        <f t="shared" si="13"/>
        <v>4.3099999999999996</v>
      </c>
      <c r="Q50" s="3">
        <f t="shared" si="14"/>
        <v>16</v>
      </c>
      <c r="R50" s="3">
        <f t="shared" si="15"/>
        <v>5.63</v>
      </c>
      <c r="S50" s="3">
        <f t="shared" si="16"/>
        <v>3.0199999999999996</v>
      </c>
      <c r="T50" s="33">
        <v>5.7</v>
      </c>
      <c r="U50" s="34">
        <f t="shared" si="17"/>
        <v>5.7</v>
      </c>
      <c r="V50" s="35">
        <f t="shared" si="18"/>
        <v>0.29166666666666785</v>
      </c>
      <c r="W50" s="35">
        <f t="shared" si="19"/>
        <v>1.2433392539964525</v>
      </c>
      <c r="X50" s="36">
        <f t="shared" si="9"/>
        <v>0.3</v>
      </c>
      <c r="Y50" s="36">
        <f t="shared" si="10"/>
        <v>1.25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272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230305</v>
      </c>
      <c r="M51" s="32" t="s">
        <v>302</v>
      </c>
      <c r="N51" s="3">
        <f t="shared" si="11"/>
        <v>63</v>
      </c>
      <c r="O51" s="3">
        <f t="shared" si="12"/>
        <v>5.58</v>
      </c>
      <c r="P51" s="3">
        <f t="shared" si="13"/>
        <v>4.3099999999999996</v>
      </c>
      <c r="Q51" s="3">
        <f t="shared" si="14"/>
        <v>16</v>
      </c>
      <c r="R51" s="3">
        <f t="shared" si="15"/>
        <v>5.63</v>
      </c>
      <c r="S51" s="3">
        <f t="shared" si="16"/>
        <v>3.0199999999999996</v>
      </c>
      <c r="T51" s="33">
        <v>5.6</v>
      </c>
      <c r="U51" s="34">
        <f t="shared" si="17"/>
        <v>5.6</v>
      </c>
      <c r="V51" s="35">
        <f t="shared" si="18"/>
        <v>-0.12500000000000103</v>
      </c>
      <c r="W51" s="35">
        <f t="shared" si="19"/>
        <v>-0.53285968028419628</v>
      </c>
      <c r="X51" s="36">
        <f t="shared" si="9"/>
        <v>-0.13</v>
      </c>
      <c r="Y51" s="36">
        <f t="shared" si="10"/>
        <v>-0.54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230305</v>
      </c>
      <c r="M52" s="32" t="s">
        <v>302</v>
      </c>
      <c r="N52" s="3">
        <f t="shared" si="11"/>
        <v>63</v>
      </c>
      <c r="O52" s="3">
        <f t="shared" si="12"/>
        <v>5.58</v>
      </c>
      <c r="P52" s="3">
        <f t="shared" si="13"/>
        <v>4.3099999999999996</v>
      </c>
      <c r="Q52" s="3">
        <f t="shared" si="14"/>
        <v>16</v>
      </c>
      <c r="R52" s="3">
        <f t="shared" si="15"/>
        <v>5.63</v>
      </c>
      <c r="S52" s="3">
        <f t="shared" si="16"/>
        <v>3.0199999999999996</v>
      </c>
      <c r="T52" s="33">
        <v>5.4</v>
      </c>
      <c r="U52" s="34">
        <f t="shared" si="17"/>
        <v>5.4</v>
      </c>
      <c r="V52" s="35">
        <f t="shared" si="18"/>
        <v>-0.95833333333333137</v>
      </c>
      <c r="W52" s="35">
        <f t="shared" si="19"/>
        <v>-4.0852575488454628</v>
      </c>
      <c r="X52" s="36">
        <f t="shared" si="9"/>
        <v>-0.96</v>
      </c>
      <c r="Y52" s="36">
        <f t="shared" si="10"/>
        <v>-4.09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230305</v>
      </c>
      <c r="M53" s="32" t="s">
        <v>302</v>
      </c>
      <c r="N53" s="3">
        <f t="shared" si="11"/>
        <v>63</v>
      </c>
      <c r="O53" s="3">
        <f t="shared" si="12"/>
        <v>5.58</v>
      </c>
      <c r="P53" s="3">
        <f t="shared" si="13"/>
        <v>4.3099999999999996</v>
      </c>
      <c r="Q53" s="3">
        <f t="shared" si="14"/>
        <v>16</v>
      </c>
      <c r="R53" s="3">
        <f t="shared" si="15"/>
        <v>5.63</v>
      </c>
      <c r="S53" s="3">
        <f t="shared" si="16"/>
        <v>3.0199999999999996</v>
      </c>
      <c r="T53" s="33">
        <v>5.26</v>
      </c>
      <c r="U53" s="34">
        <f t="shared" si="17"/>
        <v>5.26</v>
      </c>
      <c r="V53" s="35">
        <f t="shared" si="18"/>
        <v>-1.541666666666667</v>
      </c>
      <c r="W53" s="35">
        <f t="shared" si="19"/>
        <v>-6.5719360568383678</v>
      </c>
      <c r="X53" s="36">
        <f t="shared" si="9"/>
        <v>-1.55</v>
      </c>
      <c r="Y53" s="36">
        <f t="shared" si="10"/>
        <v>-6.58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230305</v>
      </c>
      <c r="M54" s="32" t="s">
        <v>302</v>
      </c>
      <c r="N54" s="3">
        <f t="shared" si="11"/>
        <v>63</v>
      </c>
      <c r="O54" s="3">
        <f t="shared" si="12"/>
        <v>5.58</v>
      </c>
      <c r="P54" s="3">
        <f t="shared" si="13"/>
        <v>4.3099999999999996</v>
      </c>
      <c r="Q54" s="3">
        <f t="shared" si="14"/>
        <v>16</v>
      </c>
      <c r="R54" s="3">
        <f t="shared" si="15"/>
        <v>5.63</v>
      </c>
      <c r="S54" s="3">
        <f t="shared" si="16"/>
        <v>3.0199999999999996</v>
      </c>
      <c r="T54" s="33">
        <v>6.2</v>
      </c>
      <c r="U54" s="34" t="str">
        <f t="shared" si="17"/>
        <v/>
      </c>
      <c r="V54" s="35">
        <f t="shared" si="18"/>
        <v>2.3750000000000009</v>
      </c>
      <c r="W54" s="35">
        <f t="shared" si="19"/>
        <v>10.12433392539965</v>
      </c>
      <c r="X54" s="36">
        <f t="shared" si="9"/>
        <v>2.38</v>
      </c>
      <c r="Y54" s="36">
        <f t="shared" si="10"/>
        <v>10.129999999999999</v>
      </c>
      <c r="Z54" s="37"/>
    </row>
    <row r="55" spans="1:26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230305</v>
      </c>
      <c r="M55" s="32" t="s">
        <v>302</v>
      </c>
      <c r="N55" s="3">
        <f t="shared" si="11"/>
        <v>63</v>
      </c>
      <c r="O55" s="3">
        <f t="shared" si="12"/>
        <v>5.58</v>
      </c>
      <c r="P55" s="3">
        <f t="shared" si="13"/>
        <v>4.3099999999999996</v>
      </c>
      <c r="Q55" s="3">
        <f t="shared" si="14"/>
        <v>16</v>
      </c>
      <c r="R55" s="3">
        <f t="shared" si="15"/>
        <v>5.63</v>
      </c>
      <c r="S55" s="3">
        <f t="shared" si="16"/>
        <v>3.0199999999999996</v>
      </c>
      <c r="T55" s="33">
        <v>6.8</v>
      </c>
      <c r="U55" s="34" t="str">
        <f t="shared" ref="U55" si="20">IF(OR(T55&lt;$J$86,T55&gt;$J$87),"",T55)</f>
        <v/>
      </c>
      <c r="V55" s="35">
        <f t="shared" ref="V55" si="21">(T55-$K$91)/$K$89</f>
        <v>4.8749999999999991</v>
      </c>
      <c r="W55" s="35">
        <f t="shared" ref="W55" si="22">(T55-$K$91)/$K$91*100</f>
        <v>20.78152753108348</v>
      </c>
      <c r="X55" s="36">
        <f t="shared" ref="X55" si="23">IF(T55&lt;&gt;0,ROUNDUP(V55,2),#N/A)</f>
        <v>4.88</v>
      </c>
      <c r="Y55" s="36">
        <f t="shared" ref="Y55" si="24">IF(T55&lt;&gt;0,ROUNDUP(W55,2),#N/A)</f>
        <v>20.790000000000003</v>
      </c>
      <c r="Z55" s="37"/>
    </row>
    <row r="56" spans="1:26" ht="24.95" customHeight="1">
      <c r="A56" s="3"/>
      <c r="B56" s="5"/>
      <c r="C56" s="9"/>
      <c r="D56" s="32"/>
      <c r="E56" s="9"/>
      <c r="F56" s="10"/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230305</v>
      </c>
      <c r="M56" s="32" t="s">
        <v>302</v>
      </c>
      <c r="N56" s="3">
        <f t="shared" si="11"/>
        <v>63</v>
      </c>
      <c r="O56" s="3">
        <f t="shared" si="12"/>
        <v>5.58</v>
      </c>
      <c r="P56" s="3">
        <f t="shared" si="13"/>
        <v>4.3099999999999996</v>
      </c>
      <c r="Q56" s="3">
        <f t="shared" si="14"/>
        <v>16</v>
      </c>
      <c r="R56" s="3">
        <f t="shared" si="15"/>
        <v>5.63</v>
      </c>
      <c r="S56" s="3">
        <f t="shared" si="16"/>
        <v>3.0199999999999996</v>
      </c>
      <c r="T56" s="33"/>
      <c r="U56" s="34" t="str">
        <f>IF(OR(T56&lt;$J$86,T56&gt;$J$87),"",T56)</f>
        <v/>
      </c>
      <c r="V56" s="35">
        <f>(T56-$K$91)/$K$89</f>
        <v>-23.458333333333332</v>
      </c>
      <c r="W56" s="35">
        <f>(T56-$K$91)/$K$91*100</f>
        <v>-100</v>
      </c>
      <c r="X56" s="36" t="e">
        <f t="shared" si="9"/>
        <v>#N/A</v>
      </c>
      <c r="Y56" s="36" t="e">
        <f t="shared" si="10"/>
        <v>#N/A</v>
      </c>
      <c r="Z56" s="37"/>
    </row>
    <row r="57" spans="1:26" ht="24.95" customHeight="1">
      <c r="A57" s="3"/>
      <c r="B57" s="5"/>
      <c r="C57" s="9"/>
      <c r="D57" s="32"/>
      <c r="E57" s="9"/>
      <c r="F57" s="10"/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230305</v>
      </c>
      <c r="M57" s="32" t="s">
        <v>302</v>
      </c>
      <c r="N57" s="3">
        <f t="shared" si="11"/>
        <v>63</v>
      </c>
      <c r="O57" s="3">
        <f t="shared" si="12"/>
        <v>5.58</v>
      </c>
      <c r="P57" s="3">
        <f t="shared" si="13"/>
        <v>4.3099999999999996</v>
      </c>
      <c r="Q57" s="3">
        <f t="shared" si="14"/>
        <v>16</v>
      </c>
      <c r="R57" s="3">
        <f t="shared" si="15"/>
        <v>5.63</v>
      </c>
      <c r="S57" s="3">
        <f t="shared" si="16"/>
        <v>3.0199999999999996</v>
      </c>
      <c r="T57" s="33"/>
      <c r="U57" s="34" t="str">
        <f>IF(OR(T57&lt;$J$86,T57&gt;$J$87),"",T57)</f>
        <v/>
      </c>
      <c r="V57" s="35">
        <f>(T57-$K$91)/$K$89</f>
        <v>-23.458333333333332</v>
      </c>
      <c r="W57" s="35">
        <f>(T57-$K$91)/$K$91*100</f>
        <v>-100</v>
      </c>
      <c r="X57" s="36" t="e">
        <f t="shared" si="9"/>
        <v>#N/A</v>
      </c>
      <c r="Y57" s="36" t="e">
        <f t="shared" si="10"/>
        <v>#N/A</v>
      </c>
      <c r="Z57" s="37"/>
    </row>
    <row r="58" spans="1:26" ht="24.95" customHeight="1">
      <c r="A58" s="3"/>
      <c r="B58" s="5"/>
      <c r="C58" s="9"/>
      <c r="D58" s="32"/>
      <c r="E58" s="9"/>
      <c r="F58" s="10"/>
      <c r="G58" s="8"/>
      <c r="H58" s="38"/>
      <c r="I58" s="38"/>
      <c r="J58" s="38"/>
      <c r="K58" s="31"/>
      <c r="L58" s="31"/>
      <c r="M58" s="32"/>
      <c r="N58" s="3"/>
      <c r="O58" s="3"/>
      <c r="P58" s="3"/>
      <c r="Q58" s="3"/>
      <c r="R58" s="3"/>
      <c r="S58" s="3"/>
      <c r="T58" s="33"/>
      <c r="U58" s="34"/>
      <c r="V58" s="35"/>
      <c r="W58" s="35"/>
      <c r="X58" s="36"/>
      <c r="Y58" s="36"/>
      <c r="Z58" s="37"/>
    </row>
    <row r="59" spans="1:26" ht="24.95" customHeight="1">
      <c r="A59" s="3"/>
      <c r="B59" s="5"/>
      <c r="C59" s="9"/>
      <c r="D59" s="32"/>
      <c r="E59" s="9"/>
      <c r="F59" s="10"/>
      <c r="G59" s="8"/>
      <c r="H59" s="38"/>
      <c r="I59" s="38"/>
      <c r="J59" s="38"/>
      <c r="K59" s="31"/>
      <c r="L59" s="31"/>
      <c r="M59" s="32"/>
      <c r="N59" s="3"/>
      <c r="O59" s="3"/>
      <c r="P59" s="3"/>
      <c r="Q59" s="3"/>
      <c r="R59" s="3"/>
      <c r="S59" s="3"/>
      <c r="T59" s="33"/>
      <c r="U59" s="34"/>
      <c r="V59" s="35"/>
      <c r="W59" s="35"/>
      <c r="X59" s="36"/>
      <c r="Y59" s="36"/>
      <c r="Z59" s="37"/>
    </row>
    <row r="60" spans="1:26" ht="24.95" customHeight="1">
      <c r="A60" s="3"/>
      <c r="B60" s="5"/>
      <c r="C60" s="9"/>
      <c r="D60" s="32"/>
      <c r="E60" s="9"/>
      <c r="F60" s="10"/>
      <c r="G60" s="8" t="s">
        <v>1</v>
      </c>
      <c r="H60" s="38" t="s">
        <v>40</v>
      </c>
      <c r="I60" s="38" t="s">
        <v>16</v>
      </c>
      <c r="J60" s="38">
        <v>1</v>
      </c>
      <c r="K60" s="31">
        <v>5</v>
      </c>
      <c r="L60" s="31">
        <v>230305</v>
      </c>
      <c r="M60" s="32" t="s">
        <v>302</v>
      </c>
      <c r="N60" s="3">
        <f t="shared" ref="N60:N82" si="25">COUNTA($T$2:$T$82)</f>
        <v>63</v>
      </c>
      <c r="O60" s="3">
        <f t="shared" ref="O60:O68" si="26">$K$88</f>
        <v>5.58</v>
      </c>
      <c r="P60" s="3">
        <f t="shared" ref="P60:P68" si="27">$K$90</f>
        <v>4.3099999999999996</v>
      </c>
      <c r="Q60" s="3">
        <f t="shared" ref="Q60:Q68" si="28">COUNTA($T$63:$T$82)</f>
        <v>16</v>
      </c>
      <c r="R60" s="3">
        <f t="shared" ref="R60:R68" si="29">$K$91</f>
        <v>5.63</v>
      </c>
      <c r="S60" s="3">
        <f t="shared" ref="S60:S68" si="30">$K$93</f>
        <v>3.0199999999999996</v>
      </c>
      <c r="T60" s="33"/>
      <c r="U60" s="34" t="str">
        <f t="shared" ref="U60:U67" si="31">IF(OR(T60&lt;$J$86,T60&gt;$J$87),"",T60)</f>
        <v/>
      </c>
      <c r="V60" s="35">
        <f t="shared" ref="V60:V67" si="32">(T60-$K$91)/$K$89</f>
        <v>-23.458333333333332</v>
      </c>
      <c r="W60" s="35">
        <f t="shared" ref="W60:W67" si="33">(T60-$K$91)/$K$91*100</f>
        <v>-100</v>
      </c>
      <c r="X60" s="36" t="e">
        <f t="shared" si="9"/>
        <v>#N/A</v>
      </c>
      <c r="Y60" s="36" t="e">
        <f t="shared" si="10"/>
        <v>#N/A</v>
      </c>
      <c r="Z60" s="37"/>
    </row>
    <row r="61" spans="1:26" ht="24.95" customHeight="1">
      <c r="A61" s="3"/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230305</v>
      </c>
      <c r="M61" s="32" t="s">
        <v>302</v>
      </c>
      <c r="N61" s="3">
        <f t="shared" si="25"/>
        <v>63</v>
      </c>
      <c r="O61" s="3">
        <f t="shared" si="26"/>
        <v>5.58</v>
      </c>
      <c r="P61" s="3">
        <f t="shared" si="27"/>
        <v>4.3099999999999996</v>
      </c>
      <c r="Q61" s="3">
        <f t="shared" si="28"/>
        <v>16</v>
      </c>
      <c r="R61" s="3">
        <f t="shared" si="29"/>
        <v>5.63</v>
      </c>
      <c r="S61" s="3">
        <f t="shared" si="30"/>
        <v>3.0199999999999996</v>
      </c>
      <c r="T61" s="33"/>
      <c r="U61" s="34" t="str">
        <f t="shared" si="31"/>
        <v/>
      </c>
      <c r="V61" s="35">
        <f t="shared" si="32"/>
        <v>-23.458333333333332</v>
      </c>
      <c r="W61" s="35">
        <f t="shared" si="33"/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54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230305</v>
      </c>
      <c r="M62" s="32" t="s">
        <v>302</v>
      </c>
      <c r="N62" s="3">
        <f t="shared" si="25"/>
        <v>63</v>
      </c>
      <c r="O62" s="3">
        <f t="shared" si="26"/>
        <v>5.58</v>
      </c>
      <c r="P62" s="3">
        <f t="shared" si="27"/>
        <v>4.3099999999999996</v>
      </c>
      <c r="Q62" s="3">
        <f t="shared" si="28"/>
        <v>16</v>
      </c>
      <c r="R62" s="3">
        <f t="shared" si="29"/>
        <v>5.63</v>
      </c>
      <c r="S62" s="3">
        <f t="shared" si="30"/>
        <v>3.0199999999999996</v>
      </c>
      <c r="T62" s="33"/>
      <c r="U62" s="34" t="str">
        <f t="shared" si="31"/>
        <v/>
      </c>
      <c r="V62" s="35">
        <f t="shared" si="32"/>
        <v>-23.458333333333332</v>
      </c>
      <c r="W62" s="35">
        <f t="shared" si="33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55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230305</v>
      </c>
      <c r="M63" s="32" t="s">
        <v>302</v>
      </c>
      <c r="N63" s="3">
        <f t="shared" si="25"/>
        <v>63</v>
      </c>
      <c r="O63" s="3">
        <f t="shared" si="26"/>
        <v>5.58</v>
      </c>
      <c r="P63" s="3">
        <f t="shared" si="27"/>
        <v>4.3099999999999996</v>
      </c>
      <c r="Q63" s="3">
        <f t="shared" si="28"/>
        <v>16</v>
      </c>
      <c r="R63" s="3">
        <f t="shared" si="29"/>
        <v>5.63</v>
      </c>
      <c r="S63" s="3">
        <f t="shared" si="30"/>
        <v>3.0199999999999996</v>
      </c>
      <c r="T63" s="33">
        <v>5.7</v>
      </c>
      <c r="U63" s="34">
        <f t="shared" si="31"/>
        <v>5.7</v>
      </c>
      <c r="V63" s="35">
        <f t="shared" si="32"/>
        <v>0.29166666666666785</v>
      </c>
      <c r="W63" s="35">
        <f t="shared" si="33"/>
        <v>1.2433392539964525</v>
      </c>
      <c r="X63" s="36">
        <f t="shared" si="9"/>
        <v>0.3</v>
      </c>
      <c r="Y63" s="36">
        <f t="shared" si="10"/>
        <v>1.25</v>
      </c>
    </row>
    <row r="64" spans="1:26" s="43" customFormat="1" ht="24.95" customHeight="1">
      <c r="A64" s="3">
        <v>56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230305</v>
      </c>
      <c r="M64" s="32" t="s">
        <v>302</v>
      </c>
      <c r="N64" s="3">
        <f t="shared" si="25"/>
        <v>63</v>
      </c>
      <c r="O64" s="3">
        <f t="shared" si="26"/>
        <v>5.58</v>
      </c>
      <c r="P64" s="3">
        <f t="shared" si="27"/>
        <v>4.3099999999999996</v>
      </c>
      <c r="Q64" s="3">
        <f t="shared" si="28"/>
        <v>16</v>
      </c>
      <c r="R64" s="3">
        <f t="shared" si="29"/>
        <v>5.63</v>
      </c>
      <c r="S64" s="3">
        <f t="shared" si="30"/>
        <v>3.0199999999999996</v>
      </c>
      <c r="T64" s="33">
        <v>5.86</v>
      </c>
      <c r="U64" s="34">
        <f t="shared" si="31"/>
        <v>5.86</v>
      </c>
      <c r="V64" s="35">
        <f t="shared" si="32"/>
        <v>0.95833333333333504</v>
      </c>
      <c r="W64" s="35">
        <f t="shared" si="33"/>
        <v>4.0852575488454788</v>
      </c>
      <c r="X64" s="36">
        <f t="shared" si="9"/>
        <v>0.96</v>
      </c>
      <c r="Y64" s="36">
        <f t="shared" si="10"/>
        <v>4.09</v>
      </c>
    </row>
    <row r="65" spans="1:25" s="43" customFormat="1" ht="24.95" customHeight="1">
      <c r="A65" s="3">
        <v>57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230305</v>
      </c>
      <c r="M65" s="32" t="s">
        <v>302</v>
      </c>
      <c r="N65" s="3">
        <f t="shared" si="25"/>
        <v>63</v>
      </c>
      <c r="O65" s="3">
        <f t="shared" si="26"/>
        <v>5.58</v>
      </c>
      <c r="P65" s="3">
        <f t="shared" si="27"/>
        <v>4.3099999999999996</v>
      </c>
      <c r="Q65" s="3">
        <f t="shared" si="28"/>
        <v>16</v>
      </c>
      <c r="R65" s="3">
        <f t="shared" si="29"/>
        <v>5.63</v>
      </c>
      <c r="S65" s="3">
        <f t="shared" si="30"/>
        <v>3.0199999999999996</v>
      </c>
      <c r="T65" s="33">
        <v>5.51</v>
      </c>
      <c r="U65" s="34">
        <f t="shared" si="31"/>
        <v>5.51</v>
      </c>
      <c r="V65" s="35">
        <f t="shared" si="32"/>
        <v>-0.50000000000000044</v>
      </c>
      <c r="W65" s="35">
        <f t="shared" si="33"/>
        <v>-2.1314387211367691</v>
      </c>
      <c r="X65" s="36">
        <f t="shared" si="9"/>
        <v>-0.5</v>
      </c>
      <c r="Y65" s="36">
        <f t="shared" si="10"/>
        <v>-2.1399999999999997</v>
      </c>
    </row>
    <row r="66" spans="1:25" s="43" customFormat="1" ht="24.95" customHeight="1">
      <c r="A66" s="3">
        <v>58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230305</v>
      </c>
      <c r="M66" s="32" t="s">
        <v>302</v>
      </c>
      <c r="N66" s="3">
        <f t="shared" si="25"/>
        <v>63</v>
      </c>
      <c r="O66" s="3">
        <f t="shared" si="26"/>
        <v>5.58</v>
      </c>
      <c r="P66" s="3">
        <f t="shared" si="27"/>
        <v>4.3099999999999996</v>
      </c>
      <c r="Q66" s="3">
        <f t="shared" si="28"/>
        <v>16</v>
      </c>
      <c r="R66" s="3">
        <f t="shared" si="29"/>
        <v>5.63</v>
      </c>
      <c r="S66" s="3">
        <f t="shared" si="30"/>
        <v>3.0199999999999996</v>
      </c>
      <c r="T66" s="33">
        <v>5.44</v>
      </c>
      <c r="U66" s="34">
        <f t="shared" si="31"/>
        <v>5.44</v>
      </c>
      <c r="V66" s="35">
        <f t="shared" si="32"/>
        <v>-0.79166666666666452</v>
      </c>
      <c r="W66" s="35">
        <f t="shared" si="33"/>
        <v>-3.3747779751332065</v>
      </c>
      <c r="X66" s="36">
        <f t="shared" si="9"/>
        <v>-0.8</v>
      </c>
      <c r="Y66" s="36">
        <f t="shared" si="10"/>
        <v>-3.38</v>
      </c>
    </row>
    <row r="67" spans="1:25" s="43" customFormat="1" ht="24.95" customHeight="1">
      <c r="A67" s="3">
        <v>59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230305</v>
      </c>
      <c r="M67" s="32" t="s">
        <v>302</v>
      </c>
      <c r="N67" s="3">
        <f t="shared" si="25"/>
        <v>63</v>
      </c>
      <c r="O67" s="3">
        <f t="shared" si="26"/>
        <v>5.58</v>
      </c>
      <c r="P67" s="3">
        <f t="shared" si="27"/>
        <v>4.3099999999999996</v>
      </c>
      <c r="Q67" s="3">
        <f t="shared" si="28"/>
        <v>16</v>
      </c>
      <c r="R67" s="3">
        <f t="shared" si="29"/>
        <v>5.63</v>
      </c>
      <c r="S67" s="3">
        <f t="shared" si="30"/>
        <v>3.0199999999999996</v>
      </c>
      <c r="T67" s="33">
        <v>5.75</v>
      </c>
      <c r="U67" s="34">
        <f t="shared" si="31"/>
        <v>5.75</v>
      </c>
      <c r="V67" s="35">
        <f t="shared" si="32"/>
        <v>0.50000000000000044</v>
      </c>
      <c r="W67" s="35">
        <f t="shared" si="33"/>
        <v>2.1314387211367691</v>
      </c>
      <c r="X67" s="36">
        <f t="shared" si="9"/>
        <v>0.5</v>
      </c>
      <c r="Y67" s="36">
        <f t="shared" si="10"/>
        <v>2.1399999999999997</v>
      </c>
    </row>
    <row r="68" spans="1:25" s="43" customFormat="1" ht="24.95" customHeight="1">
      <c r="A68" s="3">
        <v>60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230305</v>
      </c>
      <c r="M68" s="32" t="s">
        <v>302</v>
      </c>
      <c r="N68" s="3">
        <f t="shared" si="25"/>
        <v>63</v>
      </c>
      <c r="O68" s="3">
        <f t="shared" si="26"/>
        <v>5.58</v>
      </c>
      <c r="P68" s="3">
        <f t="shared" si="27"/>
        <v>4.3099999999999996</v>
      </c>
      <c r="Q68" s="3">
        <f t="shared" si="28"/>
        <v>16</v>
      </c>
      <c r="R68" s="3">
        <f t="shared" si="29"/>
        <v>5.63</v>
      </c>
      <c r="S68" s="3">
        <f t="shared" si="30"/>
        <v>3.0199999999999996</v>
      </c>
      <c r="T68" s="33">
        <v>5.84</v>
      </c>
      <c r="U68" s="34">
        <f t="shared" ref="U68:U82" si="34">IF(OR(T68&lt;$J$86,T68&gt;$J$87),"",T68)</f>
        <v>5.84</v>
      </c>
      <c r="V68" s="35">
        <f t="shared" ref="V68:V82" si="35">(T68-$K$91)/$K$89</f>
        <v>0.87499999999999978</v>
      </c>
      <c r="W68" s="35">
        <f t="shared" ref="W68:W82" si="36">(T68-$K$91)/$K$91*100</f>
        <v>3.7300177619893424</v>
      </c>
      <c r="X68" s="36">
        <f t="shared" ref="X68:X82" si="37">IF(T68&lt;&gt;0,ROUNDUP(V68,2),#N/A)</f>
        <v>0.88</v>
      </c>
      <c r="Y68" s="36">
        <f t="shared" ref="Y68:Y81" si="38">IF(T68&lt;&gt;0,ROUNDUP(W68,2),#N/A)</f>
        <v>3.7399999999999998</v>
      </c>
    </row>
    <row r="69" spans="1:25" s="43" customFormat="1" ht="24.95" customHeight="1">
      <c r="A69" s="3">
        <v>61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230305</v>
      </c>
      <c r="M69" s="32" t="s">
        <v>302</v>
      </c>
      <c r="N69" s="3">
        <f t="shared" si="25"/>
        <v>63</v>
      </c>
      <c r="O69" s="3">
        <f t="shared" ref="O69:O82" si="39">$K$88</f>
        <v>5.58</v>
      </c>
      <c r="P69" s="3">
        <f t="shared" ref="P69:P82" si="40">$K$90</f>
        <v>4.3099999999999996</v>
      </c>
      <c r="Q69" s="3">
        <f t="shared" ref="Q69:Q82" si="41">COUNTA($T$63:$T$82)</f>
        <v>16</v>
      </c>
      <c r="R69" s="3">
        <f t="shared" ref="R69:R82" si="42">$K$91</f>
        <v>5.63</v>
      </c>
      <c r="S69" s="3">
        <f t="shared" ref="S69:S82" si="43">$K$93</f>
        <v>3.0199999999999996</v>
      </c>
      <c r="T69" s="33">
        <v>5.5</v>
      </c>
      <c r="U69" s="34">
        <f t="shared" si="34"/>
        <v>5.5</v>
      </c>
      <c r="V69" s="35">
        <f t="shared" si="35"/>
        <v>-0.54166666666666619</v>
      </c>
      <c r="W69" s="35">
        <f t="shared" si="36"/>
        <v>-2.3090586145648295</v>
      </c>
      <c r="X69" s="36">
        <f t="shared" si="37"/>
        <v>-0.55000000000000004</v>
      </c>
      <c r="Y69" s="36">
        <f t="shared" si="38"/>
        <v>-2.3099999999999996</v>
      </c>
    </row>
    <row r="70" spans="1:25" s="43" customFormat="1" ht="24.95" customHeight="1">
      <c r="A70" s="3">
        <v>62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230305</v>
      </c>
      <c r="M70" s="32" t="s">
        <v>302</v>
      </c>
      <c r="N70" s="3">
        <f t="shared" si="25"/>
        <v>63</v>
      </c>
      <c r="O70" s="3">
        <f t="shared" si="39"/>
        <v>5.58</v>
      </c>
      <c r="P70" s="3">
        <f t="shared" si="40"/>
        <v>4.3099999999999996</v>
      </c>
      <c r="Q70" s="3">
        <f t="shared" si="41"/>
        <v>16</v>
      </c>
      <c r="R70" s="3">
        <f t="shared" si="42"/>
        <v>5.63</v>
      </c>
      <c r="S70" s="3">
        <f t="shared" si="43"/>
        <v>3.0199999999999996</v>
      </c>
      <c r="T70" s="33">
        <v>5.4790000000000001</v>
      </c>
      <c r="U70" s="34">
        <f t="shared" si="34"/>
        <v>5.4790000000000001</v>
      </c>
      <c r="V70" s="35">
        <f t="shared" si="35"/>
        <v>-0.62916666666666576</v>
      </c>
      <c r="W70" s="35">
        <f t="shared" si="36"/>
        <v>-2.6820603907637621</v>
      </c>
      <c r="X70" s="36">
        <f t="shared" si="37"/>
        <v>-0.63</v>
      </c>
      <c r="Y70" s="36">
        <f t="shared" si="38"/>
        <v>-2.69</v>
      </c>
    </row>
    <row r="71" spans="1:25" s="43" customFormat="1" ht="24.95" customHeight="1">
      <c r="A71" s="3">
        <v>63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230305</v>
      </c>
      <c r="M71" s="32" t="s">
        <v>302</v>
      </c>
      <c r="N71" s="3">
        <f t="shared" si="25"/>
        <v>63</v>
      </c>
      <c r="O71" s="3">
        <f t="shared" si="39"/>
        <v>5.58</v>
      </c>
      <c r="P71" s="3">
        <f t="shared" si="40"/>
        <v>4.3099999999999996</v>
      </c>
      <c r="Q71" s="3">
        <f t="shared" si="41"/>
        <v>16</v>
      </c>
      <c r="R71" s="3">
        <f t="shared" si="42"/>
        <v>5.63</v>
      </c>
      <c r="S71" s="3">
        <f t="shared" si="43"/>
        <v>3.0199999999999996</v>
      </c>
      <c r="T71" s="33">
        <v>5.6</v>
      </c>
      <c r="U71" s="34">
        <f t="shared" si="34"/>
        <v>5.6</v>
      </c>
      <c r="V71" s="35">
        <f t="shared" si="35"/>
        <v>-0.12500000000000103</v>
      </c>
      <c r="W71" s="35">
        <f t="shared" si="36"/>
        <v>-0.53285968028419628</v>
      </c>
      <c r="X71" s="36">
        <f t="shared" si="37"/>
        <v>-0.13</v>
      </c>
      <c r="Y71" s="36">
        <f t="shared" si="38"/>
        <v>-0.54</v>
      </c>
    </row>
    <row r="72" spans="1:25" s="43" customFormat="1" ht="24.95" customHeight="1">
      <c r="A72" s="3">
        <v>64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230305</v>
      </c>
      <c r="M72" s="32" t="s">
        <v>302</v>
      </c>
      <c r="N72" s="3">
        <f t="shared" si="25"/>
        <v>63</v>
      </c>
      <c r="O72" s="3">
        <f t="shared" si="39"/>
        <v>5.58</v>
      </c>
      <c r="P72" s="3">
        <f t="shared" si="40"/>
        <v>4.3099999999999996</v>
      </c>
      <c r="Q72" s="3">
        <f t="shared" si="41"/>
        <v>16</v>
      </c>
      <c r="R72" s="3">
        <f t="shared" si="42"/>
        <v>5.63</v>
      </c>
      <c r="S72" s="3">
        <f t="shared" si="43"/>
        <v>3.0199999999999996</v>
      </c>
      <c r="T72" s="33">
        <v>5.7</v>
      </c>
      <c r="U72" s="34">
        <f t="shared" si="34"/>
        <v>5.7</v>
      </c>
      <c r="V72" s="35">
        <f t="shared" si="35"/>
        <v>0.29166666666666785</v>
      </c>
      <c r="W72" s="35">
        <f t="shared" si="36"/>
        <v>1.2433392539964525</v>
      </c>
      <c r="X72" s="36">
        <f t="shared" si="37"/>
        <v>0.3</v>
      </c>
      <c r="Y72" s="36">
        <f t="shared" si="38"/>
        <v>1.25</v>
      </c>
    </row>
    <row r="73" spans="1:25" s="43" customFormat="1" ht="24.95" customHeight="1">
      <c r="A73" s="3">
        <v>65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230305</v>
      </c>
      <c r="M73" s="32" t="s">
        <v>302</v>
      </c>
      <c r="N73" s="3">
        <f t="shared" si="25"/>
        <v>63</v>
      </c>
      <c r="O73" s="3">
        <f t="shared" si="39"/>
        <v>5.58</v>
      </c>
      <c r="P73" s="3">
        <f t="shared" si="40"/>
        <v>4.3099999999999996</v>
      </c>
      <c r="Q73" s="3">
        <f t="shared" si="41"/>
        <v>16</v>
      </c>
      <c r="R73" s="3">
        <f t="shared" si="42"/>
        <v>5.63</v>
      </c>
      <c r="S73" s="3">
        <f t="shared" si="43"/>
        <v>3.0199999999999996</v>
      </c>
      <c r="T73" s="33">
        <v>5.8</v>
      </c>
      <c r="U73" s="34">
        <f t="shared" si="34"/>
        <v>5.8</v>
      </c>
      <c r="V73" s="35">
        <f t="shared" si="35"/>
        <v>0.70833333333333293</v>
      </c>
      <c r="W73" s="35">
        <f t="shared" si="36"/>
        <v>3.0195381882770858</v>
      </c>
      <c r="X73" s="36">
        <f t="shared" si="37"/>
        <v>0.71</v>
      </c>
      <c r="Y73" s="36">
        <f t="shared" si="38"/>
        <v>3.0199999999999996</v>
      </c>
    </row>
    <row r="74" spans="1:25" s="43" customFormat="1" ht="24.95" customHeight="1">
      <c r="A74" s="3">
        <v>66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230305</v>
      </c>
      <c r="M74" s="32" t="s">
        <v>302</v>
      </c>
      <c r="N74" s="3">
        <f t="shared" si="25"/>
        <v>63</v>
      </c>
      <c r="O74" s="3">
        <f t="shared" si="39"/>
        <v>5.58</v>
      </c>
      <c r="P74" s="3">
        <f t="shared" si="40"/>
        <v>4.3099999999999996</v>
      </c>
      <c r="Q74" s="3">
        <f t="shared" si="41"/>
        <v>16</v>
      </c>
      <c r="R74" s="3">
        <f t="shared" si="42"/>
        <v>5.63</v>
      </c>
      <c r="S74" s="3">
        <f t="shared" si="43"/>
        <v>3.0199999999999996</v>
      </c>
      <c r="T74" s="33">
        <v>6.1</v>
      </c>
      <c r="U74" s="34" t="str">
        <f t="shared" si="34"/>
        <v/>
      </c>
      <c r="V74" s="35">
        <f t="shared" si="35"/>
        <v>1.9583333333333321</v>
      </c>
      <c r="W74" s="35">
        <f t="shared" si="36"/>
        <v>8.3481349911190001</v>
      </c>
      <c r="X74" s="36">
        <f t="shared" si="37"/>
        <v>1.96</v>
      </c>
      <c r="Y74" s="36">
        <f t="shared" si="38"/>
        <v>8.35</v>
      </c>
    </row>
    <row r="75" spans="1:25" s="43" customFormat="1" ht="24.95" customHeight="1">
      <c r="A75" s="3">
        <v>67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230305</v>
      </c>
      <c r="M75" s="32" t="s">
        <v>302</v>
      </c>
      <c r="N75" s="3">
        <f t="shared" si="25"/>
        <v>63</v>
      </c>
      <c r="O75" s="3">
        <f t="shared" si="39"/>
        <v>5.58</v>
      </c>
      <c r="P75" s="3">
        <f t="shared" si="40"/>
        <v>4.3099999999999996</v>
      </c>
      <c r="Q75" s="3">
        <f t="shared" si="41"/>
        <v>16</v>
      </c>
      <c r="R75" s="3">
        <f t="shared" si="42"/>
        <v>5.63</v>
      </c>
      <c r="S75" s="3">
        <f t="shared" si="43"/>
        <v>3.0199999999999996</v>
      </c>
      <c r="T75" s="33">
        <v>5.52</v>
      </c>
      <c r="U75" s="34">
        <f t="shared" si="34"/>
        <v>5.52</v>
      </c>
      <c r="V75" s="35">
        <f t="shared" si="35"/>
        <v>-0.45833333333333465</v>
      </c>
      <c r="W75" s="35">
        <f t="shared" si="36"/>
        <v>-1.9538188277087092</v>
      </c>
      <c r="X75" s="36">
        <f t="shared" si="37"/>
        <v>-0.46</v>
      </c>
      <c r="Y75" s="36">
        <f t="shared" si="38"/>
        <v>-1.96</v>
      </c>
    </row>
    <row r="76" spans="1:25" s="43" customFormat="1" ht="24.95" customHeight="1">
      <c r="A76" s="3">
        <v>68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230305</v>
      </c>
      <c r="M76" s="32" t="s">
        <v>302</v>
      </c>
      <c r="N76" s="3">
        <f t="shared" si="25"/>
        <v>63</v>
      </c>
      <c r="O76" s="3">
        <f t="shared" si="39"/>
        <v>5.58</v>
      </c>
      <c r="P76" s="3">
        <f t="shared" si="40"/>
        <v>4.3099999999999996</v>
      </c>
      <c r="Q76" s="3">
        <f t="shared" si="41"/>
        <v>16</v>
      </c>
      <c r="R76" s="3">
        <f t="shared" si="42"/>
        <v>5.63</v>
      </c>
      <c r="S76" s="3">
        <f t="shared" si="43"/>
        <v>3.0199999999999996</v>
      </c>
      <c r="T76" s="33">
        <v>5.6</v>
      </c>
      <c r="U76" s="34">
        <f t="shared" si="34"/>
        <v>5.6</v>
      </c>
      <c r="V76" s="35">
        <f t="shared" si="35"/>
        <v>-0.12500000000000103</v>
      </c>
      <c r="W76" s="35">
        <f t="shared" si="36"/>
        <v>-0.53285968028419628</v>
      </c>
      <c r="X76" s="36">
        <f t="shared" si="37"/>
        <v>-0.13</v>
      </c>
      <c r="Y76" s="36">
        <f t="shared" si="38"/>
        <v>-0.54</v>
      </c>
    </row>
    <row r="77" spans="1:25" s="43" customFormat="1" ht="24.95" customHeight="1">
      <c r="A77" s="3">
        <v>69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230305</v>
      </c>
      <c r="M77" s="32" t="s">
        <v>302</v>
      </c>
      <c r="N77" s="3">
        <f t="shared" si="25"/>
        <v>63</v>
      </c>
      <c r="O77" s="3">
        <f t="shared" si="39"/>
        <v>5.58</v>
      </c>
      <c r="P77" s="3">
        <f t="shared" si="40"/>
        <v>4.3099999999999996</v>
      </c>
      <c r="Q77" s="3">
        <f t="shared" si="41"/>
        <v>16</v>
      </c>
      <c r="R77" s="3">
        <f t="shared" si="42"/>
        <v>5.63</v>
      </c>
      <c r="S77" s="3">
        <f t="shared" si="43"/>
        <v>3.0199999999999996</v>
      </c>
      <c r="T77" s="33">
        <v>5.8</v>
      </c>
      <c r="U77" s="34">
        <f t="shared" si="34"/>
        <v>5.8</v>
      </c>
      <c r="V77" s="35">
        <f t="shared" si="35"/>
        <v>0.70833333333333293</v>
      </c>
      <c r="W77" s="35">
        <f t="shared" si="36"/>
        <v>3.0195381882770858</v>
      </c>
      <c r="X77" s="36">
        <f t="shared" si="37"/>
        <v>0.71</v>
      </c>
      <c r="Y77" s="36">
        <f t="shared" si="38"/>
        <v>3.0199999999999996</v>
      </c>
    </row>
    <row r="78" spans="1:25" s="43" customFormat="1" ht="24.95" customHeight="1">
      <c r="A78" s="3">
        <v>70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230305</v>
      </c>
      <c r="M78" s="32" t="s">
        <v>302</v>
      </c>
      <c r="N78" s="3">
        <f t="shared" si="25"/>
        <v>63</v>
      </c>
      <c r="O78" s="3">
        <f t="shared" si="39"/>
        <v>5.58</v>
      </c>
      <c r="P78" s="3">
        <f t="shared" si="40"/>
        <v>4.3099999999999996</v>
      </c>
      <c r="Q78" s="3">
        <f t="shared" si="41"/>
        <v>16</v>
      </c>
      <c r="R78" s="3">
        <f t="shared" si="42"/>
        <v>5.63</v>
      </c>
      <c r="S78" s="3">
        <f t="shared" si="43"/>
        <v>3.0199999999999996</v>
      </c>
      <c r="T78" s="33">
        <v>5.32</v>
      </c>
      <c r="U78" s="34">
        <f t="shared" si="34"/>
        <v>5.32</v>
      </c>
      <c r="V78" s="35">
        <f t="shared" si="35"/>
        <v>-1.291666666666665</v>
      </c>
      <c r="W78" s="35">
        <f t="shared" si="36"/>
        <v>-5.5062166962699752</v>
      </c>
      <c r="X78" s="36">
        <f t="shared" si="37"/>
        <v>-1.3</v>
      </c>
      <c r="Y78" s="36">
        <f t="shared" si="38"/>
        <v>-5.51</v>
      </c>
    </row>
    <row r="79" spans="1:25" s="43" customFormat="1" ht="24.95" customHeight="1">
      <c r="A79" s="3">
        <v>71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230305</v>
      </c>
      <c r="M79" s="32" t="s">
        <v>302</v>
      </c>
      <c r="N79" s="3">
        <f t="shared" si="25"/>
        <v>63</v>
      </c>
      <c r="O79" s="3">
        <f t="shared" si="39"/>
        <v>5.58</v>
      </c>
      <c r="P79" s="3">
        <f t="shared" si="40"/>
        <v>4.3099999999999996</v>
      </c>
      <c r="Q79" s="3">
        <f t="shared" si="41"/>
        <v>16</v>
      </c>
      <c r="R79" s="3">
        <f t="shared" si="42"/>
        <v>5.63</v>
      </c>
      <c r="S79" s="3">
        <f t="shared" si="43"/>
        <v>3.0199999999999996</v>
      </c>
      <c r="T79" s="33"/>
      <c r="U79" s="34" t="str">
        <f t="shared" si="34"/>
        <v/>
      </c>
      <c r="V79" s="35">
        <f t="shared" si="35"/>
        <v>-23.458333333333332</v>
      </c>
      <c r="W79" s="35">
        <f t="shared" si="36"/>
        <v>-100</v>
      </c>
      <c r="X79" s="36" t="e">
        <f t="shared" si="37"/>
        <v>#N/A</v>
      </c>
      <c r="Y79" s="36" t="e">
        <f t="shared" si="38"/>
        <v>#N/A</v>
      </c>
    </row>
    <row r="80" spans="1:25" s="43" customFormat="1" ht="24.95" customHeight="1">
      <c r="A80" s="3">
        <v>72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230305</v>
      </c>
      <c r="M80" s="32" t="s">
        <v>302</v>
      </c>
      <c r="N80" s="3">
        <f t="shared" si="25"/>
        <v>63</v>
      </c>
      <c r="O80" s="3">
        <f t="shared" si="39"/>
        <v>5.58</v>
      </c>
      <c r="P80" s="3">
        <f t="shared" si="40"/>
        <v>4.3099999999999996</v>
      </c>
      <c r="Q80" s="3">
        <f t="shared" si="41"/>
        <v>16</v>
      </c>
      <c r="R80" s="3">
        <f t="shared" si="42"/>
        <v>5.63</v>
      </c>
      <c r="S80" s="3">
        <f t="shared" si="43"/>
        <v>3.0199999999999996</v>
      </c>
      <c r="T80" s="33"/>
      <c r="U80" s="34" t="str">
        <f t="shared" si="34"/>
        <v/>
      </c>
      <c r="V80" s="35">
        <f t="shared" si="35"/>
        <v>-23.458333333333332</v>
      </c>
      <c r="W80" s="35">
        <f t="shared" si="36"/>
        <v>-100</v>
      </c>
      <c r="X80" s="36" t="e">
        <f t="shared" si="37"/>
        <v>#N/A</v>
      </c>
      <c r="Y80" s="36" t="e">
        <f t="shared" si="38"/>
        <v>#N/A</v>
      </c>
    </row>
    <row r="81" spans="1:25" s="43" customFormat="1" ht="24.95" customHeight="1">
      <c r="A81" s="3">
        <v>73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230305</v>
      </c>
      <c r="M81" s="32" t="s">
        <v>302</v>
      </c>
      <c r="N81" s="3">
        <f t="shared" si="25"/>
        <v>63</v>
      </c>
      <c r="O81" s="3">
        <f t="shared" si="39"/>
        <v>5.58</v>
      </c>
      <c r="P81" s="3">
        <f t="shared" si="40"/>
        <v>4.3099999999999996</v>
      </c>
      <c r="Q81" s="3">
        <f t="shared" si="41"/>
        <v>16</v>
      </c>
      <c r="R81" s="3">
        <f t="shared" si="42"/>
        <v>5.63</v>
      </c>
      <c r="S81" s="3">
        <f t="shared" si="43"/>
        <v>3.0199999999999996</v>
      </c>
      <c r="T81" s="33"/>
      <c r="U81" s="34" t="str">
        <f t="shared" si="34"/>
        <v/>
      </c>
      <c r="V81" s="35">
        <f t="shared" si="35"/>
        <v>-23.458333333333332</v>
      </c>
      <c r="W81" s="35">
        <f t="shared" si="36"/>
        <v>-100</v>
      </c>
      <c r="X81" s="36" t="e">
        <f t="shared" si="37"/>
        <v>#N/A</v>
      </c>
      <c r="Y81" s="36" t="e">
        <f t="shared" si="38"/>
        <v>#N/A</v>
      </c>
    </row>
    <row r="82" spans="1:25" s="43" customFormat="1" ht="24.95" customHeight="1">
      <c r="A82" s="3">
        <v>74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230305</v>
      </c>
      <c r="M82" s="32" t="s">
        <v>302</v>
      </c>
      <c r="N82" s="3">
        <f t="shared" si="25"/>
        <v>63</v>
      </c>
      <c r="O82" s="3">
        <f t="shared" si="39"/>
        <v>5.58</v>
      </c>
      <c r="P82" s="3">
        <f t="shared" si="40"/>
        <v>4.3099999999999996</v>
      </c>
      <c r="Q82" s="3">
        <f t="shared" si="41"/>
        <v>16</v>
      </c>
      <c r="R82" s="3">
        <f t="shared" si="42"/>
        <v>5.63</v>
      </c>
      <c r="S82" s="3">
        <f t="shared" si="43"/>
        <v>3.0199999999999996</v>
      </c>
      <c r="T82" s="33"/>
      <c r="U82" s="34" t="str">
        <f t="shared" si="34"/>
        <v/>
      </c>
      <c r="V82" s="35">
        <f t="shared" si="35"/>
        <v>-23.458333333333332</v>
      </c>
      <c r="W82" s="35">
        <f t="shared" si="36"/>
        <v>-100</v>
      </c>
      <c r="X82" s="36" t="e">
        <f t="shared" si="37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>
      <c r="D86" s="61"/>
      <c r="H86" s="81" t="s">
        <v>77</v>
      </c>
      <c r="I86" s="62" t="s">
        <v>78</v>
      </c>
      <c r="J86" s="68">
        <f>_xlfn.QUARTILE.EXC($T$2:$T$82,1)-1.5*(( _xlfn.QUARTILE.EXC($T$2:$T$82,3)- _xlfn.QUARTILE.EXC($T$2:$T$82,1)))</f>
        <v>4.9074999999999998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275</v>
      </c>
      <c r="D87" s="61"/>
      <c r="E87" s="52"/>
      <c r="F87" s="52"/>
      <c r="G87" s="52"/>
      <c r="H87" s="81"/>
      <c r="I87" s="62" t="s">
        <v>79</v>
      </c>
      <c r="J87" s="68">
        <f>_xlfn.QUARTILE.EXC($T$2:$T$82,1)+1.5*(( _xlfn.QUARTILE.EXC($T$2:$T$82,3)- _xlfn.QUARTILE.EXC($T$2:$T$82,1)))</f>
        <v>6.0505000000000004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81"/>
      <c r="I88" s="62" t="s">
        <v>37</v>
      </c>
      <c r="J88" s="62">
        <f>AVERAGE(T2:T82)</f>
        <v>5.6887142857142852</v>
      </c>
      <c r="K88" s="62">
        <f>ROUNDUP(AVERAGE(U2:U82),2)</f>
        <v>5.58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81"/>
      <c r="I89" s="62" t="s">
        <v>57</v>
      </c>
      <c r="J89" s="62">
        <f>STDEV(T2:T82)</f>
        <v>0.71754641141501407</v>
      </c>
      <c r="K89" s="62">
        <f>ROUNDUP(STDEV(U2:U82),2)</f>
        <v>0.24000000000000002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1"/>
      <c r="I90" s="62" t="s">
        <v>80</v>
      </c>
      <c r="J90" s="62">
        <f>J89/J88*100</f>
        <v>12.613507646480748</v>
      </c>
      <c r="K90" s="62">
        <f>ROUNDUP(K89/K88*100,2)</f>
        <v>4.3099999999999996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5.63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0.17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3.0199999999999996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3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4.9074999999999998</v>
      </c>
      <c r="I95" s="51">
        <f>ROUNDUP(H95,2)</f>
        <v>4.91</v>
      </c>
      <c r="J95" s="51">
        <f t="shared" ref="J95:J101" si="44">COUNTIFS($T$2:$T$82,"&gt;="&amp;I95,$T$2:$T$82,"&lt;"&amp;I96)</f>
        <v>2</v>
      </c>
      <c r="K95" s="51">
        <f>(J87-J86)/7</f>
        <v>0.1632857142857144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5.070785714285714</v>
      </c>
      <c r="I96" s="51">
        <f t="shared" ref="I96:I102" si="45">ROUNDUP(H96,2)</f>
        <v>5.08</v>
      </c>
      <c r="J96" s="51">
        <f t="shared" si="44"/>
        <v>4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6">H96+$K$95</f>
        <v>5.2340714285714283</v>
      </c>
      <c r="I97" s="51">
        <f t="shared" si="45"/>
        <v>5.24</v>
      </c>
      <c r="J97" s="51">
        <f t="shared" si="44"/>
        <v>3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6"/>
        <v>5.3973571428571425</v>
      </c>
      <c r="I98" s="51">
        <f t="shared" si="45"/>
        <v>5.3999999999999995</v>
      </c>
      <c r="J98" s="51">
        <f t="shared" si="44"/>
        <v>14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6"/>
        <v>5.5606428571428568</v>
      </c>
      <c r="I99" s="51">
        <f t="shared" si="45"/>
        <v>5.5699999999999994</v>
      </c>
      <c r="J99" s="51">
        <f t="shared" si="44"/>
        <v>14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6"/>
        <v>5.723928571428571</v>
      </c>
      <c r="I100" s="51">
        <f t="shared" si="45"/>
        <v>5.7299999999999995</v>
      </c>
      <c r="J100" s="51">
        <f t="shared" si="44"/>
        <v>8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6"/>
        <v>5.8872142857142853</v>
      </c>
      <c r="I101" s="51">
        <f t="shared" si="45"/>
        <v>5.89</v>
      </c>
      <c r="J101" s="51">
        <f t="shared" si="44"/>
        <v>4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6"/>
        <v>6.0504999999999995</v>
      </c>
      <c r="I102" s="51">
        <f t="shared" si="45"/>
        <v>6.06</v>
      </c>
      <c r="J102" s="51">
        <f>COUNTIF($T$2:$T$82,"&gt;="&amp;I102)</f>
        <v>11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1 B63:B82 D63:D82">
    <cfRule type="cellIs" dxfId="47" priority="1" operator="equal">
      <formula>$C$87</formula>
    </cfRule>
    <cfRule type="cellIs" dxfId="46" priority="2" operator="equal">
      <formula>#REF!</formula>
    </cfRule>
  </conditionalFormatting>
  <dataValidations count="1">
    <dataValidation type="list" allowBlank="1" showInputMessage="1" showErrorMessage="1" sqref="C87" xr:uid="{5211D5EA-B46D-4292-93D1-D838CD423162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4511-9D46-4867-9A39-5C846BAD41C2}">
  <dimension ref="A1:Z274"/>
  <sheetViews>
    <sheetView zoomScaleNormal="100" workbookViewId="0">
      <pane xSplit="4" ySplit="1" topLeftCell="E71" activePane="bottomRight" state="frozen"/>
      <selection pane="topRight" activeCell="E1" sqref="E1"/>
      <selection pane="bottomLeft" activeCell="A2" sqref="A2"/>
      <selection pane="bottomRight" activeCell="A58" sqref="A58:XFD58"/>
    </sheetView>
  </sheetViews>
  <sheetFormatPr defaultColWidth="9" defaultRowHeight="12.75" outlineLevelCol="1"/>
  <cols>
    <col min="1" max="1" width="2.85546875" style="51" bestFit="1" customWidth="1"/>
    <col min="2" max="2" width="9.5703125" style="39" bestFit="1" customWidth="1"/>
    <col min="3" max="3" width="9" style="52" customWidth="1"/>
    <col min="4" max="4" width="8" style="37" bestFit="1" customWidth="1"/>
    <col min="5" max="5" width="13.42578125" style="52" customWidth="1" outlineLevel="1"/>
    <col min="6" max="6" width="21" style="52" bestFit="1" customWidth="1" outlineLevel="1"/>
    <col min="7" max="7" width="7.140625" style="52" customWidth="1" outlineLevel="1"/>
    <col min="8" max="8" width="5" style="51" customWidth="1" outlineLevel="1"/>
    <col min="9" max="10" width="6.7109375" style="51" customWidth="1" outlineLevel="1"/>
    <col min="11" max="11" width="7.140625" style="51" customWidth="1" outlineLevel="1"/>
    <col min="12" max="12" width="6.140625" style="51" customWidth="1" outlineLevel="1"/>
    <col min="13" max="13" width="9" style="39" customWidth="1" outlineLevel="1"/>
    <col min="14" max="14" width="2.7109375" style="63" customWidth="1" outlineLevel="1"/>
    <col min="15" max="15" width="5.42578125" style="63" customWidth="1" outlineLevel="1"/>
    <col min="16" max="16" width="3.28515625" style="63" customWidth="1" outlineLevel="1"/>
    <col min="17" max="17" width="2.7109375" style="63" customWidth="1" outlineLevel="1"/>
    <col min="18" max="18" width="5.85546875" style="63" customWidth="1" outlineLevel="1"/>
    <col min="19" max="19" width="6" style="63" customWidth="1" outlineLevel="1"/>
    <col min="20" max="20" width="8.28515625" style="63" bestFit="1" customWidth="1"/>
    <col min="21" max="21" width="6.28515625" style="64" bestFit="1" customWidth="1"/>
    <col min="22" max="23" width="5.140625" style="65" customWidth="1"/>
    <col min="24" max="25" width="8.42578125" style="66" bestFit="1" customWidth="1"/>
    <col min="26" max="26" width="3" style="39" customWidth="1"/>
    <col min="27" max="16384" width="9" style="39"/>
  </cols>
  <sheetData>
    <row r="1" spans="1:25" s="30" customFormat="1" ht="25.5">
      <c r="A1" s="4" t="s">
        <v>29</v>
      </c>
      <c r="B1" s="2" t="s">
        <v>65</v>
      </c>
      <c r="C1" s="4" t="s">
        <v>23</v>
      </c>
      <c r="D1" s="4" t="s">
        <v>64</v>
      </c>
      <c r="E1" s="4" t="s">
        <v>71</v>
      </c>
      <c r="F1" s="2" t="s">
        <v>22</v>
      </c>
      <c r="G1" s="4" t="s">
        <v>56</v>
      </c>
      <c r="H1" s="4" t="s">
        <v>39</v>
      </c>
      <c r="I1" s="4" t="s">
        <v>27</v>
      </c>
      <c r="J1" s="4" t="s">
        <v>28</v>
      </c>
      <c r="K1" s="4" t="s">
        <v>33</v>
      </c>
      <c r="L1" s="4" t="s">
        <v>34</v>
      </c>
      <c r="M1" s="2" t="s">
        <v>21</v>
      </c>
      <c r="N1" s="2" t="s">
        <v>73</v>
      </c>
      <c r="O1" s="2" t="s">
        <v>37</v>
      </c>
      <c r="P1" s="2" t="s">
        <v>67</v>
      </c>
      <c r="Q1" s="2" t="s">
        <v>74</v>
      </c>
      <c r="R1" s="2" t="s">
        <v>75</v>
      </c>
      <c r="S1" s="2" t="s">
        <v>76</v>
      </c>
      <c r="T1" s="26" t="s">
        <v>35</v>
      </c>
      <c r="U1" s="27" t="s">
        <v>36</v>
      </c>
      <c r="V1" s="28" t="s">
        <v>54</v>
      </c>
      <c r="W1" s="28" t="s">
        <v>55</v>
      </c>
      <c r="X1" s="29" t="s">
        <v>38</v>
      </c>
      <c r="Y1" s="29" t="s">
        <v>66</v>
      </c>
    </row>
    <row r="2" spans="1:25" s="37" customFormat="1" ht="24.95" customHeight="1">
      <c r="A2" s="3">
        <v>1</v>
      </c>
      <c r="B2" s="5" t="s">
        <v>58</v>
      </c>
      <c r="C2" s="6" t="s">
        <v>196</v>
      </c>
      <c r="D2" s="5" t="s">
        <v>51</v>
      </c>
      <c r="E2" s="6" t="s">
        <v>72</v>
      </c>
      <c r="F2" s="6" t="s">
        <v>26</v>
      </c>
      <c r="G2" s="6" t="s">
        <v>1</v>
      </c>
      <c r="H2" s="31" t="s">
        <v>40</v>
      </c>
      <c r="I2" s="31" t="s">
        <v>16</v>
      </c>
      <c r="J2" s="31">
        <v>1</v>
      </c>
      <c r="K2" s="31">
        <v>5</v>
      </c>
      <c r="L2" s="31">
        <v>230306</v>
      </c>
      <c r="M2" s="32" t="s">
        <v>302</v>
      </c>
      <c r="N2" s="3">
        <f t="shared" ref="N2:N33" si="0">COUNTA($T$2:$T$82)</f>
        <v>61</v>
      </c>
      <c r="O2" s="3">
        <f t="shared" ref="O2:O33" si="1">$K$88</f>
        <v>8.59</v>
      </c>
      <c r="P2" s="3">
        <f t="shared" ref="P2:P33" si="2">$K$90</f>
        <v>11.65</v>
      </c>
      <c r="Q2" s="3">
        <f t="shared" ref="Q2:Q33" si="3">COUNTA($T$63:$T$82)</f>
        <v>16</v>
      </c>
      <c r="R2" s="3">
        <f t="shared" ref="R2:R33" si="4">$K$91</f>
        <v>8.4499999999999993</v>
      </c>
      <c r="S2" s="3">
        <f t="shared" ref="S2:S33" si="5">$K$93</f>
        <v>6.16</v>
      </c>
      <c r="T2" s="33">
        <v>8.8000000000000007</v>
      </c>
      <c r="U2" s="34">
        <f t="shared" ref="U2:U33" si="6">IF(OR(T2&lt;$J$86,T2&gt;$J$87),"",T2)</f>
        <v>8.8000000000000007</v>
      </c>
      <c r="V2" s="35">
        <f t="shared" ref="V2:V33" si="7">(T2-$K$91)/$K$89</f>
        <v>0.35000000000000142</v>
      </c>
      <c r="W2" s="35">
        <f t="shared" ref="W2:W33" si="8">(T2-$K$91)/$K$91*100</f>
        <v>4.1420118343195433</v>
      </c>
      <c r="X2" s="36">
        <f t="shared" ref="X2:X67" si="9">IF(T2&lt;&gt;0,ROUNDUP(V2,2),#N/A)</f>
        <v>0.36</v>
      </c>
      <c r="Y2" s="36">
        <f t="shared" ref="Y2:Y67" si="10">IF(T2&lt;&gt;0,ROUNDUP(W2,2),#N/A)</f>
        <v>4.1499999999999995</v>
      </c>
    </row>
    <row r="3" spans="1:25" s="37" customFormat="1" ht="24.95" customHeight="1">
      <c r="A3" s="3">
        <v>2</v>
      </c>
      <c r="B3" s="5" t="s">
        <v>176</v>
      </c>
      <c r="C3" s="12" t="s">
        <v>220</v>
      </c>
      <c r="D3" s="11" t="s">
        <v>266</v>
      </c>
      <c r="E3" s="6" t="s">
        <v>72</v>
      </c>
      <c r="F3" s="10" t="s">
        <v>116</v>
      </c>
      <c r="G3" s="6" t="s">
        <v>1</v>
      </c>
      <c r="H3" s="38" t="s">
        <v>40</v>
      </c>
      <c r="I3" s="38" t="s">
        <v>16</v>
      </c>
      <c r="J3" s="38">
        <v>1</v>
      </c>
      <c r="K3" s="31">
        <v>5</v>
      </c>
      <c r="L3" s="31">
        <v>230306</v>
      </c>
      <c r="M3" s="32" t="s">
        <v>302</v>
      </c>
      <c r="N3" s="3">
        <f t="shared" si="0"/>
        <v>61</v>
      </c>
      <c r="O3" s="3">
        <f t="shared" si="1"/>
        <v>8.59</v>
      </c>
      <c r="P3" s="3">
        <f t="shared" si="2"/>
        <v>11.65</v>
      </c>
      <c r="Q3" s="3">
        <f t="shared" si="3"/>
        <v>16</v>
      </c>
      <c r="R3" s="3">
        <f t="shared" si="4"/>
        <v>8.4499999999999993</v>
      </c>
      <c r="S3" s="3">
        <f t="shared" si="5"/>
        <v>6.16</v>
      </c>
      <c r="T3" s="33"/>
      <c r="U3" s="34" t="str">
        <f t="shared" si="6"/>
        <v/>
      </c>
      <c r="V3" s="35">
        <f t="shared" si="7"/>
        <v>-8.4499999999999993</v>
      </c>
      <c r="W3" s="35">
        <f t="shared" si="8"/>
        <v>-100</v>
      </c>
      <c r="X3" s="36" t="e">
        <f t="shared" si="9"/>
        <v>#N/A</v>
      </c>
      <c r="Y3" s="36" t="e">
        <f t="shared" si="10"/>
        <v>#N/A</v>
      </c>
    </row>
    <row r="4" spans="1:25" ht="24.95" customHeight="1">
      <c r="A4" s="3">
        <v>3</v>
      </c>
      <c r="B4" s="5" t="s">
        <v>122</v>
      </c>
      <c r="C4" s="6" t="s">
        <v>218</v>
      </c>
      <c r="D4" s="5" t="s">
        <v>171</v>
      </c>
      <c r="E4" s="6" t="s">
        <v>72</v>
      </c>
      <c r="F4" s="6" t="s">
        <v>123</v>
      </c>
      <c r="G4" s="6" t="s">
        <v>1</v>
      </c>
      <c r="H4" s="31" t="s">
        <v>40</v>
      </c>
      <c r="I4" s="31" t="s">
        <v>16</v>
      </c>
      <c r="J4" s="31">
        <v>1</v>
      </c>
      <c r="K4" s="31">
        <v>5</v>
      </c>
      <c r="L4" s="31">
        <v>230306</v>
      </c>
      <c r="M4" s="32" t="s">
        <v>302</v>
      </c>
      <c r="N4" s="3">
        <f t="shared" si="0"/>
        <v>61</v>
      </c>
      <c r="O4" s="3">
        <f t="shared" si="1"/>
        <v>8.59</v>
      </c>
      <c r="P4" s="3">
        <f t="shared" si="2"/>
        <v>11.65</v>
      </c>
      <c r="Q4" s="3">
        <f t="shared" si="3"/>
        <v>16</v>
      </c>
      <c r="R4" s="3">
        <f t="shared" si="4"/>
        <v>8.4499999999999993</v>
      </c>
      <c r="S4" s="3">
        <f t="shared" si="5"/>
        <v>6.16</v>
      </c>
      <c r="T4" s="33"/>
      <c r="U4" s="34" t="str">
        <f t="shared" si="6"/>
        <v/>
      </c>
      <c r="V4" s="35">
        <f t="shared" si="7"/>
        <v>-8.4499999999999993</v>
      </c>
      <c r="W4" s="35">
        <f t="shared" si="8"/>
        <v>-100</v>
      </c>
      <c r="X4" s="36" t="e">
        <f t="shared" si="9"/>
        <v>#N/A</v>
      </c>
      <c r="Y4" s="36" t="e">
        <f t="shared" si="10"/>
        <v>#N/A</v>
      </c>
    </row>
    <row r="5" spans="1:25" ht="24.95" customHeight="1">
      <c r="A5" s="3">
        <v>4</v>
      </c>
      <c r="B5" s="5" t="s">
        <v>122</v>
      </c>
      <c r="C5" s="6" t="s">
        <v>218</v>
      </c>
      <c r="D5" s="5" t="s">
        <v>170</v>
      </c>
      <c r="E5" s="6" t="s">
        <v>72</v>
      </c>
      <c r="F5" s="6" t="s">
        <v>165</v>
      </c>
      <c r="G5" s="6" t="s">
        <v>1</v>
      </c>
      <c r="H5" s="31" t="s">
        <v>40</v>
      </c>
      <c r="I5" s="31" t="s">
        <v>16</v>
      </c>
      <c r="J5" s="31">
        <v>1</v>
      </c>
      <c r="K5" s="31">
        <v>5</v>
      </c>
      <c r="L5" s="31">
        <v>230306</v>
      </c>
      <c r="M5" s="32" t="s">
        <v>302</v>
      </c>
      <c r="N5" s="3">
        <f t="shared" si="0"/>
        <v>61</v>
      </c>
      <c r="O5" s="3">
        <f t="shared" si="1"/>
        <v>8.59</v>
      </c>
      <c r="P5" s="3">
        <f t="shared" si="2"/>
        <v>11.65</v>
      </c>
      <c r="Q5" s="3">
        <f t="shared" si="3"/>
        <v>16</v>
      </c>
      <c r="R5" s="3">
        <f t="shared" si="4"/>
        <v>8.4499999999999993</v>
      </c>
      <c r="S5" s="3">
        <f t="shared" si="5"/>
        <v>6.16</v>
      </c>
      <c r="T5" s="33">
        <v>7.4</v>
      </c>
      <c r="U5" s="34">
        <f t="shared" si="6"/>
        <v>7.4</v>
      </c>
      <c r="V5" s="35">
        <f t="shared" si="7"/>
        <v>-1.0499999999999989</v>
      </c>
      <c r="W5" s="35">
        <f t="shared" si="8"/>
        <v>-12.426035502958568</v>
      </c>
      <c r="X5" s="36">
        <f t="shared" si="9"/>
        <v>-1.05</v>
      </c>
      <c r="Y5" s="36">
        <f t="shared" si="10"/>
        <v>-12.43</v>
      </c>
    </row>
    <row r="6" spans="1:25" ht="24.95" customHeight="1">
      <c r="A6" s="3">
        <v>5</v>
      </c>
      <c r="B6" s="5" t="s">
        <v>124</v>
      </c>
      <c r="C6" s="6" t="s">
        <v>223</v>
      </c>
      <c r="D6" s="5" t="s">
        <v>125</v>
      </c>
      <c r="E6" s="6" t="s">
        <v>72</v>
      </c>
      <c r="F6" s="6" t="s">
        <v>126</v>
      </c>
      <c r="G6" s="6" t="s">
        <v>1</v>
      </c>
      <c r="H6" s="31" t="s">
        <v>40</v>
      </c>
      <c r="I6" s="31" t="s">
        <v>16</v>
      </c>
      <c r="J6" s="31">
        <v>1</v>
      </c>
      <c r="K6" s="31">
        <v>5</v>
      </c>
      <c r="L6" s="31">
        <v>230306</v>
      </c>
      <c r="M6" s="32" t="s">
        <v>302</v>
      </c>
      <c r="N6" s="3">
        <f t="shared" si="0"/>
        <v>61</v>
      </c>
      <c r="O6" s="3">
        <f t="shared" si="1"/>
        <v>8.59</v>
      </c>
      <c r="P6" s="3">
        <f t="shared" si="2"/>
        <v>11.65</v>
      </c>
      <c r="Q6" s="3">
        <f t="shared" si="3"/>
        <v>16</v>
      </c>
      <c r="R6" s="3">
        <f t="shared" si="4"/>
        <v>8.4499999999999993</v>
      </c>
      <c r="S6" s="3">
        <f t="shared" si="5"/>
        <v>6.16</v>
      </c>
      <c r="T6" s="33">
        <v>8.3699999999999992</v>
      </c>
      <c r="U6" s="34">
        <f t="shared" si="6"/>
        <v>8.3699999999999992</v>
      </c>
      <c r="V6" s="35">
        <f t="shared" si="7"/>
        <v>-8.0000000000000071E-2</v>
      </c>
      <c r="W6" s="35">
        <f t="shared" si="8"/>
        <v>-0.94674556213017835</v>
      </c>
      <c r="X6" s="36">
        <f t="shared" si="9"/>
        <v>-0.09</v>
      </c>
      <c r="Y6" s="36">
        <f t="shared" si="10"/>
        <v>-0.95</v>
      </c>
    </row>
    <row r="7" spans="1:25" ht="24.95" customHeight="1">
      <c r="A7" s="3">
        <v>6</v>
      </c>
      <c r="B7" s="5" t="s">
        <v>2</v>
      </c>
      <c r="C7" s="8" t="s">
        <v>203</v>
      </c>
      <c r="D7" s="5" t="s">
        <v>10</v>
      </c>
      <c r="E7" s="6" t="s">
        <v>72</v>
      </c>
      <c r="F7" s="8" t="s">
        <v>30</v>
      </c>
      <c r="G7" s="8" t="s">
        <v>1</v>
      </c>
      <c r="H7" s="38" t="s">
        <v>40</v>
      </c>
      <c r="I7" s="38" t="s">
        <v>16</v>
      </c>
      <c r="J7" s="31">
        <v>1</v>
      </c>
      <c r="K7" s="31">
        <v>5</v>
      </c>
      <c r="L7" s="31">
        <v>230306</v>
      </c>
      <c r="M7" s="32" t="s">
        <v>302</v>
      </c>
      <c r="N7" s="3">
        <f t="shared" si="0"/>
        <v>61</v>
      </c>
      <c r="O7" s="3">
        <f t="shared" si="1"/>
        <v>8.59</v>
      </c>
      <c r="P7" s="3">
        <f t="shared" si="2"/>
        <v>11.65</v>
      </c>
      <c r="Q7" s="3">
        <f t="shared" si="3"/>
        <v>16</v>
      </c>
      <c r="R7" s="3">
        <f t="shared" si="4"/>
        <v>8.4499999999999993</v>
      </c>
      <c r="S7" s="3">
        <f t="shared" si="5"/>
        <v>6.16</v>
      </c>
      <c r="T7" s="33">
        <v>7.56</v>
      </c>
      <c r="U7" s="34">
        <f t="shared" si="6"/>
        <v>7.56</v>
      </c>
      <c r="V7" s="35">
        <f t="shared" si="7"/>
        <v>-0.88999999999999968</v>
      </c>
      <c r="W7" s="35">
        <f t="shared" si="8"/>
        <v>-10.532544378698223</v>
      </c>
      <c r="X7" s="36">
        <f t="shared" si="9"/>
        <v>-0.89</v>
      </c>
      <c r="Y7" s="36">
        <f t="shared" si="10"/>
        <v>-10.54</v>
      </c>
    </row>
    <row r="8" spans="1:25" s="37" customFormat="1" ht="24.95" customHeight="1">
      <c r="A8" s="3">
        <v>7</v>
      </c>
      <c r="B8" s="5" t="s">
        <v>3</v>
      </c>
      <c r="C8" s="8" t="s">
        <v>194</v>
      </c>
      <c r="D8" s="5" t="s">
        <v>42</v>
      </c>
      <c r="E8" s="6" t="s">
        <v>72</v>
      </c>
      <c r="F8" s="8" t="s">
        <v>30</v>
      </c>
      <c r="G8" s="8" t="s">
        <v>1</v>
      </c>
      <c r="H8" s="31" t="s">
        <v>40</v>
      </c>
      <c r="I8" s="38" t="s">
        <v>16</v>
      </c>
      <c r="J8" s="38">
        <v>1</v>
      </c>
      <c r="K8" s="31">
        <v>5</v>
      </c>
      <c r="L8" s="31">
        <v>230306</v>
      </c>
      <c r="M8" s="32" t="s">
        <v>302</v>
      </c>
      <c r="N8" s="3">
        <f t="shared" si="0"/>
        <v>61</v>
      </c>
      <c r="O8" s="3">
        <f t="shared" si="1"/>
        <v>8.59</v>
      </c>
      <c r="P8" s="3">
        <f t="shared" si="2"/>
        <v>11.65</v>
      </c>
      <c r="Q8" s="3">
        <f t="shared" si="3"/>
        <v>16</v>
      </c>
      <c r="R8" s="3">
        <f t="shared" si="4"/>
        <v>8.4499999999999993</v>
      </c>
      <c r="S8" s="3">
        <f t="shared" si="5"/>
        <v>6.16</v>
      </c>
      <c r="T8" s="33">
        <v>9.2899999999999991</v>
      </c>
      <c r="U8" s="34">
        <f t="shared" si="6"/>
        <v>9.2899999999999991</v>
      </c>
      <c r="V8" s="35">
        <f t="shared" si="7"/>
        <v>0.83999999999999986</v>
      </c>
      <c r="W8" s="35">
        <f t="shared" si="8"/>
        <v>9.9408284023668632</v>
      </c>
      <c r="X8" s="36">
        <f t="shared" si="9"/>
        <v>0.84</v>
      </c>
      <c r="Y8" s="36">
        <f t="shared" si="10"/>
        <v>9.9499999999999993</v>
      </c>
    </row>
    <row r="9" spans="1:25" ht="24.95" customHeight="1">
      <c r="A9" s="3">
        <v>8</v>
      </c>
      <c r="B9" s="5" t="s">
        <v>177</v>
      </c>
      <c r="C9" s="6" t="s">
        <v>205</v>
      </c>
      <c r="D9" s="5" t="s">
        <v>289</v>
      </c>
      <c r="E9" s="6" t="s">
        <v>72</v>
      </c>
      <c r="F9" s="6" t="s">
        <v>155</v>
      </c>
      <c r="G9" s="6" t="s">
        <v>1</v>
      </c>
      <c r="H9" s="31" t="s">
        <v>40</v>
      </c>
      <c r="I9" s="31" t="s">
        <v>16</v>
      </c>
      <c r="J9" s="31">
        <v>1</v>
      </c>
      <c r="K9" s="31">
        <v>5</v>
      </c>
      <c r="L9" s="31">
        <v>230306</v>
      </c>
      <c r="M9" s="32" t="s">
        <v>302</v>
      </c>
      <c r="N9" s="3">
        <f t="shared" si="0"/>
        <v>61</v>
      </c>
      <c r="O9" s="3">
        <f t="shared" si="1"/>
        <v>8.59</v>
      </c>
      <c r="P9" s="3">
        <f t="shared" si="2"/>
        <v>11.65</v>
      </c>
      <c r="Q9" s="3">
        <f t="shared" si="3"/>
        <v>16</v>
      </c>
      <c r="R9" s="3">
        <f t="shared" si="4"/>
        <v>8.4499999999999993</v>
      </c>
      <c r="S9" s="3">
        <f t="shared" si="5"/>
        <v>6.16</v>
      </c>
      <c r="T9" s="33">
        <v>9</v>
      </c>
      <c r="U9" s="34">
        <f t="shared" si="6"/>
        <v>9</v>
      </c>
      <c r="V9" s="35">
        <f t="shared" si="7"/>
        <v>0.55000000000000071</v>
      </c>
      <c r="W9" s="35">
        <f t="shared" si="8"/>
        <v>6.5088757396449797</v>
      </c>
      <c r="X9" s="36">
        <f t="shared" si="9"/>
        <v>0.56000000000000005</v>
      </c>
      <c r="Y9" s="36">
        <f t="shared" si="10"/>
        <v>6.51</v>
      </c>
    </row>
    <row r="10" spans="1:25" s="37" customFormat="1" ht="24.95" customHeight="1">
      <c r="A10" s="3">
        <v>9</v>
      </c>
      <c r="B10" s="5" t="s">
        <v>178</v>
      </c>
      <c r="C10" s="8" t="s">
        <v>221</v>
      </c>
      <c r="D10" s="5" t="s">
        <v>303</v>
      </c>
      <c r="E10" s="6" t="s">
        <v>72</v>
      </c>
      <c r="F10" s="8" t="s">
        <v>226</v>
      </c>
      <c r="G10" s="8" t="s">
        <v>1</v>
      </c>
      <c r="H10" s="38" t="s">
        <v>40</v>
      </c>
      <c r="I10" s="38" t="s">
        <v>16</v>
      </c>
      <c r="J10" s="38">
        <v>1</v>
      </c>
      <c r="K10" s="31">
        <v>5</v>
      </c>
      <c r="L10" s="31">
        <v>230306</v>
      </c>
      <c r="M10" s="32" t="s">
        <v>302</v>
      </c>
      <c r="N10" s="3">
        <f t="shared" si="0"/>
        <v>61</v>
      </c>
      <c r="O10" s="3">
        <f t="shared" si="1"/>
        <v>8.59</v>
      </c>
      <c r="P10" s="3">
        <f t="shared" si="2"/>
        <v>11.65</v>
      </c>
      <c r="Q10" s="3">
        <f t="shared" si="3"/>
        <v>16</v>
      </c>
      <c r="R10" s="3">
        <f t="shared" si="4"/>
        <v>8.4499999999999993</v>
      </c>
      <c r="S10" s="3">
        <f t="shared" si="5"/>
        <v>6.16</v>
      </c>
      <c r="T10" s="33">
        <v>9.5</v>
      </c>
      <c r="U10" s="34">
        <f t="shared" si="6"/>
        <v>9.5</v>
      </c>
      <c r="V10" s="35">
        <f t="shared" si="7"/>
        <v>1.0500000000000007</v>
      </c>
      <c r="W10" s="35">
        <f t="shared" si="8"/>
        <v>12.426035502958589</v>
      </c>
      <c r="X10" s="36">
        <f t="shared" si="9"/>
        <v>1.05</v>
      </c>
      <c r="Y10" s="36">
        <f t="shared" si="10"/>
        <v>12.43</v>
      </c>
    </row>
    <row r="11" spans="1:25" s="37" customFormat="1" ht="24.95" customHeight="1">
      <c r="A11" s="3">
        <v>10</v>
      </c>
      <c r="B11" s="5" t="s">
        <v>179</v>
      </c>
      <c r="C11" s="8" t="s">
        <v>212</v>
      </c>
      <c r="D11" s="5" t="s">
        <v>227</v>
      </c>
      <c r="E11" s="6" t="s">
        <v>72</v>
      </c>
      <c r="F11" s="8" t="s">
        <v>228</v>
      </c>
      <c r="G11" s="8" t="s">
        <v>1</v>
      </c>
      <c r="H11" s="38" t="s">
        <v>40</v>
      </c>
      <c r="I11" s="38" t="s">
        <v>16</v>
      </c>
      <c r="J11" s="38">
        <v>1</v>
      </c>
      <c r="K11" s="31">
        <v>5</v>
      </c>
      <c r="L11" s="31">
        <v>230306</v>
      </c>
      <c r="M11" s="32" t="s">
        <v>302</v>
      </c>
      <c r="N11" s="3">
        <f t="shared" si="0"/>
        <v>61</v>
      </c>
      <c r="O11" s="3">
        <f t="shared" si="1"/>
        <v>8.59</v>
      </c>
      <c r="P11" s="3">
        <f t="shared" si="2"/>
        <v>11.65</v>
      </c>
      <c r="Q11" s="3">
        <f t="shared" si="3"/>
        <v>16</v>
      </c>
      <c r="R11" s="3">
        <f t="shared" si="4"/>
        <v>8.4499999999999993</v>
      </c>
      <c r="S11" s="3">
        <f t="shared" si="5"/>
        <v>6.16</v>
      </c>
      <c r="T11" s="33">
        <v>12</v>
      </c>
      <c r="U11" s="34" t="str">
        <f t="shared" si="6"/>
        <v/>
      </c>
      <c r="V11" s="35">
        <f t="shared" si="7"/>
        <v>3.5500000000000007</v>
      </c>
      <c r="W11" s="35">
        <f t="shared" si="8"/>
        <v>42.011834319526642</v>
      </c>
      <c r="X11" s="36">
        <f t="shared" si="9"/>
        <v>3.55</v>
      </c>
      <c r="Y11" s="36">
        <f t="shared" si="10"/>
        <v>42.019999999999996</v>
      </c>
    </row>
    <row r="12" spans="1:25" ht="24.95" customHeight="1">
      <c r="A12" s="3">
        <v>11</v>
      </c>
      <c r="B12" s="5" t="s">
        <v>180</v>
      </c>
      <c r="C12" s="8" t="s">
        <v>201</v>
      </c>
      <c r="D12" s="5" t="s">
        <v>229</v>
      </c>
      <c r="E12" s="6" t="s">
        <v>72</v>
      </c>
      <c r="F12" s="8" t="s">
        <v>231</v>
      </c>
      <c r="G12" s="8" t="s">
        <v>1</v>
      </c>
      <c r="H12" s="31" t="s">
        <v>40</v>
      </c>
      <c r="I12" s="38" t="s">
        <v>16</v>
      </c>
      <c r="J12" s="31">
        <v>1</v>
      </c>
      <c r="K12" s="31">
        <v>5</v>
      </c>
      <c r="L12" s="31">
        <v>230306</v>
      </c>
      <c r="M12" s="32" t="s">
        <v>302</v>
      </c>
      <c r="N12" s="3">
        <f t="shared" si="0"/>
        <v>61</v>
      </c>
      <c r="O12" s="3">
        <f t="shared" si="1"/>
        <v>8.59</v>
      </c>
      <c r="P12" s="3">
        <f t="shared" si="2"/>
        <v>11.65</v>
      </c>
      <c r="Q12" s="3">
        <f t="shared" si="3"/>
        <v>16</v>
      </c>
      <c r="R12" s="3">
        <f t="shared" si="4"/>
        <v>8.4499999999999993</v>
      </c>
      <c r="S12" s="3">
        <f t="shared" si="5"/>
        <v>6.16</v>
      </c>
      <c r="T12" s="33">
        <v>9.4</v>
      </c>
      <c r="U12" s="34">
        <f t="shared" si="6"/>
        <v>9.4</v>
      </c>
      <c r="V12" s="35">
        <f t="shared" si="7"/>
        <v>0.95000000000000107</v>
      </c>
      <c r="W12" s="35">
        <f t="shared" si="8"/>
        <v>11.242603550295872</v>
      </c>
      <c r="X12" s="36">
        <f t="shared" si="9"/>
        <v>0.96</v>
      </c>
      <c r="Y12" s="36">
        <f t="shared" si="10"/>
        <v>11.25</v>
      </c>
    </row>
    <row r="13" spans="1:25" ht="24.95" customHeight="1">
      <c r="A13" s="3">
        <v>12</v>
      </c>
      <c r="B13" s="5" t="s">
        <v>181</v>
      </c>
      <c r="C13" s="8" t="s">
        <v>217</v>
      </c>
      <c r="D13" s="5" t="s">
        <v>232</v>
      </c>
      <c r="E13" s="6" t="s">
        <v>72</v>
      </c>
      <c r="F13" s="8" t="s">
        <v>234</v>
      </c>
      <c r="G13" s="8" t="s">
        <v>1</v>
      </c>
      <c r="H13" s="38" t="s">
        <v>40</v>
      </c>
      <c r="I13" s="31" t="s">
        <v>16</v>
      </c>
      <c r="J13" s="31">
        <v>1</v>
      </c>
      <c r="K13" s="31">
        <v>5</v>
      </c>
      <c r="L13" s="31">
        <v>230306</v>
      </c>
      <c r="M13" s="32" t="s">
        <v>302</v>
      </c>
      <c r="N13" s="3">
        <f t="shared" si="0"/>
        <v>61</v>
      </c>
      <c r="O13" s="3">
        <f t="shared" si="1"/>
        <v>8.59</v>
      </c>
      <c r="P13" s="3">
        <f t="shared" si="2"/>
        <v>11.65</v>
      </c>
      <c r="Q13" s="3">
        <f t="shared" si="3"/>
        <v>16</v>
      </c>
      <c r="R13" s="3">
        <f t="shared" si="4"/>
        <v>8.4499999999999993</v>
      </c>
      <c r="S13" s="3">
        <f t="shared" si="5"/>
        <v>6.16</v>
      </c>
      <c r="T13" s="33"/>
      <c r="U13" s="34" t="str">
        <f t="shared" si="6"/>
        <v/>
      </c>
      <c r="V13" s="35">
        <f t="shared" si="7"/>
        <v>-8.4499999999999993</v>
      </c>
      <c r="W13" s="35">
        <f t="shared" si="8"/>
        <v>-100</v>
      </c>
      <c r="X13" s="36" t="e">
        <f t="shared" si="9"/>
        <v>#N/A</v>
      </c>
      <c r="Y13" s="36" t="e">
        <f t="shared" si="10"/>
        <v>#N/A</v>
      </c>
    </row>
    <row r="14" spans="1:25" ht="24.95" customHeight="1">
      <c r="A14" s="3">
        <v>13</v>
      </c>
      <c r="B14" s="5" t="s">
        <v>181</v>
      </c>
      <c r="C14" s="8" t="s">
        <v>217</v>
      </c>
      <c r="D14" s="5" t="s">
        <v>233</v>
      </c>
      <c r="E14" s="6" t="s">
        <v>72</v>
      </c>
      <c r="F14" s="8" t="s">
        <v>235</v>
      </c>
      <c r="G14" s="8" t="s">
        <v>1</v>
      </c>
      <c r="H14" s="38" t="s">
        <v>40</v>
      </c>
      <c r="I14" s="31" t="s">
        <v>16</v>
      </c>
      <c r="J14" s="31">
        <v>1</v>
      </c>
      <c r="K14" s="31">
        <v>5</v>
      </c>
      <c r="L14" s="31">
        <v>230306</v>
      </c>
      <c r="M14" s="32" t="s">
        <v>302</v>
      </c>
      <c r="N14" s="3">
        <f t="shared" si="0"/>
        <v>61</v>
      </c>
      <c r="O14" s="3">
        <f t="shared" si="1"/>
        <v>8.59</v>
      </c>
      <c r="P14" s="3">
        <f t="shared" si="2"/>
        <v>11.65</v>
      </c>
      <c r="Q14" s="3">
        <f t="shared" si="3"/>
        <v>16</v>
      </c>
      <c r="R14" s="3">
        <f t="shared" si="4"/>
        <v>8.4499999999999993</v>
      </c>
      <c r="S14" s="3">
        <f t="shared" si="5"/>
        <v>6.16</v>
      </c>
      <c r="T14" s="33">
        <v>9</v>
      </c>
      <c r="U14" s="34">
        <f t="shared" si="6"/>
        <v>9</v>
      </c>
      <c r="V14" s="35">
        <f t="shared" si="7"/>
        <v>0.55000000000000071</v>
      </c>
      <c r="W14" s="35">
        <f t="shared" si="8"/>
        <v>6.5088757396449797</v>
      </c>
      <c r="X14" s="36">
        <f t="shared" si="9"/>
        <v>0.56000000000000005</v>
      </c>
      <c r="Y14" s="36">
        <f t="shared" si="10"/>
        <v>6.51</v>
      </c>
    </row>
    <row r="15" spans="1:25" ht="24.95" customHeight="1">
      <c r="A15" s="3">
        <v>14</v>
      </c>
      <c r="B15" s="5" t="s">
        <v>182</v>
      </c>
      <c r="C15" s="8" t="s">
        <v>222</v>
      </c>
      <c r="D15" s="5" t="s">
        <v>230</v>
      </c>
      <c r="E15" s="6" t="s">
        <v>72</v>
      </c>
      <c r="F15" s="8" t="s">
        <v>236</v>
      </c>
      <c r="G15" s="8" t="s">
        <v>1</v>
      </c>
      <c r="H15" s="38" t="s">
        <v>40</v>
      </c>
      <c r="I15" s="38" t="s">
        <v>16</v>
      </c>
      <c r="J15" s="31">
        <v>1</v>
      </c>
      <c r="K15" s="31">
        <v>5</v>
      </c>
      <c r="L15" s="31">
        <v>230306</v>
      </c>
      <c r="M15" s="32" t="s">
        <v>302</v>
      </c>
      <c r="N15" s="3">
        <f t="shared" si="0"/>
        <v>61</v>
      </c>
      <c r="O15" s="3">
        <f t="shared" si="1"/>
        <v>8.59</v>
      </c>
      <c r="P15" s="3">
        <f t="shared" si="2"/>
        <v>11.65</v>
      </c>
      <c r="Q15" s="3">
        <f t="shared" si="3"/>
        <v>16</v>
      </c>
      <c r="R15" s="3">
        <f t="shared" si="4"/>
        <v>8.4499999999999993</v>
      </c>
      <c r="S15" s="3">
        <f t="shared" si="5"/>
        <v>6.16</v>
      </c>
      <c r="T15" s="33">
        <v>13.6</v>
      </c>
      <c r="U15" s="34" t="str">
        <f t="shared" si="6"/>
        <v/>
      </c>
      <c r="V15" s="35">
        <f t="shared" si="7"/>
        <v>5.15</v>
      </c>
      <c r="W15" s="35">
        <f t="shared" si="8"/>
        <v>60.946745562130189</v>
      </c>
      <c r="X15" s="36">
        <f t="shared" si="9"/>
        <v>5.15</v>
      </c>
      <c r="Y15" s="36">
        <f t="shared" si="10"/>
        <v>60.949999999999996</v>
      </c>
    </row>
    <row r="16" spans="1:25" s="37" customFormat="1" ht="24.95" customHeight="1">
      <c r="A16" s="3">
        <v>15</v>
      </c>
      <c r="B16" s="5" t="s">
        <v>44</v>
      </c>
      <c r="C16" s="6" t="s">
        <v>45</v>
      </c>
      <c r="D16" s="5" t="s">
        <v>11</v>
      </c>
      <c r="E16" s="6" t="s">
        <v>72</v>
      </c>
      <c r="F16" s="6" t="s">
        <v>46</v>
      </c>
      <c r="G16" s="6" t="s">
        <v>1</v>
      </c>
      <c r="H16" s="31" t="s">
        <v>40</v>
      </c>
      <c r="I16" s="31" t="s">
        <v>16</v>
      </c>
      <c r="J16" s="31">
        <v>1</v>
      </c>
      <c r="K16" s="31">
        <v>5</v>
      </c>
      <c r="L16" s="31">
        <v>230306</v>
      </c>
      <c r="M16" s="32" t="s">
        <v>302</v>
      </c>
      <c r="N16" s="3">
        <f t="shared" si="0"/>
        <v>61</v>
      </c>
      <c r="O16" s="3">
        <f t="shared" si="1"/>
        <v>8.59</v>
      </c>
      <c r="P16" s="3">
        <f t="shared" si="2"/>
        <v>11.65</v>
      </c>
      <c r="Q16" s="3">
        <f t="shared" si="3"/>
        <v>16</v>
      </c>
      <c r="R16" s="3">
        <f t="shared" si="4"/>
        <v>8.4499999999999993</v>
      </c>
      <c r="S16" s="3">
        <f t="shared" si="5"/>
        <v>6.16</v>
      </c>
      <c r="T16" s="33">
        <v>11.2</v>
      </c>
      <c r="U16" s="34" t="str">
        <f t="shared" si="6"/>
        <v/>
      </c>
      <c r="V16" s="35">
        <f t="shared" si="7"/>
        <v>2.75</v>
      </c>
      <c r="W16" s="35">
        <f t="shared" si="8"/>
        <v>32.544378698224854</v>
      </c>
      <c r="X16" s="36">
        <f t="shared" si="9"/>
        <v>2.75</v>
      </c>
      <c r="Y16" s="36">
        <f t="shared" si="10"/>
        <v>32.549999999999997</v>
      </c>
    </row>
    <row r="17" spans="1:25" s="37" customFormat="1" ht="24.95" customHeight="1">
      <c r="A17" s="3">
        <v>16</v>
      </c>
      <c r="B17" s="5" t="s">
        <v>183</v>
      </c>
      <c r="C17" s="6" t="s">
        <v>195</v>
      </c>
      <c r="D17" s="5" t="s">
        <v>237</v>
      </c>
      <c r="E17" s="6" t="s">
        <v>72</v>
      </c>
      <c r="F17" s="6" t="s">
        <v>116</v>
      </c>
      <c r="G17" s="6" t="s">
        <v>1</v>
      </c>
      <c r="H17" s="31" t="s">
        <v>40</v>
      </c>
      <c r="I17" s="31" t="s">
        <v>16</v>
      </c>
      <c r="J17" s="31">
        <v>1</v>
      </c>
      <c r="K17" s="31">
        <v>5</v>
      </c>
      <c r="L17" s="31">
        <v>230306</v>
      </c>
      <c r="M17" s="32" t="s">
        <v>302</v>
      </c>
      <c r="N17" s="3">
        <f t="shared" si="0"/>
        <v>61</v>
      </c>
      <c r="O17" s="3">
        <f t="shared" si="1"/>
        <v>8.59</v>
      </c>
      <c r="P17" s="3">
        <f t="shared" si="2"/>
        <v>11.65</v>
      </c>
      <c r="Q17" s="3">
        <f t="shared" si="3"/>
        <v>16</v>
      </c>
      <c r="R17" s="3">
        <f t="shared" si="4"/>
        <v>8.4499999999999993</v>
      </c>
      <c r="S17" s="3">
        <f t="shared" si="5"/>
        <v>6.16</v>
      </c>
      <c r="T17" s="33">
        <v>4.2</v>
      </c>
      <c r="U17" s="34" t="str">
        <f t="shared" si="6"/>
        <v/>
      </c>
      <c r="V17" s="35">
        <f t="shared" si="7"/>
        <v>-4.2499999999999991</v>
      </c>
      <c r="W17" s="35">
        <f t="shared" si="8"/>
        <v>-50.295857988165672</v>
      </c>
      <c r="X17" s="36">
        <f t="shared" si="9"/>
        <v>-4.25</v>
      </c>
      <c r="Y17" s="36">
        <f t="shared" si="10"/>
        <v>-50.3</v>
      </c>
    </row>
    <row r="18" spans="1:25" ht="24.95" customHeight="1">
      <c r="A18" s="3">
        <v>17</v>
      </c>
      <c r="B18" s="5" t="s">
        <v>0</v>
      </c>
      <c r="C18" s="8" t="s">
        <v>17</v>
      </c>
      <c r="D18" s="5" t="s">
        <v>12</v>
      </c>
      <c r="E18" s="6" t="s">
        <v>72</v>
      </c>
      <c r="F18" s="8" t="s">
        <v>26</v>
      </c>
      <c r="G18" s="8" t="s">
        <v>1</v>
      </c>
      <c r="H18" s="31" t="s">
        <v>40</v>
      </c>
      <c r="I18" s="38" t="s">
        <v>16</v>
      </c>
      <c r="J18" s="38">
        <v>1</v>
      </c>
      <c r="K18" s="31">
        <v>5</v>
      </c>
      <c r="L18" s="31">
        <v>230306</v>
      </c>
      <c r="M18" s="32" t="s">
        <v>302</v>
      </c>
      <c r="N18" s="3">
        <f t="shared" si="0"/>
        <v>61</v>
      </c>
      <c r="O18" s="3">
        <f t="shared" si="1"/>
        <v>8.59</v>
      </c>
      <c r="P18" s="3">
        <f t="shared" si="2"/>
        <v>11.65</v>
      </c>
      <c r="Q18" s="3">
        <f t="shared" si="3"/>
        <v>16</v>
      </c>
      <c r="R18" s="3">
        <f t="shared" si="4"/>
        <v>8.4499999999999993</v>
      </c>
      <c r="S18" s="3">
        <f t="shared" si="5"/>
        <v>6.16</v>
      </c>
      <c r="T18" s="33">
        <v>8.5</v>
      </c>
      <c r="U18" s="34">
        <f t="shared" si="6"/>
        <v>8.5</v>
      </c>
      <c r="V18" s="35">
        <f t="shared" si="7"/>
        <v>5.0000000000000711E-2</v>
      </c>
      <c r="W18" s="35">
        <f t="shared" si="8"/>
        <v>0.59171597633136941</v>
      </c>
      <c r="X18" s="36">
        <f t="shared" si="9"/>
        <v>6.0000000000000005E-2</v>
      </c>
      <c r="Y18" s="36">
        <f t="shared" si="10"/>
        <v>0.6</v>
      </c>
    </row>
    <row r="19" spans="1:25" s="37" customFormat="1" ht="24.95" customHeight="1">
      <c r="A19" s="3">
        <v>18</v>
      </c>
      <c r="B19" s="5" t="s">
        <v>47</v>
      </c>
      <c r="C19" s="6" t="s">
        <v>199</v>
      </c>
      <c r="D19" s="5" t="s">
        <v>238</v>
      </c>
      <c r="E19" s="6" t="s">
        <v>72</v>
      </c>
      <c r="F19" s="6" t="s">
        <v>174</v>
      </c>
      <c r="G19" s="6" t="s">
        <v>1</v>
      </c>
      <c r="H19" s="38" t="s">
        <v>40</v>
      </c>
      <c r="I19" s="38" t="s">
        <v>16</v>
      </c>
      <c r="J19" s="38">
        <v>1</v>
      </c>
      <c r="K19" s="31">
        <v>5</v>
      </c>
      <c r="L19" s="31">
        <v>230306</v>
      </c>
      <c r="M19" s="32" t="s">
        <v>302</v>
      </c>
      <c r="N19" s="3">
        <f t="shared" si="0"/>
        <v>61</v>
      </c>
      <c r="O19" s="3">
        <f t="shared" si="1"/>
        <v>8.59</v>
      </c>
      <c r="P19" s="3">
        <f t="shared" si="2"/>
        <v>11.65</v>
      </c>
      <c r="Q19" s="3">
        <f t="shared" si="3"/>
        <v>16</v>
      </c>
      <c r="R19" s="3">
        <f t="shared" si="4"/>
        <v>8.4499999999999993</v>
      </c>
      <c r="S19" s="3">
        <f t="shared" si="5"/>
        <v>6.16</v>
      </c>
      <c r="T19" s="33">
        <v>9.1</v>
      </c>
      <c r="U19" s="34">
        <f t="shared" si="6"/>
        <v>9.1</v>
      </c>
      <c r="V19" s="35">
        <f t="shared" si="7"/>
        <v>0.65000000000000036</v>
      </c>
      <c r="W19" s="35">
        <f t="shared" si="8"/>
        <v>7.692307692307697</v>
      </c>
      <c r="X19" s="36">
        <f t="shared" si="9"/>
        <v>0.65</v>
      </c>
      <c r="Y19" s="36">
        <f t="shared" si="10"/>
        <v>7.7</v>
      </c>
    </row>
    <row r="20" spans="1:25" s="37" customFormat="1" ht="24.95" customHeight="1">
      <c r="A20" s="3">
        <v>19</v>
      </c>
      <c r="B20" s="5" t="s">
        <v>47</v>
      </c>
      <c r="C20" s="6" t="s">
        <v>199</v>
      </c>
      <c r="D20" s="5" t="s">
        <v>239</v>
      </c>
      <c r="E20" s="6" t="s">
        <v>72</v>
      </c>
      <c r="F20" s="6" t="s">
        <v>240</v>
      </c>
      <c r="G20" s="6" t="s">
        <v>1</v>
      </c>
      <c r="H20" s="38" t="s">
        <v>40</v>
      </c>
      <c r="I20" s="38" t="s">
        <v>16</v>
      </c>
      <c r="J20" s="38">
        <v>1</v>
      </c>
      <c r="K20" s="31">
        <v>5</v>
      </c>
      <c r="L20" s="31">
        <v>230306</v>
      </c>
      <c r="M20" s="32" t="s">
        <v>302</v>
      </c>
      <c r="N20" s="3">
        <f t="shared" si="0"/>
        <v>61</v>
      </c>
      <c r="O20" s="3">
        <f t="shared" si="1"/>
        <v>8.59</v>
      </c>
      <c r="P20" s="3">
        <f t="shared" si="2"/>
        <v>11.65</v>
      </c>
      <c r="Q20" s="3">
        <f t="shared" si="3"/>
        <v>16</v>
      </c>
      <c r="R20" s="3">
        <f t="shared" si="4"/>
        <v>8.4499999999999993</v>
      </c>
      <c r="S20" s="3">
        <f t="shared" si="5"/>
        <v>6.16</v>
      </c>
      <c r="T20" s="33">
        <v>9.1</v>
      </c>
      <c r="U20" s="34">
        <f t="shared" si="6"/>
        <v>9.1</v>
      </c>
      <c r="V20" s="35">
        <f t="shared" si="7"/>
        <v>0.65000000000000036</v>
      </c>
      <c r="W20" s="35">
        <f t="shared" si="8"/>
        <v>7.692307692307697</v>
      </c>
      <c r="X20" s="36">
        <f t="shared" si="9"/>
        <v>0.65</v>
      </c>
      <c r="Y20" s="36">
        <f t="shared" si="10"/>
        <v>7.7</v>
      </c>
    </row>
    <row r="21" spans="1:25" s="37" customFormat="1" ht="24.95" customHeight="1">
      <c r="A21" s="3">
        <v>20</v>
      </c>
      <c r="B21" s="5" t="s">
        <v>184</v>
      </c>
      <c r="C21" s="6" t="s">
        <v>215</v>
      </c>
      <c r="D21" s="5" t="s">
        <v>241</v>
      </c>
      <c r="E21" s="6" t="s">
        <v>72</v>
      </c>
      <c r="F21" s="6" t="s">
        <v>243</v>
      </c>
      <c r="G21" s="6" t="s">
        <v>1</v>
      </c>
      <c r="H21" s="38" t="s">
        <v>40</v>
      </c>
      <c r="I21" s="38" t="s">
        <v>16</v>
      </c>
      <c r="J21" s="38">
        <v>1</v>
      </c>
      <c r="K21" s="31">
        <v>5</v>
      </c>
      <c r="L21" s="31">
        <v>230306</v>
      </c>
      <c r="M21" s="32" t="s">
        <v>302</v>
      </c>
      <c r="N21" s="3">
        <f t="shared" si="0"/>
        <v>61</v>
      </c>
      <c r="O21" s="3">
        <f t="shared" si="1"/>
        <v>8.59</v>
      </c>
      <c r="P21" s="3">
        <f t="shared" si="2"/>
        <v>11.65</v>
      </c>
      <c r="Q21" s="3">
        <f t="shared" si="3"/>
        <v>16</v>
      </c>
      <c r="R21" s="3">
        <f t="shared" si="4"/>
        <v>8.4499999999999993</v>
      </c>
      <c r="S21" s="3">
        <f t="shared" si="5"/>
        <v>6.16</v>
      </c>
      <c r="T21" s="33">
        <v>8.1</v>
      </c>
      <c r="U21" s="34">
        <f t="shared" si="6"/>
        <v>8.1</v>
      </c>
      <c r="V21" s="35">
        <f t="shared" si="7"/>
        <v>-0.34999999999999964</v>
      </c>
      <c r="W21" s="35">
        <f t="shared" si="8"/>
        <v>-4.1420118343195229</v>
      </c>
      <c r="X21" s="36">
        <f t="shared" si="9"/>
        <v>-0.35</v>
      </c>
      <c r="Y21" s="36">
        <f t="shared" si="10"/>
        <v>-4.1499999999999995</v>
      </c>
    </row>
    <row r="22" spans="1:25" s="37" customFormat="1" ht="24.95" customHeight="1">
      <c r="A22" s="3">
        <v>21</v>
      </c>
      <c r="B22" s="5" t="s">
        <v>184</v>
      </c>
      <c r="C22" s="6" t="s">
        <v>215</v>
      </c>
      <c r="D22" s="5" t="s">
        <v>242</v>
      </c>
      <c r="E22" s="6" t="s">
        <v>72</v>
      </c>
      <c r="F22" s="6" t="s">
        <v>166</v>
      </c>
      <c r="G22" s="6" t="s">
        <v>1</v>
      </c>
      <c r="H22" s="38" t="s">
        <v>40</v>
      </c>
      <c r="I22" s="38" t="s">
        <v>16</v>
      </c>
      <c r="J22" s="38">
        <v>1</v>
      </c>
      <c r="K22" s="31">
        <v>5</v>
      </c>
      <c r="L22" s="31">
        <v>230306</v>
      </c>
      <c r="M22" s="32" t="s">
        <v>302</v>
      </c>
      <c r="N22" s="3">
        <f t="shared" si="0"/>
        <v>61</v>
      </c>
      <c r="O22" s="3">
        <f t="shared" si="1"/>
        <v>8.59</v>
      </c>
      <c r="P22" s="3">
        <f t="shared" si="2"/>
        <v>11.65</v>
      </c>
      <c r="Q22" s="3">
        <f t="shared" si="3"/>
        <v>16</v>
      </c>
      <c r="R22" s="3">
        <f t="shared" si="4"/>
        <v>8.4499999999999993</v>
      </c>
      <c r="S22" s="3">
        <f t="shared" si="5"/>
        <v>6.16</v>
      </c>
      <c r="T22" s="33">
        <v>8.3000000000000007</v>
      </c>
      <c r="U22" s="34">
        <f t="shared" si="6"/>
        <v>8.3000000000000007</v>
      </c>
      <c r="V22" s="35">
        <f t="shared" si="7"/>
        <v>-0.14999999999999858</v>
      </c>
      <c r="W22" s="35">
        <f t="shared" si="8"/>
        <v>-1.7751479289940661</v>
      </c>
      <c r="X22" s="36">
        <f t="shared" si="9"/>
        <v>-0.15000000000000002</v>
      </c>
      <c r="Y22" s="36">
        <f t="shared" si="10"/>
        <v>-1.78</v>
      </c>
    </row>
    <row r="23" spans="1:25" ht="24.95" customHeight="1">
      <c r="A23" s="3">
        <v>22</v>
      </c>
      <c r="B23" s="5" t="s">
        <v>4</v>
      </c>
      <c r="C23" s="13" t="s">
        <v>5</v>
      </c>
      <c r="D23" s="11" t="s">
        <v>14</v>
      </c>
      <c r="E23" s="6" t="s">
        <v>72</v>
      </c>
      <c r="F23" s="10" t="s">
        <v>31</v>
      </c>
      <c r="G23" s="6" t="s">
        <v>1</v>
      </c>
      <c r="H23" s="38" t="s">
        <v>40</v>
      </c>
      <c r="I23" s="31" t="s">
        <v>16</v>
      </c>
      <c r="J23" s="31">
        <v>1</v>
      </c>
      <c r="K23" s="31">
        <v>5</v>
      </c>
      <c r="L23" s="31">
        <v>230306</v>
      </c>
      <c r="M23" s="32" t="s">
        <v>302</v>
      </c>
      <c r="N23" s="3">
        <f t="shared" si="0"/>
        <v>61</v>
      </c>
      <c r="O23" s="3">
        <f t="shared" si="1"/>
        <v>8.59</v>
      </c>
      <c r="P23" s="3">
        <f t="shared" si="2"/>
        <v>11.65</v>
      </c>
      <c r="Q23" s="3">
        <f t="shared" si="3"/>
        <v>16</v>
      </c>
      <c r="R23" s="3">
        <f t="shared" si="4"/>
        <v>8.4499999999999993</v>
      </c>
      <c r="S23" s="3">
        <f t="shared" si="5"/>
        <v>6.16</v>
      </c>
      <c r="T23" s="33">
        <v>8.24</v>
      </c>
      <c r="U23" s="34">
        <f t="shared" si="6"/>
        <v>8.24</v>
      </c>
      <c r="V23" s="35">
        <f t="shared" si="7"/>
        <v>-0.20999999999999908</v>
      </c>
      <c r="W23" s="35">
        <f t="shared" si="8"/>
        <v>-2.4852071005917051</v>
      </c>
      <c r="X23" s="36">
        <f t="shared" si="9"/>
        <v>-0.21000000000000002</v>
      </c>
      <c r="Y23" s="36">
        <f t="shared" si="10"/>
        <v>-2.4899999999999998</v>
      </c>
    </row>
    <row r="24" spans="1:25" s="37" customFormat="1" ht="24.95" customHeight="1">
      <c r="A24" s="3">
        <v>23</v>
      </c>
      <c r="B24" s="5" t="s">
        <v>7</v>
      </c>
      <c r="C24" s="10" t="s">
        <v>8</v>
      </c>
      <c r="D24" s="5" t="s">
        <v>294</v>
      </c>
      <c r="E24" s="6" t="s">
        <v>72</v>
      </c>
      <c r="F24" s="8" t="s">
        <v>24</v>
      </c>
      <c r="G24" s="8" t="s">
        <v>1</v>
      </c>
      <c r="H24" s="31" t="s">
        <v>40</v>
      </c>
      <c r="I24" s="31" t="s">
        <v>16</v>
      </c>
      <c r="J24" s="31">
        <v>1</v>
      </c>
      <c r="K24" s="31">
        <v>5</v>
      </c>
      <c r="L24" s="31">
        <v>230306</v>
      </c>
      <c r="M24" s="32" t="s">
        <v>302</v>
      </c>
      <c r="N24" s="3">
        <f t="shared" si="0"/>
        <v>61</v>
      </c>
      <c r="O24" s="3">
        <f t="shared" si="1"/>
        <v>8.59</v>
      </c>
      <c r="P24" s="3">
        <f t="shared" si="2"/>
        <v>11.65</v>
      </c>
      <c r="Q24" s="3">
        <f t="shared" si="3"/>
        <v>16</v>
      </c>
      <c r="R24" s="3">
        <f t="shared" si="4"/>
        <v>8.4499999999999993</v>
      </c>
      <c r="S24" s="3">
        <f t="shared" si="5"/>
        <v>6.16</v>
      </c>
      <c r="T24" s="33">
        <v>10.4</v>
      </c>
      <c r="U24" s="34">
        <f t="shared" si="6"/>
        <v>10.4</v>
      </c>
      <c r="V24" s="35">
        <f t="shared" si="7"/>
        <v>1.9500000000000011</v>
      </c>
      <c r="W24" s="35">
        <f t="shared" si="8"/>
        <v>23.076923076923091</v>
      </c>
      <c r="X24" s="36">
        <f t="shared" si="9"/>
        <v>1.95</v>
      </c>
      <c r="Y24" s="36">
        <f t="shared" si="10"/>
        <v>23.080000000000002</v>
      </c>
    </row>
    <row r="25" spans="1:25" ht="24.95" customHeight="1">
      <c r="A25" s="3">
        <v>24</v>
      </c>
      <c r="B25" s="5" t="s">
        <v>9</v>
      </c>
      <c r="C25" s="12" t="s">
        <v>18</v>
      </c>
      <c r="D25" s="11" t="s">
        <v>153</v>
      </c>
      <c r="E25" s="6" t="s">
        <v>72</v>
      </c>
      <c r="F25" s="10" t="s">
        <v>109</v>
      </c>
      <c r="G25" s="6" t="s">
        <v>1</v>
      </c>
      <c r="H25" s="31" t="s">
        <v>40</v>
      </c>
      <c r="I25" s="38" t="s">
        <v>16</v>
      </c>
      <c r="J25" s="38">
        <v>1</v>
      </c>
      <c r="K25" s="31">
        <v>5</v>
      </c>
      <c r="L25" s="31">
        <v>230306</v>
      </c>
      <c r="M25" s="32" t="s">
        <v>302</v>
      </c>
      <c r="N25" s="3">
        <f t="shared" si="0"/>
        <v>61</v>
      </c>
      <c r="O25" s="3">
        <f t="shared" si="1"/>
        <v>8.59</v>
      </c>
      <c r="P25" s="3">
        <f t="shared" si="2"/>
        <v>11.65</v>
      </c>
      <c r="Q25" s="3">
        <f t="shared" si="3"/>
        <v>16</v>
      </c>
      <c r="R25" s="3">
        <f t="shared" si="4"/>
        <v>8.4499999999999993</v>
      </c>
      <c r="S25" s="3">
        <f t="shared" si="5"/>
        <v>6.16</v>
      </c>
      <c r="T25" s="33"/>
      <c r="U25" s="34" t="str">
        <f t="shared" si="6"/>
        <v/>
      </c>
      <c r="V25" s="35">
        <f t="shared" si="7"/>
        <v>-8.4499999999999993</v>
      </c>
      <c r="W25" s="35">
        <f t="shared" si="8"/>
        <v>-100</v>
      </c>
      <c r="X25" s="36" t="e">
        <f t="shared" si="9"/>
        <v>#N/A</v>
      </c>
      <c r="Y25" s="36" t="e">
        <f t="shared" si="10"/>
        <v>#N/A</v>
      </c>
    </row>
    <row r="26" spans="1:25" ht="24.95" customHeight="1">
      <c r="A26" s="3">
        <v>25</v>
      </c>
      <c r="B26" s="5" t="s">
        <v>9</v>
      </c>
      <c r="C26" s="12" t="s">
        <v>18</v>
      </c>
      <c r="D26" s="11" t="s">
        <v>154</v>
      </c>
      <c r="E26" s="6" t="s">
        <v>72</v>
      </c>
      <c r="F26" s="10" t="s">
        <v>168</v>
      </c>
      <c r="G26" s="6" t="s">
        <v>1</v>
      </c>
      <c r="H26" s="31" t="s">
        <v>40</v>
      </c>
      <c r="I26" s="38" t="s">
        <v>16</v>
      </c>
      <c r="J26" s="38">
        <v>1</v>
      </c>
      <c r="K26" s="31">
        <v>5</v>
      </c>
      <c r="L26" s="31">
        <v>230306</v>
      </c>
      <c r="M26" s="32" t="s">
        <v>302</v>
      </c>
      <c r="N26" s="3">
        <f t="shared" si="0"/>
        <v>61</v>
      </c>
      <c r="O26" s="3">
        <f t="shared" si="1"/>
        <v>8.59</v>
      </c>
      <c r="P26" s="3">
        <f t="shared" si="2"/>
        <v>11.65</v>
      </c>
      <c r="Q26" s="3">
        <f t="shared" si="3"/>
        <v>16</v>
      </c>
      <c r="R26" s="3">
        <f t="shared" si="4"/>
        <v>8.4499999999999993</v>
      </c>
      <c r="S26" s="3">
        <f t="shared" si="5"/>
        <v>6.16</v>
      </c>
      <c r="T26" s="33"/>
      <c r="U26" s="34" t="str">
        <f t="shared" si="6"/>
        <v/>
      </c>
      <c r="V26" s="35">
        <f t="shared" si="7"/>
        <v>-8.4499999999999993</v>
      </c>
      <c r="W26" s="35">
        <f t="shared" si="8"/>
        <v>-100</v>
      </c>
      <c r="X26" s="36" t="e">
        <f t="shared" si="9"/>
        <v>#N/A</v>
      </c>
      <c r="Y26" s="36" t="e">
        <f t="shared" si="10"/>
        <v>#N/A</v>
      </c>
    </row>
    <row r="27" spans="1:25" ht="24.95" customHeight="1">
      <c r="A27" s="3">
        <v>26</v>
      </c>
      <c r="B27" s="5" t="s">
        <v>9</v>
      </c>
      <c r="C27" s="12" t="s">
        <v>18</v>
      </c>
      <c r="D27" s="11" t="s">
        <v>244</v>
      </c>
      <c r="E27" s="6" t="s">
        <v>72</v>
      </c>
      <c r="F27" s="10" t="s">
        <v>126</v>
      </c>
      <c r="G27" s="6" t="s">
        <v>1</v>
      </c>
      <c r="H27" s="31" t="s">
        <v>40</v>
      </c>
      <c r="I27" s="38" t="s">
        <v>16</v>
      </c>
      <c r="J27" s="38">
        <v>1</v>
      </c>
      <c r="K27" s="31">
        <v>5</v>
      </c>
      <c r="L27" s="31">
        <v>230306</v>
      </c>
      <c r="M27" s="32" t="s">
        <v>302</v>
      </c>
      <c r="N27" s="3">
        <f t="shared" si="0"/>
        <v>61</v>
      </c>
      <c r="O27" s="3">
        <f t="shared" si="1"/>
        <v>8.59</v>
      </c>
      <c r="P27" s="3">
        <f t="shared" si="2"/>
        <v>11.65</v>
      </c>
      <c r="Q27" s="3">
        <f t="shared" si="3"/>
        <v>16</v>
      </c>
      <c r="R27" s="3">
        <f t="shared" si="4"/>
        <v>8.4499999999999993</v>
      </c>
      <c r="S27" s="3">
        <f t="shared" si="5"/>
        <v>6.16</v>
      </c>
      <c r="T27" s="33">
        <v>8.36</v>
      </c>
      <c r="U27" s="34">
        <f t="shared" si="6"/>
        <v>8.36</v>
      </c>
      <c r="V27" s="35">
        <f t="shared" si="7"/>
        <v>-8.9999999999999858E-2</v>
      </c>
      <c r="W27" s="35">
        <f t="shared" si="8"/>
        <v>-1.065088757396448</v>
      </c>
      <c r="X27" s="36">
        <f t="shared" si="9"/>
        <v>-0.09</v>
      </c>
      <c r="Y27" s="36">
        <f t="shared" si="10"/>
        <v>-1.07</v>
      </c>
    </row>
    <row r="28" spans="1:25" ht="24.95" customHeight="1">
      <c r="A28" s="3">
        <v>27</v>
      </c>
      <c r="B28" s="5" t="s">
        <v>20</v>
      </c>
      <c r="C28" s="10" t="s">
        <v>207</v>
      </c>
      <c r="D28" s="5" t="s">
        <v>43</v>
      </c>
      <c r="E28" s="6" t="s">
        <v>72</v>
      </c>
      <c r="F28" s="8" t="s">
        <v>103</v>
      </c>
      <c r="G28" s="8" t="s">
        <v>1</v>
      </c>
      <c r="H28" s="38" t="s">
        <v>40</v>
      </c>
      <c r="I28" s="38" t="s">
        <v>16</v>
      </c>
      <c r="J28" s="38">
        <v>1</v>
      </c>
      <c r="K28" s="31">
        <v>5</v>
      </c>
      <c r="L28" s="31">
        <v>230306</v>
      </c>
      <c r="M28" s="32" t="s">
        <v>302</v>
      </c>
      <c r="N28" s="3">
        <f t="shared" si="0"/>
        <v>61</v>
      </c>
      <c r="O28" s="3">
        <f t="shared" si="1"/>
        <v>8.59</v>
      </c>
      <c r="P28" s="3">
        <f t="shared" si="2"/>
        <v>11.65</v>
      </c>
      <c r="Q28" s="3">
        <f t="shared" si="3"/>
        <v>16</v>
      </c>
      <c r="R28" s="3">
        <f t="shared" si="4"/>
        <v>8.4499999999999993</v>
      </c>
      <c r="S28" s="3">
        <f t="shared" si="5"/>
        <v>6.16</v>
      </c>
      <c r="T28" s="33">
        <v>9.6</v>
      </c>
      <c r="U28" s="34">
        <f t="shared" si="6"/>
        <v>9.6</v>
      </c>
      <c r="V28" s="35">
        <f t="shared" si="7"/>
        <v>1.1500000000000004</v>
      </c>
      <c r="W28" s="35">
        <f t="shared" si="8"/>
        <v>13.609467455621308</v>
      </c>
      <c r="X28" s="36">
        <f t="shared" si="9"/>
        <v>1.1499999999999999</v>
      </c>
      <c r="Y28" s="36">
        <f t="shared" si="10"/>
        <v>13.61</v>
      </c>
    </row>
    <row r="29" spans="1:25" s="37" customFormat="1" ht="24.95" customHeight="1">
      <c r="A29" s="3">
        <v>28</v>
      </c>
      <c r="B29" s="5" t="s">
        <v>19</v>
      </c>
      <c r="C29" s="6" t="s">
        <v>197</v>
      </c>
      <c r="D29" s="5" t="s">
        <v>246</v>
      </c>
      <c r="E29" s="6" t="s">
        <v>72</v>
      </c>
      <c r="F29" s="6" t="s">
        <v>25</v>
      </c>
      <c r="G29" s="6" t="s">
        <v>1</v>
      </c>
      <c r="H29" s="31" t="s">
        <v>40</v>
      </c>
      <c r="I29" s="31" t="s">
        <v>16</v>
      </c>
      <c r="J29" s="31">
        <v>1</v>
      </c>
      <c r="K29" s="31">
        <v>5</v>
      </c>
      <c r="L29" s="31">
        <v>230306</v>
      </c>
      <c r="M29" s="32" t="s">
        <v>302</v>
      </c>
      <c r="N29" s="3">
        <f t="shared" si="0"/>
        <v>61</v>
      </c>
      <c r="O29" s="3">
        <f t="shared" si="1"/>
        <v>8.59</v>
      </c>
      <c r="P29" s="3">
        <f t="shared" si="2"/>
        <v>11.65</v>
      </c>
      <c r="Q29" s="3">
        <f t="shared" si="3"/>
        <v>16</v>
      </c>
      <c r="R29" s="3">
        <f t="shared" si="4"/>
        <v>8.4499999999999993</v>
      </c>
      <c r="S29" s="3">
        <f t="shared" si="5"/>
        <v>6.16</v>
      </c>
      <c r="T29" s="33">
        <v>8.8000000000000007</v>
      </c>
      <c r="U29" s="34">
        <f t="shared" si="6"/>
        <v>8.8000000000000007</v>
      </c>
      <c r="V29" s="35">
        <f t="shared" si="7"/>
        <v>0.35000000000000142</v>
      </c>
      <c r="W29" s="35">
        <f t="shared" si="8"/>
        <v>4.1420118343195433</v>
      </c>
      <c r="X29" s="36">
        <f t="shared" si="9"/>
        <v>0.36</v>
      </c>
      <c r="Y29" s="36">
        <f t="shared" si="10"/>
        <v>4.1499999999999995</v>
      </c>
    </row>
    <row r="30" spans="1:25" s="37" customFormat="1" ht="24.95" customHeight="1">
      <c r="A30" s="3">
        <v>29</v>
      </c>
      <c r="B30" s="5" t="s">
        <v>19</v>
      </c>
      <c r="C30" s="6" t="s">
        <v>197</v>
      </c>
      <c r="D30" s="5" t="s">
        <v>245</v>
      </c>
      <c r="E30" s="6" t="s">
        <v>72</v>
      </c>
      <c r="F30" s="6" t="s">
        <v>110</v>
      </c>
      <c r="G30" s="6" t="s">
        <v>1</v>
      </c>
      <c r="H30" s="31" t="s">
        <v>40</v>
      </c>
      <c r="I30" s="31" t="s">
        <v>16</v>
      </c>
      <c r="J30" s="31">
        <v>1</v>
      </c>
      <c r="K30" s="31">
        <v>5</v>
      </c>
      <c r="L30" s="31">
        <v>230306</v>
      </c>
      <c r="M30" s="32" t="s">
        <v>302</v>
      </c>
      <c r="N30" s="3">
        <f t="shared" si="0"/>
        <v>61</v>
      </c>
      <c r="O30" s="3">
        <f t="shared" si="1"/>
        <v>8.59</v>
      </c>
      <c r="P30" s="3">
        <f t="shared" si="2"/>
        <v>11.65</v>
      </c>
      <c r="Q30" s="3">
        <f t="shared" si="3"/>
        <v>16</v>
      </c>
      <c r="R30" s="3">
        <f t="shared" si="4"/>
        <v>8.4499999999999993</v>
      </c>
      <c r="S30" s="3">
        <f t="shared" si="5"/>
        <v>6.16</v>
      </c>
      <c r="T30" s="33">
        <v>8.6999999999999993</v>
      </c>
      <c r="U30" s="34">
        <f t="shared" si="6"/>
        <v>8.6999999999999993</v>
      </c>
      <c r="V30" s="35">
        <f t="shared" si="7"/>
        <v>0.25</v>
      </c>
      <c r="W30" s="35">
        <f t="shared" si="8"/>
        <v>2.9585798816568047</v>
      </c>
      <c r="X30" s="36">
        <f t="shared" si="9"/>
        <v>0.25</v>
      </c>
      <c r="Y30" s="36">
        <f t="shared" si="10"/>
        <v>2.96</v>
      </c>
    </row>
    <row r="31" spans="1:25" s="37" customFormat="1" ht="24.95" customHeight="1">
      <c r="A31" s="3">
        <v>30</v>
      </c>
      <c r="B31" s="5" t="s">
        <v>59</v>
      </c>
      <c r="C31" s="12" t="s">
        <v>60</v>
      </c>
      <c r="D31" s="11" t="s">
        <v>52</v>
      </c>
      <c r="E31" s="6" t="s">
        <v>72</v>
      </c>
      <c r="F31" s="40" t="s">
        <v>68</v>
      </c>
      <c r="G31" s="6" t="s">
        <v>1</v>
      </c>
      <c r="H31" s="31" t="s">
        <v>40</v>
      </c>
      <c r="I31" s="31" t="s">
        <v>16</v>
      </c>
      <c r="J31" s="31">
        <v>1</v>
      </c>
      <c r="K31" s="31">
        <v>5</v>
      </c>
      <c r="L31" s="31">
        <v>230306</v>
      </c>
      <c r="M31" s="32" t="s">
        <v>302</v>
      </c>
      <c r="N31" s="3">
        <f t="shared" si="0"/>
        <v>61</v>
      </c>
      <c r="O31" s="3">
        <f t="shared" si="1"/>
        <v>8.59</v>
      </c>
      <c r="P31" s="3">
        <f t="shared" si="2"/>
        <v>11.65</v>
      </c>
      <c r="Q31" s="3">
        <f t="shared" si="3"/>
        <v>16</v>
      </c>
      <c r="R31" s="3">
        <f t="shared" si="4"/>
        <v>8.4499999999999993</v>
      </c>
      <c r="S31" s="3">
        <f t="shared" si="5"/>
        <v>6.16</v>
      </c>
      <c r="T31" s="33">
        <v>8.9</v>
      </c>
      <c r="U31" s="34">
        <f t="shared" si="6"/>
        <v>8.9</v>
      </c>
      <c r="V31" s="35">
        <f t="shared" si="7"/>
        <v>0.45000000000000107</v>
      </c>
      <c r="W31" s="35">
        <f t="shared" si="8"/>
        <v>5.3254437869822615</v>
      </c>
      <c r="X31" s="36">
        <f t="shared" si="9"/>
        <v>0.46</v>
      </c>
      <c r="Y31" s="36">
        <f t="shared" si="10"/>
        <v>5.33</v>
      </c>
    </row>
    <row r="32" spans="1:25" s="37" customFormat="1" ht="24.95" customHeight="1">
      <c r="A32" s="3">
        <v>31</v>
      </c>
      <c r="B32" s="5" t="s">
        <v>6</v>
      </c>
      <c r="C32" s="12" t="s">
        <v>206</v>
      </c>
      <c r="D32" s="11" t="s">
        <v>173</v>
      </c>
      <c r="E32" s="6" t="s">
        <v>72</v>
      </c>
      <c r="F32" s="40" t="s">
        <v>155</v>
      </c>
      <c r="G32" s="6" t="s">
        <v>1</v>
      </c>
      <c r="H32" s="31" t="s">
        <v>40</v>
      </c>
      <c r="I32" s="31" t="s">
        <v>16</v>
      </c>
      <c r="J32" s="31">
        <v>1</v>
      </c>
      <c r="K32" s="31">
        <v>5</v>
      </c>
      <c r="L32" s="31">
        <v>230306</v>
      </c>
      <c r="M32" s="32" t="s">
        <v>302</v>
      </c>
      <c r="N32" s="3">
        <f t="shared" si="0"/>
        <v>61</v>
      </c>
      <c r="O32" s="3">
        <f t="shared" si="1"/>
        <v>8.59</v>
      </c>
      <c r="P32" s="3">
        <f t="shared" si="2"/>
        <v>11.65</v>
      </c>
      <c r="Q32" s="3">
        <f t="shared" si="3"/>
        <v>16</v>
      </c>
      <c r="R32" s="3">
        <f t="shared" si="4"/>
        <v>8.4499999999999993</v>
      </c>
      <c r="S32" s="3">
        <f t="shared" si="5"/>
        <v>6.16</v>
      </c>
      <c r="T32" s="33">
        <v>6.6</v>
      </c>
      <c r="U32" s="34">
        <f t="shared" si="6"/>
        <v>6.6</v>
      </c>
      <c r="V32" s="35">
        <f t="shared" si="7"/>
        <v>-1.8499999999999996</v>
      </c>
      <c r="W32" s="35">
        <f t="shared" si="8"/>
        <v>-21.893491124260354</v>
      </c>
      <c r="X32" s="36">
        <f t="shared" si="9"/>
        <v>-1.85</v>
      </c>
      <c r="Y32" s="36">
        <f t="shared" si="10"/>
        <v>-21.900000000000002</v>
      </c>
    </row>
    <row r="33" spans="1:26" s="37" customFormat="1" ht="24.95" customHeight="1">
      <c r="A33" s="3">
        <v>32</v>
      </c>
      <c r="B33" s="5" t="s">
        <v>61</v>
      </c>
      <c r="C33" s="12" t="s">
        <v>211</v>
      </c>
      <c r="D33" s="11" t="s">
        <v>247</v>
      </c>
      <c r="E33" s="6" t="s">
        <v>72</v>
      </c>
      <c r="F33" s="40" t="s">
        <v>69</v>
      </c>
      <c r="G33" s="6" t="s">
        <v>1</v>
      </c>
      <c r="H33" s="31" t="s">
        <v>40</v>
      </c>
      <c r="I33" s="31" t="s">
        <v>16</v>
      </c>
      <c r="J33" s="31">
        <v>1</v>
      </c>
      <c r="K33" s="31">
        <v>5</v>
      </c>
      <c r="L33" s="31">
        <v>230306</v>
      </c>
      <c r="M33" s="32" t="s">
        <v>302</v>
      </c>
      <c r="N33" s="3">
        <f t="shared" si="0"/>
        <v>61</v>
      </c>
      <c r="O33" s="3">
        <f t="shared" si="1"/>
        <v>8.59</v>
      </c>
      <c r="P33" s="3">
        <f t="shared" si="2"/>
        <v>11.65</v>
      </c>
      <c r="Q33" s="3">
        <f t="shared" si="3"/>
        <v>16</v>
      </c>
      <c r="R33" s="3">
        <f t="shared" si="4"/>
        <v>8.4499999999999993</v>
      </c>
      <c r="S33" s="3">
        <f t="shared" si="5"/>
        <v>6.16</v>
      </c>
      <c r="T33" s="33"/>
      <c r="U33" s="34" t="str">
        <f t="shared" si="6"/>
        <v/>
      </c>
      <c r="V33" s="35">
        <f t="shared" si="7"/>
        <v>-8.4499999999999993</v>
      </c>
      <c r="W33" s="35">
        <f t="shared" si="8"/>
        <v>-100</v>
      </c>
      <c r="X33" s="36" t="e">
        <f t="shared" si="9"/>
        <v>#N/A</v>
      </c>
      <c r="Y33" s="36" t="e">
        <f t="shared" si="10"/>
        <v>#N/A</v>
      </c>
    </row>
    <row r="34" spans="1:26" s="37" customFormat="1" ht="24.95" customHeight="1">
      <c r="A34" s="3">
        <v>33</v>
      </c>
      <c r="B34" s="5" t="s">
        <v>61</v>
      </c>
      <c r="C34" s="12" t="s">
        <v>211</v>
      </c>
      <c r="D34" s="11" t="s">
        <v>248</v>
      </c>
      <c r="E34" s="6" t="s">
        <v>72</v>
      </c>
      <c r="F34" s="40" t="s">
        <v>249</v>
      </c>
      <c r="G34" s="6" t="s">
        <v>1</v>
      </c>
      <c r="H34" s="31" t="s">
        <v>40</v>
      </c>
      <c r="I34" s="31" t="s">
        <v>16</v>
      </c>
      <c r="J34" s="31">
        <v>1</v>
      </c>
      <c r="K34" s="31">
        <v>5</v>
      </c>
      <c r="L34" s="31">
        <v>230306</v>
      </c>
      <c r="M34" s="32" t="s">
        <v>302</v>
      </c>
      <c r="N34" s="3">
        <f t="shared" ref="N34:N57" si="11">COUNTA($T$2:$T$82)</f>
        <v>61</v>
      </c>
      <c r="O34" s="3">
        <f t="shared" ref="O34:O57" si="12">$K$88</f>
        <v>8.59</v>
      </c>
      <c r="P34" s="3">
        <f t="shared" ref="P34:P57" si="13">$K$90</f>
        <v>11.65</v>
      </c>
      <c r="Q34" s="3">
        <f t="shared" ref="Q34:Q57" si="14">COUNTA($T$63:$T$82)</f>
        <v>16</v>
      </c>
      <c r="R34" s="3">
        <f t="shared" ref="R34:R57" si="15">$K$91</f>
        <v>8.4499999999999993</v>
      </c>
      <c r="S34" s="3">
        <f t="shared" ref="S34:S57" si="16">$K$93</f>
        <v>6.16</v>
      </c>
      <c r="T34" s="33">
        <v>9</v>
      </c>
      <c r="U34" s="34">
        <f t="shared" ref="U34:U57" si="17">IF(OR(T34&lt;$J$86,T34&gt;$J$87),"",T34)</f>
        <v>9</v>
      </c>
      <c r="V34" s="35">
        <f t="shared" ref="V34:V57" si="18">(T34-$K$91)/$K$89</f>
        <v>0.55000000000000071</v>
      </c>
      <c r="W34" s="35">
        <f t="shared" ref="W34:W57" si="19">(T34-$K$91)/$K$91*100</f>
        <v>6.5088757396449797</v>
      </c>
      <c r="X34" s="36">
        <f t="shared" si="9"/>
        <v>0.56000000000000005</v>
      </c>
      <c r="Y34" s="36">
        <f t="shared" si="10"/>
        <v>6.51</v>
      </c>
    </row>
    <row r="35" spans="1:26" s="37" customFormat="1" ht="24.95" customHeight="1">
      <c r="A35" s="3">
        <v>34</v>
      </c>
      <c r="B35" s="5" t="s">
        <v>48</v>
      </c>
      <c r="C35" s="12" t="s">
        <v>204</v>
      </c>
      <c r="D35" s="11" t="s">
        <v>13</v>
      </c>
      <c r="E35" s="6" t="s">
        <v>72</v>
      </c>
      <c r="F35" s="40" t="s">
        <v>49</v>
      </c>
      <c r="G35" s="6" t="s">
        <v>1</v>
      </c>
      <c r="H35" s="31" t="s">
        <v>40</v>
      </c>
      <c r="I35" s="31" t="s">
        <v>16</v>
      </c>
      <c r="J35" s="31">
        <v>1</v>
      </c>
      <c r="K35" s="31">
        <v>5</v>
      </c>
      <c r="L35" s="31">
        <v>230306</v>
      </c>
      <c r="M35" s="32" t="s">
        <v>302</v>
      </c>
      <c r="N35" s="3">
        <f t="shared" si="11"/>
        <v>61</v>
      </c>
      <c r="O35" s="3">
        <f t="shared" si="12"/>
        <v>8.59</v>
      </c>
      <c r="P35" s="3">
        <f t="shared" si="13"/>
        <v>11.65</v>
      </c>
      <c r="Q35" s="3">
        <f t="shared" si="14"/>
        <v>16</v>
      </c>
      <c r="R35" s="3">
        <f t="shared" si="15"/>
        <v>8.4499999999999993</v>
      </c>
      <c r="S35" s="3">
        <f t="shared" si="16"/>
        <v>6.16</v>
      </c>
      <c r="T35" s="33">
        <v>6</v>
      </c>
      <c r="U35" s="34">
        <f t="shared" si="17"/>
        <v>6</v>
      </c>
      <c r="V35" s="35">
        <f t="shared" si="18"/>
        <v>-2.4499999999999993</v>
      </c>
      <c r="W35" s="35">
        <f t="shared" si="19"/>
        <v>-28.994082840236679</v>
      </c>
      <c r="X35" s="36">
        <f t="shared" si="9"/>
        <v>-2.4500000000000002</v>
      </c>
      <c r="Y35" s="36">
        <f t="shared" si="10"/>
        <v>-29</v>
      </c>
    </row>
    <row r="36" spans="1:26" ht="24.95" customHeight="1">
      <c r="A36" s="3">
        <v>35</v>
      </c>
      <c r="B36" s="5" t="s">
        <v>185</v>
      </c>
      <c r="C36" s="8" t="s">
        <v>208</v>
      </c>
      <c r="D36" s="5" t="s">
        <v>250</v>
      </c>
      <c r="E36" s="6" t="s">
        <v>72</v>
      </c>
      <c r="F36" s="8" t="s">
        <v>155</v>
      </c>
      <c r="G36" s="8" t="s">
        <v>1</v>
      </c>
      <c r="H36" s="38" t="s">
        <v>40</v>
      </c>
      <c r="I36" s="38" t="s">
        <v>16</v>
      </c>
      <c r="J36" s="38">
        <v>1</v>
      </c>
      <c r="K36" s="31">
        <v>5</v>
      </c>
      <c r="L36" s="31">
        <v>230306</v>
      </c>
      <c r="M36" s="32" t="s">
        <v>302</v>
      </c>
      <c r="N36" s="3">
        <f t="shared" si="11"/>
        <v>61</v>
      </c>
      <c r="O36" s="3">
        <f t="shared" si="12"/>
        <v>8.59</v>
      </c>
      <c r="P36" s="3">
        <f t="shared" si="13"/>
        <v>11.65</v>
      </c>
      <c r="Q36" s="3">
        <f t="shared" si="14"/>
        <v>16</v>
      </c>
      <c r="R36" s="3">
        <f t="shared" si="15"/>
        <v>8.4499999999999993</v>
      </c>
      <c r="S36" s="3">
        <f t="shared" si="16"/>
        <v>6.16</v>
      </c>
      <c r="T36" s="33">
        <v>7.58</v>
      </c>
      <c r="U36" s="34">
        <f t="shared" si="17"/>
        <v>7.58</v>
      </c>
      <c r="V36" s="35">
        <f t="shared" si="18"/>
        <v>-0.86999999999999922</v>
      </c>
      <c r="W36" s="35">
        <f t="shared" si="19"/>
        <v>-10.295857988165672</v>
      </c>
      <c r="X36" s="36">
        <f t="shared" si="9"/>
        <v>-0.87</v>
      </c>
      <c r="Y36" s="36">
        <f t="shared" si="10"/>
        <v>-10.299999999999999</v>
      </c>
      <c r="Z36" s="37"/>
    </row>
    <row r="37" spans="1:26" ht="24.95" customHeight="1">
      <c r="A37" s="3">
        <v>36</v>
      </c>
      <c r="B37" s="5" t="s">
        <v>186</v>
      </c>
      <c r="C37" s="6" t="s">
        <v>216</v>
      </c>
      <c r="D37" s="5" t="s">
        <v>251</v>
      </c>
      <c r="E37" s="6" t="s">
        <v>72</v>
      </c>
      <c r="F37" s="6" t="s">
        <v>257</v>
      </c>
      <c r="G37" s="6" t="s">
        <v>1</v>
      </c>
      <c r="H37" s="31" t="s">
        <v>40</v>
      </c>
      <c r="I37" s="31" t="s">
        <v>16</v>
      </c>
      <c r="J37" s="31">
        <v>1</v>
      </c>
      <c r="K37" s="31">
        <v>5</v>
      </c>
      <c r="L37" s="31">
        <v>230306</v>
      </c>
      <c r="M37" s="32" t="s">
        <v>302</v>
      </c>
      <c r="N37" s="3">
        <f t="shared" si="11"/>
        <v>61</v>
      </c>
      <c r="O37" s="3">
        <f t="shared" si="12"/>
        <v>8.59</v>
      </c>
      <c r="P37" s="3">
        <f t="shared" si="13"/>
        <v>11.65</v>
      </c>
      <c r="Q37" s="3">
        <f t="shared" si="14"/>
        <v>16</v>
      </c>
      <c r="R37" s="3">
        <f t="shared" si="15"/>
        <v>8.4499999999999993</v>
      </c>
      <c r="S37" s="3">
        <f t="shared" si="16"/>
        <v>6.16</v>
      </c>
      <c r="T37" s="33">
        <v>9.2799999999999994</v>
      </c>
      <c r="U37" s="34">
        <f t="shared" si="17"/>
        <v>9.2799999999999994</v>
      </c>
      <c r="V37" s="35">
        <f t="shared" si="18"/>
        <v>0.83000000000000007</v>
      </c>
      <c r="W37" s="35">
        <f t="shared" si="19"/>
        <v>9.822485207100593</v>
      </c>
      <c r="X37" s="36">
        <f t="shared" si="9"/>
        <v>0.83</v>
      </c>
      <c r="Y37" s="36">
        <f t="shared" si="10"/>
        <v>9.83</v>
      </c>
      <c r="Z37" s="37"/>
    </row>
    <row r="38" spans="1:26" ht="24.95" customHeight="1">
      <c r="A38" s="3">
        <v>37</v>
      </c>
      <c r="B38" s="5" t="s">
        <v>187</v>
      </c>
      <c r="C38" s="6" t="s">
        <v>200</v>
      </c>
      <c r="D38" s="5" t="s">
        <v>252</v>
      </c>
      <c r="E38" s="6" t="s">
        <v>72</v>
      </c>
      <c r="F38" s="6" t="s">
        <v>258</v>
      </c>
      <c r="G38" s="6" t="s">
        <v>1</v>
      </c>
      <c r="H38" s="31" t="s">
        <v>40</v>
      </c>
      <c r="I38" s="31" t="s">
        <v>16</v>
      </c>
      <c r="J38" s="31">
        <v>1</v>
      </c>
      <c r="K38" s="31">
        <v>5</v>
      </c>
      <c r="L38" s="31">
        <v>230306</v>
      </c>
      <c r="M38" s="32" t="s">
        <v>302</v>
      </c>
      <c r="N38" s="3">
        <f t="shared" si="11"/>
        <v>61</v>
      </c>
      <c r="O38" s="3">
        <f t="shared" si="12"/>
        <v>8.59</v>
      </c>
      <c r="P38" s="3">
        <f t="shared" si="13"/>
        <v>11.65</v>
      </c>
      <c r="Q38" s="3">
        <f t="shared" si="14"/>
        <v>16</v>
      </c>
      <c r="R38" s="3">
        <f t="shared" si="15"/>
        <v>8.4499999999999993</v>
      </c>
      <c r="S38" s="3">
        <f t="shared" si="16"/>
        <v>6.16</v>
      </c>
      <c r="T38" s="33">
        <v>9.5</v>
      </c>
      <c r="U38" s="34">
        <f t="shared" si="17"/>
        <v>9.5</v>
      </c>
      <c r="V38" s="35">
        <f t="shared" si="18"/>
        <v>1.0500000000000007</v>
      </c>
      <c r="W38" s="35">
        <f t="shared" si="19"/>
        <v>12.426035502958589</v>
      </c>
      <c r="X38" s="36">
        <f t="shared" si="9"/>
        <v>1.05</v>
      </c>
      <c r="Y38" s="36">
        <f t="shared" si="10"/>
        <v>12.43</v>
      </c>
      <c r="Z38" s="37"/>
    </row>
    <row r="39" spans="1:26" ht="24.95" customHeight="1">
      <c r="A39" s="3">
        <v>38</v>
      </c>
      <c r="B39" s="5" t="s">
        <v>188</v>
      </c>
      <c r="C39" s="6" t="s">
        <v>198</v>
      </c>
      <c r="D39" s="5" t="s">
        <v>253</v>
      </c>
      <c r="E39" s="6" t="s">
        <v>72</v>
      </c>
      <c r="F39" s="6" t="s">
        <v>259</v>
      </c>
      <c r="G39" s="6" t="s">
        <v>1</v>
      </c>
      <c r="H39" s="31" t="s">
        <v>40</v>
      </c>
      <c r="I39" s="31" t="s">
        <v>16</v>
      </c>
      <c r="J39" s="31">
        <v>1</v>
      </c>
      <c r="K39" s="31">
        <v>5</v>
      </c>
      <c r="L39" s="31">
        <v>230306</v>
      </c>
      <c r="M39" s="32" t="s">
        <v>302</v>
      </c>
      <c r="N39" s="3">
        <f t="shared" si="11"/>
        <v>61</v>
      </c>
      <c r="O39" s="3">
        <f t="shared" si="12"/>
        <v>8.59</v>
      </c>
      <c r="P39" s="3">
        <f t="shared" si="13"/>
        <v>11.65</v>
      </c>
      <c r="Q39" s="3">
        <f t="shared" si="14"/>
        <v>16</v>
      </c>
      <c r="R39" s="3">
        <f t="shared" si="15"/>
        <v>8.4499999999999993</v>
      </c>
      <c r="S39" s="3">
        <f t="shared" si="16"/>
        <v>6.16</v>
      </c>
      <c r="T39" s="33">
        <v>9.9</v>
      </c>
      <c r="U39" s="34">
        <f t="shared" si="17"/>
        <v>9.9</v>
      </c>
      <c r="V39" s="35">
        <f t="shared" si="18"/>
        <v>1.4500000000000011</v>
      </c>
      <c r="W39" s="35">
        <f t="shared" si="19"/>
        <v>17.159763313609481</v>
      </c>
      <c r="X39" s="36">
        <f t="shared" si="9"/>
        <v>1.45</v>
      </c>
      <c r="Y39" s="36">
        <f t="shared" si="10"/>
        <v>17.16</v>
      </c>
    </row>
    <row r="40" spans="1:26" s="37" customFormat="1" ht="24.95" customHeight="1">
      <c r="A40" s="3">
        <v>39</v>
      </c>
      <c r="B40" s="5" t="s">
        <v>189</v>
      </c>
      <c r="C40" s="10" t="s">
        <v>202</v>
      </c>
      <c r="D40" s="5" t="s">
        <v>254</v>
      </c>
      <c r="E40" s="6" t="s">
        <v>72</v>
      </c>
      <c r="F40" s="8" t="s">
        <v>226</v>
      </c>
      <c r="G40" s="8" t="s">
        <v>1</v>
      </c>
      <c r="H40" s="31" t="s">
        <v>40</v>
      </c>
      <c r="I40" s="31" t="s">
        <v>16</v>
      </c>
      <c r="J40" s="31">
        <v>1</v>
      </c>
      <c r="K40" s="31">
        <v>5</v>
      </c>
      <c r="L40" s="31">
        <v>230306</v>
      </c>
      <c r="M40" s="32" t="s">
        <v>302</v>
      </c>
      <c r="N40" s="3">
        <f t="shared" si="11"/>
        <v>61</v>
      </c>
      <c r="O40" s="3">
        <f t="shared" si="12"/>
        <v>8.59</v>
      </c>
      <c r="P40" s="3">
        <f t="shared" si="13"/>
        <v>11.65</v>
      </c>
      <c r="Q40" s="3">
        <f t="shared" si="14"/>
        <v>16</v>
      </c>
      <c r="R40" s="3">
        <f t="shared" si="15"/>
        <v>8.4499999999999993</v>
      </c>
      <c r="S40" s="3">
        <f t="shared" si="16"/>
        <v>6.16</v>
      </c>
      <c r="T40" s="33">
        <v>8.11</v>
      </c>
      <c r="U40" s="34">
        <f t="shared" si="17"/>
        <v>8.11</v>
      </c>
      <c r="V40" s="35">
        <f t="shared" si="18"/>
        <v>-0.33999999999999986</v>
      </c>
      <c r="W40" s="35">
        <f t="shared" si="19"/>
        <v>-4.0236686390532528</v>
      </c>
      <c r="X40" s="36">
        <f t="shared" si="9"/>
        <v>-0.34</v>
      </c>
      <c r="Y40" s="36">
        <f t="shared" si="10"/>
        <v>-4.0299999999999994</v>
      </c>
    </row>
    <row r="41" spans="1:26" ht="24.95" customHeight="1">
      <c r="A41" s="3">
        <v>40</v>
      </c>
      <c r="B41" s="5" t="s">
        <v>190</v>
      </c>
      <c r="C41" s="8" t="s">
        <v>209</v>
      </c>
      <c r="D41" s="5" t="s">
        <v>255</v>
      </c>
      <c r="E41" s="6" t="s">
        <v>72</v>
      </c>
      <c r="F41" s="10" t="s">
        <v>258</v>
      </c>
      <c r="G41" s="8" t="s">
        <v>1</v>
      </c>
      <c r="H41" s="38" t="s">
        <v>40</v>
      </c>
      <c r="I41" s="38" t="s">
        <v>16</v>
      </c>
      <c r="J41" s="31">
        <v>1</v>
      </c>
      <c r="K41" s="31">
        <v>5</v>
      </c>
      <c r="L41" s="31">
        <v>230306</v>
      </c>
      <c r="M41" s="32" t="s">
        <v>302</v>
      </c>
      <c r="N41" s="3">
        <f t="shared" si="11"/>
        <v>61</v>
      </c>
      <c r="O41" s="3">
        <f t="shared" si="12"/>
        <v>8.59</v>
      </c>
      <c r="P41" s="3">
        <f t="shared" si="13"/>
        <v>11.65</v>
      </c>
      <c r="Q41" s="3">
        <f t="shared" si="14"/>
        <v>16</v>
      </c>
      <c r="R41" s="3">
        <f t="shared" si="15"/>
        <v>8.4499999999999993</v>
      </c>
      <c r="S41" s="3">
        <f t="shared" si="16"/>
        <v>6.16</v>
      </c>
      <c r="T41" s="33"/>
      <c r="U41" s="34" t="str">
        <f t="shared" si="17"/>
        <v/>
      </c>
      <c r="V41" s="35">
        <f t="shared" si="18"/>
        <v>-8.4499999999999993</v>
      </c>
      <c r="W41" s="35">
        <f t="shared" si="19"/>
        <v>-100</v>
      </c>
      <c r="X41" s="36" t="e">
        <f t="shared" si="9"/>
        <v>#N/A</v>
      </c>
      <c r="Y41" s="36" t="e">
        <f t="shared" si="10"/>
        <v>#N/A</v>
      </c>
      <c r="Z41" s="37"/>
    </row>
    <row r="42" spans="1:26" ht="24.95" customHeight="1">
      <c r="A42" s="3">
        <v>41</v>
      </c>
      <c r="B42" s="5" t="s">
        <v>191</v>
      </c>
      <c r="C42" s="8" t="s">
        <v>219</v>
      </c>
      <c r="D42" s="5" t="s">
        <v>256</v>
      </c>
      <c r="E42" s="6" t="s">
        <v>72</v>
      </c>
      <c r="F42" s="10" t="s">
        <v>260</v>
      </c>
      <c r="G42" s="8" t="s">
        <v>1</v>
      </c>
      <c r="H42" s="38" t="s">
        <v>40</v>
      </c>
      <c r="I42" s="38" t="s">
        <v>16</v>
      </c>
      <c r="J42" s="31">
        <v>1</v>
      </c>
      <c r="K42" s="31">
        <v>5</v>
      </c>
      <c r="L42" s="31">
        <v>230306</v>
      </c>
      <c r="M42" s="32" t="s">
        <v>302</v>
      </c>
      <c r="N42" s="3">
        <f t="shared" si="11"/>
        <v>61</v>
      </c>
      <c r="O42" s="3">
        <f t="shared" si="12"/>
        <v>8.59</v>
      </c>
      <c r="P42" s="3">
        <f t="shared" si="13"/>
        <v>11.65</v>
      </c>
      <c r="Q42" s="3">
        <f t="shared" si="14"/>
        <v>16</v>
      </c>
      <c r="R42" s="3">
        <f t="shared" si="15"/>
        <v>8.4499999999999993</v>
      </c>
      <c r="S42" s="3">
        <f t="shared" si="16"/>
        <v>6.16</v>
      </c>
      <c r="T42" s="33">
        <v>7</v>
      </c>
      <c r="U42" s="34">
        <f t="shared" si="17"/>
        <v>7</v>
      </c>
      <c r="V42" s="35">
        <f t="shared" si="18"/>
        <v>-1.4499999999999993</v>
      </c>
      <c r="W42" s="35">
        <f t="shared" si="19"/>
        <v>-17.15976331360946</v>
      </c>
      <c r="X42" s="36">
        <f t="shared" si="9"/>
        <v>-1.45</v>
      </c>
      <c r="Y42" s="36">
        <f t="shared" si="10"/>
        <v>-17.16</v>
      </c>
      <c r="Z42" s="37"/>
    </row>
    <row r="43" spans="1:26" ht="24.95" customHeight="1">
      <c r="A43" s="3">
        <v>42</v>
      </c>
      <c r="B43" s="5" t="s">
        <v>127</v>
      </c>
      <c r="C43" s="8" t="s">
        <v>128</v>
      </c>
      <c r="D43" s="5" t="s">
        <v>129</v>
      </c>
      <c r="E43" s="6" t="s">
        <v>72</v>
      </c>
      <c r="F43" s="10" t="s">
        <v>130</v>
      </c>
      <c r="G43" s="8" t="s">
        <v>1</v>
      </c>
      <c r="H43" s="38" t="s">
        <v>40</v>
      </c>
      <c r="I43" s="38" t="s">
        <v>16</v>
      </c>
      <c r="J43" s="31">
        <v>1</v>
      </c>
      <c r="K43" s="31">
        <v>5</v>
      </c>
      <c r="L43" s="31">
        <v>230306</v>
      </c>
      <c r="M43" s="32" t="s">
        <v>302</v>
      </c>
      <c r="N43" s="3">
        <f t="shared" si="11"/>
        <v>61</v>
      </c>
      <c r="O43" s="3">
        <f t="shared" si="12"/>
        <v>8.59</v>
      </c>
      <c r="P43" s="3">
        <f t="shared" si="13"/>
        <v>11.65</v>
      </c>
      <c r="Q43" s="3">
        <f t="shared" si="14"/>
        <v>16</v>
      </c>
      <c r="R43" s="3">
        <f t="shared" si="15"/>
        <v>8.4499999999999993</v>
      </c>
      <c r="S43" s="3">
        <f t="shared" si="16"/>
        <v>6.16</v>
      </c>
      <c r="T43" s="33"/>
      <c r="U43" s="34" t="str">
        <f t="shared" si="17"/>
        <v/>
      </c>
      <c r="V43" s="35">
        <f t="shared" si="18"/>
        <v>-8.4499999999999993</v>
      </c>
      <c r="W43" s="35">
        <f t="shared" si="19"/>
        <v>-100</v>
      </c>
      <c r="X43" s="36" t="e">
        <f t="shared" si="9"/>
        <v>#N/A</v>
      </c>
      <c r="Y43" s="36" t="e">
        <f t="shared" si="10"/>
        <v>#N/A</v>
      </c>
      <c r="Z43" s="37"/>
    </row>
    <row r="44" spans="1:26" ht="24.95" customHeight="1">
      <c r="A44" s="3">
        <v>43</v>
      </c>
      <c r="B44" s="5" t="s">
        <v>127</v>
      </c>
      <c r="C44" s="8" t="s">
        <v>128</v>
      </c>
      <c r="D44" s="5" t="s">
        <v>131</v>
      </c>
      <c r="E44" s="6" t="s">
        <v>72</v>
      </c>
      <c r="F44" s="10" t="s">
        <v>132</v>
      </c>
      <c r="G44" s="8" t="s">
        <v>1</v>
      </c>
      <c r="H44" s="38" t="s">
        <v>40</v>
      </c>
      <c r="I44" s="38" t="s">
        <v>16</v>
      </c>
      <c r="J44" s="31">
        <v>1</v>
      </c>
      <c r="K44" s="31">
        <v>5</v>
      </c>
      <c r="L44" s="31">
        <v>230306</v>
      </c>
      <c r="M44" s="32" t="s">
        <v>302</v>
      </c>
      <c r="N44" s="3">
        <f t="shared" si="11"/>
        <v>61</v>
      </c>
      <c r="O44" s="3">
        <f t="shared" si="12"/>
        <v>8.59</v>
      </c>
      <c r="P44" s="3">
        <f t="shared" si="13"/>
        <v>11.65</v>
      </c>
      <c r="Q44" s="3">
        <f t="shared" si="14"/>
        <v>16</v>
      </c>
      <c r="R44" s="3">
        <f t="shared" si="15"/>
        <v>8.4499999999999993</v>
      </c>
      <c r="S44" s="3">
        <f t="shared" si="16"/>
        <v>6.16</v>
      </c>
      <c r="T44" s="33"/>
      <c r="U44" s="34" t="str">
        <f t="shared" si="17"/>
        <v/>
      </c>
      <c r="V44" s="35">
        <f t="shared" si="18"/>
        <v>-8.4499999999999993</v>
      </c>
      <c r="W44" s="35">
        <f t="shared" si="19"/>
        <v>-100</v>
      </c>
      <c r="X44" s="36" t="e">
        <f t="shared" si="9"/>
        <v>#N/A</v>
      </c>
      <c r="Y44" s="36" t="e">
        <f t="shared" si="10"/>
        <v>#N/A</v>
      </c>
      <c r="Z44" s="37"/>
    </row>
    <row r="45" spans="1:26" ht="24.95" customHeight="1">
      <c r="A45" s="3">
        <v>44</v>
      </c>
      <c r="B45" s="5" t="s">
        <v>133</v>
      </c>
      <c r="C45" s="8" t="s">
        <v>224</v>
      </c>
      <c r="D45" s="5" t="s">
        <v>134</v>
      </c>
      <c r="E45" s="6" t="s">
        <v>72</v>
      </c>
      <c r="F45" s="10" t="s">
        <v>135</v>
      </c>
      <c r="G45" s="8" t="s">
        <v>1</v>
      </c>
      <c r="H45" s="38" t="s">
        <v>40</v>
      </c>
      <c r="I45" s="38" t="s">
        <v>16</v>
      </c>
      <c r="J45" s="31">
        <v>1</v>
      </c>
      <c r="K45" s="31">
        <v>5</v>
      </c>
      <c r="L45" s="31">
        <v>230306</v>
      </c>
      <c r="M45" s="32" t="s">
        <v>302</v>
      </c>
      <c r="N45" s="3">
        <f t="shared" si="11"/>
        <v>61</v>
      </c>
      <c r="O45" s="3">
        <f t="shared" si="12"/>
        <v>8.59</v>
      </c>
      <c r="P45" s="3">
        <f t="shared" si="13"/>
        <v>11.65</v>
      </c>
      <c r="Q45" s="3">
        <f t="shared" si="14"/>
        <v>16</v>
      </c>
      <c r="R45" s="3">
        <f t="shared" si="15"/>
        <v>8.4499999999999993</v>
      </c>
      <c r="S45" s="3">
        <f t="shared" si="16"/>
        <v>6.16</v>
      </c>
      <c r="T45" s="33">
        <v>11</v>
      </c>
      <c r="U45" s="34">
        <f t="shared" si="17"/>
        <v>11</v>
      </c>
      <c r="V45" s="35">
        <f t="shared" si="18"/>
        <v>2.5500000000000007</v>
      </c>
      <c r="W45" s="35">
        <f t="shared" si="19"/>
        <v>30.177514792899419</v>
      </c>
      <c r="X45" s="36">
        <f t="shared" si="9"/>
        <v>2.5499999999999998</v>
      </c>
      <c r="Y45" s="36">
        <f t="shared" si="10"/>
        <v>30.180000000000003</v>
      </c>
      <c r="Z45" s="37"/>
    </row>
    <row r="46" spans="1:26" ht="24.95" customHeight="1">
      <c r="A46" s="3">
        <v>45</v>
      </c>
      <c r="B46" s="5" t="s">
        <v>192</v>
      </c>
      <c r="C46" s="9" t="s">
        <v>214</v>
      </c>
      <c r="D46" s="32" t="s">
        <v>261</v>
      </c>
      <c r="E46" s="6" t="s">
        <v>72</v>
      </c>
      <c r="F46" s="10" t="s">
        <v>263</v>
      </c>
      <c r="G46" s="8" t="s">
        <v>1</v>
      </c>
      <c r="H46" s="38" t="s">
        <v>40</v>
      </c>
      <c r="I46" s="38" t="s">
        <v>16</v>
      </c>
      <c r="J46" s="31">
        <v>1</v>
      </c>
      <c r="K46" s="31">
        <v>5</v>
      </c>
      <c r="L46" s="31">
        <v>230306</v>
      </c>
      <c r="M46" s="32" t="s">
        <v>302</v>
      </c>
      <c r="N46" s="3">
        <f t="shared" si="11"/>
        <v>61</v>
      </c>
      <c r="O46" s="3">
        <f t="shared" si="12"/>
        <v>8.59</v>
      </c>
      <c r="P46" s="3">
        <f t="shared" si="13"/>
        <v>11.65</v>
      </c>
      <c r="Q46" s="3">
        <f t="shared" si="14"/>
        <v>16</v>
      </c>
      <c r="R46" s="3">
        <f t="shared" si="15"/>
        <v>8.4499999999999993</v>
      </c>
      <c r="S46" s="3">
        <f t="shared" si="16"/>
        <v>6.16</v>
      </c>
      <c r="T46" s="33">
        <v>9.5</v>
      </c>
      <c r="U46" s="34">
        <f t="shared" si="17"/>
        <v>9.5</v>
      </c>
      <c r="V46" s="35">
        <f t="shared" si="18"/>
        <v>1.0500000000000007</v>
      </c>
      <c r="W46" s="35">
        <f t="shared" si="19"/>
        <v>12.426035502958589</v>
      </c>
      <c r="X46" s="36">
        <f t="shared" si="9"/>
        <v>1.05</v>
      </c>
      <c r="Y46" s="36">
        <f t="shared" si="10"/>
        <v>12.43</v>
      </c>
      <c r="Z46" s="37"/>
    </row>
    <row r="47" spans="1:26" ht="24.95" customHeight="1">
      <c r="A47" s="3">
        <v>46</v>
      </c>
      <c r="B47" s="5" t="s">
        <v>193</v>
      </c>
      <c r="C47" s="9" t="s">
        <v>213</v>
      </c>
      <c r="D47" s="32" t="s">
        <v>262</v>
      </c>
      <c r="E47" s="6" t="s">
        <v>72</v>
      </c>
      <c r="F47" s="10" t="s">
        <v>240</v>
      </c>
      <c r="G47" s="8" t="s">
        <v>1</v>
      </c>
      <c r="H47" s="38" t="s">
        <v>40</v>
      </c>
      <c r="I47" s="38" t="s">
        <v>16</v>
      </c>
      <c r="J47" s="31">
        <v>1</v>
      </c>
      <c r="K47" s="31">
        <v>5</v>
      </c>
      <c r="L47" s="31">
        <v>230306</v>
      </c>
      <c r="M47" s="32" t="s">
        <v>302</v>
      </c>
      <c r="N47" s="3">
        <f t="shared" si="11"/>
        <v>61</v>
      </c>
      <c r="O47" s="3">
        <f t="shared" si="12"/>
        <v>8.59</v>
      </c>
      <c r="P47" s="3">
        <f t="shared" si="13"/>
        <v>11.65</v>
      </c>
      <c r="Q47" s="3">
        <f t="shared" si="14"/>
        <v>16</v>
      </c>
      <c r="R47" s="3">
        <f t="shared" si="15"/>
        <v>8.4499999999999993</v>
      </c>
      <c r="S47" s="3">
        <f t="shared" si="16"/>
        <v>6.16</v>
      </c>
      <c r="T47" s="33">
        <v>7.7</v>
      </c>
      <c r="U47" s="34">
        <f t="shared" si="17"/>
        <v>7.7</v>
      </c>
      <c r="V47" s="35">
        <f t="shared" si="18"/>
        <v>-0.74999999999999911</v>
      </c>
      <c r="W47" s="35">
        <f t="shared" si="19"/>
        <v>-8.8757396449704036</v>
      </c>
      <c r="X47" s="36">
        <f t="shared" si="9"/>
        <v>-0.75</v>
      </c>
      <c r="Y47" s="36">
        <f t="shared" si="10"/>
        <v>-8.879999999999999</v>
      </c>
      <c r="Z47" s="37"/>
    </row>
    <row r="48" spans="1:26" ht="24.95" customHeight="1">
      <c r="A48" s="3">
        <v>47</v>
      </c>
      <c r="B48" s="5" t="s">
        <v>62</v>
      </c>
      <c r="C48" s="9" t="s">
        <v>63</v>
      </c>
      <c r="D48" s="32" t="s">
        <v>53</v>
      </c>
      <c r="E48" s="6" t="s">
        <v>72</v>
      </c>
      <c r="F48" s="10" t="s">
        <v>70</v>
      </c>
      <c r="G48" s="8" t="s">
        <v>1</v>
      </c>
      <c r="H48" s="38" t="s">
        <v>40</v>
      </c>
      <c r="I48" s="38" t="s">
        <v>16</v>
      </c>
      <c r="J48" s="31">
        <v>1</v>
      </c>
      <c r="K48" s="31">
        <v>5</v>
      </c>
      <c r="L48" s="31">
        <v>230306</v>
      </c>
      <c r="M48" s="32" t="s">
        <v>302</v>
      </c>
      <c r="N48" s="3">
        <f t="shared" si="11"/>
        <v>61</v>
      </c>
      <c r="O48" s="3">
        <f t="shared" si="12"/>
        <v>8.59</v>
      </c>
      <c r="P48" s="3">
        <f t="shared" si="13"/>
        <v>11.65</v>
      </c>
      <c r="Q48" s="3">
        <f t="shared" si="14"/>
        <v>16</v>
      </c>
      <c r="R48" s="3">
        <f t="shared" si="15"/>
        <v>8.4499999999999993</v>
      </c>
      <c r="S48" s="3">
        <f t="shared" si="16"/>
        <v>6.16</v>
      </c>
      <c r="T48" s="33">
        <v>7.7</v>
      </c>
      <c r="U48" s="34">
        <f t="shared" si="17"/>
        <v>7.7</v>
      </c>
      <c r="V48" s="35">
        <f t="shared" si="18"/>
        <v>-0.74999999999999911</v>
      </c>
      <c r="W48" s="35">
        <f t="shared" si="19"/>
        <v>-8.8757396449704036</v>
      </c>
      <c r="X48" s="36">
        <f t="shared" si="9"/>
        <v>-0.75</v>
      </c>
      <c r="Y48" s="36">
        <f t="shared" si="10"/>
        <v>-8.879999999999999</v>
      </c>
      <c r="Z48" s="37"/>
    </row>
    <row r="49" spans="1:26" ht="24.95" customHeight="1">
      <c r="A49" s="3">
        <v>48</v>
      </c>
      <c r="B49" s="5" t="s">
        <v>41</v>
      </c>
      <c r="C49" s="8" t="s">
        <v>210</v>
      </c>
      <c r="D49" s="5" t="s">
        <v>32</v>
      </c>
      <c r="E49" s="6" t="s">
        <v>72</v>
      </c>
      <c r="F49" s="10" t="s">
        <v>50</v>
      </c>
      <c r="G49" s="8" t="s">
        <v>1</v>
      </c>
      <c r="H49" s="38" t="s">
        <v>40</v>
      </c>
      <c r="I49" s="38" t="s">
        <v>16</v>
      </c>
      <c r="J49" s="31">
        <v>1</v>
      </c>
      <c r="K49" s="31">
        <v>5</v>
      </c>
      <c r="L49" s="31">
        <v>230306</v>
      </c>
      <c r="M49" s="32" t="s">
        <v>302</v>
      </c>
      <c r="N49" s="3">
        <f t="shared" si="11"/>
        <v>61</v>
      </c>
      <c r="O49" s="3">
        <f t="shared" si="12"/>
        <v>8.59</v>
      </c>
      <c r="P49" s="3">
        <f t="shared" si="13"/>
        <v>11.65</v>
      </c>
      <c r="Q49" s="3">
        <f t="shared" si="14"/>
        <v>16</v>
      </c>
      <c r="R49" s="3">
        <f t="shared" si="15"/>
        <v>8.4499999999999993</v>
      </c>
      <c r="S49" s="3">
        <f t="shared" si="16"/>
        <v>6.16</v>
      </c>
      <c r="T49" s="33">
        <v>11.7</v>
      </c>
      <c r="U49" s="34" t="str">
        <f t="shared" si="17"/>
        <v/>
      </c>
      <c r="V49" s="35">
        <f t="shared" si="18"/>
        <v>3.25</v>
      </c>
      <c r="W49" s="35">
        <f t="shared" si="19"/>
        <v>38.461538461538467</v>
      </c>
      <c r="X49" s="36">
        <f t="shared" si="9"/>
        <v>3.25</v>
      </c>
      <c r="Y49" s="36">
        <f t="shared" si="10"/>
        <v>38.47</v>
      </c>
      <c r="Z49" s="37"/>
    </row>
    <row r="50" spans="1:26" ht="24.95" customHeight="1">
      <c r="A50" s="3">
        <v>49</v>
      </c>
      <c r="B50" s="5" t="s">
        <v>270</v>
      </c>
      <c r="C50" s="9" t="s">
        <v>281</v>
      </c>
      <c r="D50" s="32" t="s">
        <v>288</v>
      </c>
      <c r="E50" s="6" t="s">
        <v>72</v>
      </c>
      <c r="F50" s="10" t="s">
        <v>165</v>
      </c>
      <c r="G50" s="8" t="s">
        <v>1</v>
      </c>
      <c r="H50" s="38" t="s">
        <v>40</v>
      </c>
      <c r="I50" s="38" t="s">
        <v>16</v>
      </c>
      <c r="J50" s="38">
        <v>1</v>
      </c>
      <c r="K50" s="31">
        <v>5</v>
      </c>
      <c r="L50" s="31">
        <v>230306</v>
      </c>
      <c r="M50" s="32" t="s">
        <v>302</v>
      </c>
      <c r="N50" s="3">
        <f t="shared" si="11"/>
        <v>61</v>
      </c>
      <c r="O50" s="3">
        <f t="shared" si="12"/>
        <v>8.59</v>
      </c>
      <c r="P50" s="3">
        <f t="shared" si="13"/>
        <v>11.65</v>
      </c>
      <c r="Q50" s="3">
        <f t="shared" si="14"/>
        <v>16</v>
      </c>
      <c r="R50" s="3">
        <f t="shared" si="15"/>
        <v>8.4499999999999993</v>
      </c>
      <c r="S50" s="3">
        <f t="shared" si="16"/>
        <v>6.16</v>
      </c>
      <c r="T50" s="33">
        <v>7.51</v>
      </c>
      <c r="U50" s="34">
        <f t="shared" si="17"/>
        <v>7.51</v>
      </c>
      <c r="V50" s="35">
        <f t="shared" si="18"/>
        <v>-0.9399999999999995</v>
      </c>
      <c r="W50" s="35">
        <f t="shared" si="19"/>
        <v>-11.12426035502958</v>
      </c>
      <c r="X50" s="36">
        <f t="shared" si="9"/>
        <v>-0.94</v>
      </c>
      <c r="Y50" s="36">
        <f t="shared" si="10"/>
        <v>-11.129999999999999</v>
      </c>
      <c r="Z50" s="37"/>
    </row>
    <row r="51" spans="1:26" ht="24.95" customHeight="1">
      <c r="A51" s="3">
        <v>50</v>
      </c>
      <c r="B51" s="5" t="s">
        <v>274</v>
      </c>
      <c r="C51" s="9" t="s">
        <v>282</v>
      </c>
      <c r="D51" s="32" t="s">
        <v>272</v>
      </c>
      <c r="E51" s="6" t="s">
        <v>72</v>
      </c>
      <c r="F51" s="10" t="s">
        <v>283</v>
      </c>
      <c r="G51" s="8" t="s">
        <v>1</v>
      </c>
      <c r="H51" s="38" t="s">
        <v>40</v>
      </c>
      <c r="I51" s="38" t="s">
        <v>16</v>
      </c>
      <c r="J51" s="38">
        <v>1</v>
      </c>
      <c r="K51" s="31">
        <v>5</v>
      </c>
      <c r="L51" s="31">
        <v>230306</v>
      </c>
      <c r="M51" s="32" t="s">
        <v>302</v>
      </c>
      <c r="N51" s="3">
        <f t="shared" si="11"/>
        <v>61</v>
      </c>
      <c r="O51" s="3">
        <f t="shared" si="12"/>
        <v>8.59</v>
      </c>
      <c r="P51" s="3">
        <f t="shared" si="13"/>
        <v>11.65</v>
      </c>
      <c r="Q51" s="3">
        <f t="shared" si="14"/>
        <v>16</v>
      </c>
      <c r="R51" s="3">
        <f t="shared" si="15"/>
        <v>8.4499999999999993</v>
      </c>
      <c r="S51" s="3">
        <f t="shared" si="16"/>
        <v>6.16</v>
      </c>
      <c r="T51" s="33">
        <v>8.5</v>
      </c>
      <c r="U51" s="34">
        <f t="shared" si="17"/>
        <v>8.5</v>
      </c>
      <c r="V51" s="35">
        <f t="shared" si="18"/>
        <v>5.0000000000000711E-2</v>
      </c>
      <c r="W51" s="35">
        <f t="shared" si="19"/>
        <v>0.59171597633136941</v>
      </c>
      <c r="X51" s="36">
        <f t="shared" si="9"/>
        <v>6.0000000000000005E-2</v>
      </c>
      <c r="Y51" s="36">
        <f t="shared" si="10"/>
        <v>0.6</v>
      </c>
      <c r="Z51" s="37"/>
    </row>
    <row r="52" spans="1:26" ht="24.95" customHeight="1">
      <c r="A52" s="3">
        <v>51</v>
      </c>
      <c r="B52" s="5" t="s">
        <v>276</v>
      </c>
      <c r="C52" s="9" t="s">
        <v>284</v>
      </c>
      <c r="D52" s="32" t="s">
        <v>273</v>
      </c>
      <c r="E52" s="6" t="s">
        <v>72</v>
      </c>
      <c r="F52" s="10" t="s">
        <v>249</v>
      </c>
      <c r="G52" s="8" t="s">
        <v>1</v>
      </c>
      <c r="H52" s="38" t="s">
        <v>40</v>
      </c>
      <c r="I52" s="38" t="s">
        <v>16</v>
      </c>
      <c r="J52" s="38">
        <v>1</v>
      </c>
      <c r="K52" s="31">
        <v>5</v>
      </c>
      <c r="L52" s="31">
        <v>230306</v>
      </c>
      <c r="M52" s="32" t="s">
        <v>302</v>
      </c>
      <c r="N52" s="3">
        <f t="shared" si="11"/>
        <v>61</v>
      </c>
      <c r="O52" s="3">
        <f t="shared" si="12"/>
        <v>8.59</v>
      </c>
      <c r="P52" s="3">
        <f t="shared" si="13"/>
        <v>11.65</v>
      </c>
      <c r="Q52" s="3">
        <f t="shared" si="14"/>
        <v>16</v>
      </c>
      <c r="R52" s="3">
        <f t="shared" si="15"/>
        <v>8.4499999999999993</v>
      </c>
      <c r="S52" s="3">
        <f t="shared" si="16"/>
        <v>6.16</v>
      </c>
      <c r="T52" s="33">
        <v>13.5</v>
      </c>
      <c r="U52" s="34" t="str">
        <f t="shared" si="17"/>
        <v/>
      </c>
      <c r="V52" s="35">
        <f t="shared" si="18"/>
        <v>5.0500000000000007</v>
      </c>
      <c r="W52" s="35">
        <f t="shared" si="19"/>
        <v>59.763313609467474</v>
      </c>
      <c r="X52" s="36">
        <f t="shared" si="9"/>
        <v>5.05</v>
      </c>
      <c r="Y52" s="36">
        <f t="shared" si="10"/>
        <v>59.769999999999996</v>
      </c>
      <c r="Z52" s="37"/>
    </row>
    <row r="53" spans="1:26" ht="24.95" customHeight="1">
      <c r="A53" s="3">
        <v>52</v>
      </c>
      <c r="B53" s="5" t="s">
        <v>271</v>
      </c>
      <c r="C53" s="9" t="s">
        <v>277</v>
      </c>
      <c r="D53" s="32" t="s">
        <v>159</v>
      </c>
      <c r="E53" s="6" t="s">
        <v>72</v>
      </c>
      <c r="F53" s="10" t="s">
        <v>278</v>
      </c>
      <c r="G53" s="8" t="s">
        <v>1</v>
      </c>
      <c r="H53" s="38" t="s">
        <v>40</v>
      </c>
      <c r="I53" s="38" t="s">
        <v>16</v>
      </c>
      <c r="J53" s="38">
        <v>1</v>
      </c>
      <c r="K53" s="31">
        <v>5</v>
      </c>
      <c r="L53" s="31">
        <v>230306</v>
      </c>
      <c r="M53" s="32" t="s">
        <v>302</v>
      </c>
      <c r="N53" s="3">
        <f t="shared" si="11"/>
        <v>61</v>
      </c>
      <c r="O53" s="3">
        <f t="shared" si="12"/>
        <v>8.59</v>
      </c>
      <c r="P53" s="3">
        <f t="shared" si="13"/>
        <v>11.65</v>
      </c>
      <c r="Q53" s="3">
        <f t="shared" si="14"/>
        <v>16</v>
      </c>
      <c r="R53" s="3">
        <f t="shared" si="15"/>
        <v>8.4499999999999993</v>
      </c>
      <c r="S53" s="3">
        <f t="shared" si="16"/>
        <v>6.16</v>
      </c>
      <c r="T53" s="33">
        <v>7.51</v>
      </c>
      <c r="U53" s="34">
        <f t="shared" si="17"/>
        <v>7.51</v>
      </c>
      <c r="V53" s="35">
        <f t="shared" si="18"/>
        <v>-0.9399999999999995</v>
      </c>
      <c r="W53" s="35">
        <f t="shared" si="19"/>
        <v>-11.12426035502958</v>
      </c>
      <c r="X53" s="36">
        <f t="shared" si="9"/>
        <v>-0.94</v>
      </c>
      <c r="Y53" s="36">
        <f t="shared" si="10"/>
        <v>-11.129999999999999</v>
      </c>
      <c r="Z53" s="37"/>
    </row>
    <row r="54" spans="1:26" ht="24.95" customHeight="1">
      <c r="A54" s="3">
        <v>53</v>
      </c>
      <c r="B54" s="5" t="s">
        <v>269</v>
      </c>
      <c r="C54" s="9" t="s">
        <v>279</v>
      </c>
      <c r="D54" s="32" t="s">
        <v>275</v>
      </c>
      <c r="E54" s="6" t="s">
        <v>72</v>
      </c>
      <c r="F54" s="10" t="s">
        <v>280</v>
      </c>
      <c r="G54" s="8" t="s">
        <v>1</v>
      </c>
      <c r="H54" s="38" t="s">
        <v>40</v>
      </c>
      <c r="I54" s="38" t="s">
        <v>16</v>
      </c>
      <c r="J54" s="38">
        <v>1</v>
      </c>
      <c r="K54" s="31">
        <v>5</v>
      </c>
      <c r="L54" s="31">
        <v>230306</v>
      </c>
      <c r="M54" s="32" t="s">
        <v>302</v>
      </c>
      <c r="N54" s="3">
        <f t="shared" si="11"/>
        <v>61</v>
      </c>
      <c r="O54" s="3">
        <f t="shared" si="12"/>
        <v>8.59</v>
      </c>
      <c r="P54" s="3">
        <f t="shared" si="13"/>
        <v>11.65</v>
      </c>
      <c r="Q54" s="3">
        <f t="shared" si="14"/>
        <v>16</v>
      </c>
      <c r="R54" s="3">
        <f t="shared" si="15"/>
        <v>8.4499999999999993</v>
      </c>
      <c r="S54" s="3">
        <f t="shared" si="16"/>
        <v>6.16</v>
      </c>
      <c r="T54" s="33">
        <v>10.8</v>
      </c>
      <c r="U54" s="34">
        <f t="shared" si="17"/>
        <v>10.8</v>
      </c>
      <c r="V54" s="35">
        <f t="shared" si="18"/>
        <v>2.3500000000000014</v>
      </c>
      <c r="W54" s="35">
        <f t="shared" si="19"/>
        <v>27.810650887573985</v>
      </c>
      <c r="X54" s="36">
        <f t="shared" si="9"/>
        <v>2.35</v>
      </c>
      <c r="Y54" s="36">
        <f t="shared" si="10"/>
        <v>27.82</v>
      </c>
      <c r="Z54" s="37"/>
    </row>
    <row r="55" spans="1:26" ht="24.95" customHeight="1">
      <c r="A55" s="3">
        <v>54</v>
      </c>
      <c r="B55" s="5" t="s">
        <v>7</v>
      </c>
      <c r="C55" s="9" t="s">
        <v>8</v>
      </c>
      <c r="D55" s="32" t="s">
        <v>297</v>
      </c>
      <c r="E55" s="9" t="s">
        <v>72</v>
      </c>
      <c r="F55" s="10" t="s">
        <v>298</v>
      </c>
      <c r="G55" s="8" t="s">
        <v>1</v>
      </c>
      <c r="H55" s="38" t="s">
        <v>40</v>
      </c>
      <c r="I55" s="38" t="s">
        <v>16</v>
      </c>
      <c r="J55" s="38">
        <v>1</v>
      </c>
      <c r="K55" s="31">
        <v>5</v>
      </c>
      <c r="L55" s="31">
        <v>230306</v>
      </c>
      <c r="M55" s="32" t="s">
        <v>302</v>
      </c>
      <c r="N55" s="3">
        <f t="shared" si="11"/>
        <v>61</v>
      </c>
      <c r="O55" s="3">
        <f t="shared" si="12"/>
        <v>8.59</v>
      </c>
      <c r="P55" s="3">
        <f t="shared" si="13"/>
        <v>11.65</v>
      </c>
      <c r="Q55" s="3">
        <f t="shared" si="14"/>
        <v>16</v>
      </c>
      <c r="R55" s="3">
        <f t="shared" si="15"/>
        <v>8.4499999999999993</v>
      </c>
      <c r="S55" s="3">
        <f t="shared" si="16"/>
        <v>6.16</v>
      </c>
      <c r="T55" s="33">
        <v>11.5</v>
      </c>
      <c r="U55" s="34" t="str">
        <f t="shared" si="17"/>
        <v/>
      </c>
      <c r="V55" s="35">
        <f t="shared" si="18"/>
        <v>3.0500000000000007</v>
      </c>
      <c r="W55" s="35">
        <f t="shared" si="19"/>
        <v>36.094674556213029</v>
      </c>
      <c r="X55" s="36">
        <f t="shared" si="9"/>
        <v>3.05</v>
      </c>
      <c r="Y55" s="36">
        <f t="shared" si="10"/>
        <v>36.1</v>
      </c>
      <c r="Z55" s="37"/>
    </row>
    <row r="56" spans="1:26" s="37" customFormat="1" ht="24.95" customHeight="1">
      <c r="A56" s="3">
        <v>55</v>
      </c>
      <c r="B56" s="5" t="s">
        <v>178</v>
      </c>
      <c r="C56" s="8" t="s">
        <v>221</v>
      </c>
      <c r="D56" s="5" t="s">
        <v>304</v>
      </c>
      <c r="E56" s="6" t="s">
        <v>72</v>
      </c>
      <c r="F56" s="8" t="s">
        <v>305</v>
      </c>
      <c r="G56" s="8" t="s">
        <v>1</v>
      </c>
      <c r="H56" s="38" t="s">
        <v>40</v>
      </c>
      <c r="I56" s="38" t="s">
        <v>16</v>
      </c>
      <c r="J56" s="38">
        <v>1</v>
      </c>
      <c r="K56" s="31">
        <v>5</v>
      </c>
      <c r="L56" s="31">
        <v>230306</v>
      </c>
      <c r="M56" s="32" t="s">
        <v>302</v>
      </c>
      <c r="N56" s="3">
        <f t="shared" si="11"/>
        <v>61</v>
      </c>
      <c r="O56" s="3">
        <f t="shared" si="12"/>
        <v>8.59</v>
      </c>
      <c r="P56" s="3">
        <f t="shared" si="13"/>
        <v>11.65</v>
      </c>
      <c r="Q56" s="3">
        <f t="shared" si="14"/>
        <v>16</v>
      </c>
      <c r="R56" s="3">
        <f t="shared" si="15"/>
        <v>8.4499999999999993</v>
      </c>
      <c r="S56" s="3">
        <f t="shared" si="16"/>
        <v>6.16</v>
      </c>
      <c r="T56" s="33"/>
      <c r="U56" s="34" t="str">
        <f t="shared" si="17"/>
        <v/>
      </c>
      <c r="V56" s="35">
        <f t="shared" si="18"/>
        <v>-8.4499999999999993</v>
      </c>
      <c r="W56" s="35">
        <f t="shared" si="19"/>
        <v>-100</v>
      </c>
      <c r="X56" s="36" t="e">
        <f t="shared" si="9"/>
        <v>#N/A</v>
      </c>
      <c r="Y56" s="36" t="e">
        <f t="shared" si="10"/>
        <v>#N/A</v>
      </c>
    </row>
    <row r="57" spans="1:26" ht="24.95" customHeight="1">
      <c r="A57" s="3">
        <v>56</v>
      </c>
      <c r="B57" s="5"/>
      <c r="C57" s="9"/>
      <c r="D57" s="32"/>
      <c r="E57" s="9"/>
      <c r="F57" s="10"/>
      <c r="G57" s="8" t="s">
        <v>1</v>
      </c>
      <c r="H57" s="38" t="s">
        <v>40</v>
      </c>
      <c r="I57" s="38" t="s">
        <v>16</v>
      </c>
      <c r="J57" s="38">
        <v>1</v>
      </c>
      <c r="K57" s="31">
        <v>5</v>
      </c>
      <c r="L57" s="31">
        <v>230306</v>
      </c>
      <c r="M57" s="32" t="s">
        <v>302</v>
      </c>
      <c r="N57" s="3">
        <f t="shared" si="11"/>
        <v>61</v>
      </c>
      <c r="O57" s="3">
        <f t="shared" si="12"/>
        <v>8.59</v>
      </c>
      <c r="P57" s="3">
        <f t="shared" si="13"/>
        <v>11.65</v>
      </c>
      <c r="Q57" s="3">
        <f t="shared" si="14"/>
        <v>16</v>
      </c>
      <c r="R57" s="3">
        <f t="shared" si="15"/>
        <v>8.4499999999999993</v>
      </c>
      <c r="S57" s="3">
        <f t="shared" si="16"/>
        <v>6.16</v>
      </c>
      <c r="T57" s="33"/>
      <c r="U57" s="34" t="str">
        <f t="shared" si="17"/>
        <v/>
      </c>
      <c r="V57" s="35">
        <f t="shared" si="18"/>
        <v>-8.4499999999999993</v>
      </c>
      <c r="W57" s="35">
        <f t="shared" si="19"/>
        <v>-100</v>
      </c>
      <c r="X57" s="36" t="e">
        <f t="shared" si="9"/>
        <v>#N/A</v>
      </c>
      <c r="Y57" s="36" t="e">
        <f t="shared" si="10"/>
        <v>#N/A</v>
      </c>
      <c r="Z57" s="37"/>
    </row>
    <row r="58" spans="1:26" ht="24.95" customHeight="1">
      <c r="A58" s="3"/>
      <c r="B58" s="5"/>
      <c r="C58" s="9"/>
      <c r="D58" s="32"/>
      <c r="E58" s="9"/>
      <c r="F58" s="10"/>
      <c r="G58" s="8"/>
      <c r="H58" s="38"/>
      <c r="I58" s="38"/>
      <c r="J58" s="38"/>
      <c r="K58" s="31"/>
      <c r="L58" s="31"/>
      <c r="M58" s="32"/>
      <c r="N58" s="3"/>
      <c r="O58" s="3"/>
      <c r="P58" s="3"/>
      <c r="Q58" s="3"/>
      <c r="R58" s="3"/>
      <c r="S58" s="3"/>
      <c r="T58" s="33"/>
      <c r="U58" s="34"/>
      <c r="V58" s="35"/>
      <c r="W58" s="35"/>
      <c r="X58" s="36"/>
      <c r="Y58" s="36"/>
      <c r="Z58" s="37"/>
    </row>
    <row r="59" spans="1:26" ht="24.95" customHeight="1">
      <c r="A59" s="3"/>
      <c r="B59" s="5"/>
      <c r="C59" s="9"/>
      <c r="D59" s="32"/>
      <c r="E59" s="9"/>
      <c r="F59" s="10"/>
      <c r="G59" s="8"/>
      <c r="H59" s="38"/>
      <c r="I59" s="38"/>
      <c r="J59" s="38"/>
      <c r="K59" s="31"/>
      <c r="L59" s="31"/>
      <c r="M59" s="32"/>
      <c r="N59" s="3"/>
      <c r="O59" s="3"/>
      <c r="P59" s="3"/>
      <c r="Q59" s="3"/>
      <c r="R59" s="3"/>
      <c r="S59" s="3"/>
      <c r="T59" s="33"/>
      <c r="U59" s="34"/>
      <c r="V59" s="35"/>
      <c r="W59" s="35"/>
      <c r="X59" s="36"/>
      <c r="Y59" s="36"/>
      <c r="Z59" s="37"/>
    </row>
    <row r="60" spans="1:26" ht="24.95" customHeight="1">
      <c r="A60" s="3">
        <v>57</v>
      </c>
      <c r="B60" s="5"/>
      <c r="C60" s="9"/>
      <c r="D60" s="32"/>
      <c r="E60" s="9"/>
      <c r="F60" s="10"/>
      <c r="G60" s="8" t="s">
        <v>1</v>
      </c>
      <c r="H60" s="38" t="s">
        <v>40</v>
      </c>
      <c r="I60" s="38" t="s">
        <v>16</v>
      </c>
      <c r="J60" s="38">
        <v>1</v>
      </c>
      <c r="K60" s="31">
        <v>5</v>
      </c>
      <c r="L60" s="31">
        <v>230306</v>
      </c>
      <c r="M60" s="32" t="s">
        <v>302</v>
      </c>
      <c r="N60" s="3">
        <f t="shared" ref="N60:N82" si="20">COUNTA($T$2:$T$82)</f>
        <v>61</v>
      </c>
      <c r="O60" s="3">
        <f t="shared" ref="O60:O68" si="21">$K$88</f>
        <v>8.59</v>
      </c>
      <c r="P60" s="3">
        <f t="shared" ref="P60:P68" si="22">$K$90</f>
        <v>11.65</v>
      </c>
      <c r="Q60" s="3">
        <f t="shared" ref="Q60:Q68" si="23">COUNTA($T$63:$T$82)</f>
        <v>16</v>
      </c>
      <c r="R60" s="3">
        <f t="shared" ref="R60:R68" si="24">$K$91</f>
        <v>8.4499999999999993</v>
      </c>
      <c r="S60" s="3">
        <f t="shared" ref="S60:S68" si="25">$K$93</f>
        <v>6.16</v>
      </c>
      <c r="T60" s="33"/>
      <c r="U60" s="34" t="str">
        <f t="shared" ref="U60:U67" si="26">IF(OR(T60&lt;$J$86,T60&gt;$J$87),"",T60)</f>
        <v/>
      </c>
      <c r="V60" s="35">
        <f t="shared" ref="V60:V67" si="27">(T60-$K$91)/$K$89</f>
        <v>-8.4499999999999993</v>
      </c>
      <c r="W60" s="35">
        <f t="shared" ref="W60:W67" si="28">(T60-$K$91)/$K$91*100</f>
        <v>-100</v>
      </c>
      <c r="X60" s="36" t="e">
        <f t="shared" si="9"/>
        <v>#N/A</v>
      </c>
      <c r="Y60" s="36" t="e">
        <f t="shared" si="10"/>
        <v>#N/A</v>
      </c>
      <c r="Z60" s="37"/>
    </row>
    <row r="61" spans="1:26" ht="24.95" customHeight="1">
      <c r="A61" s="3">
        <v>58</v>
      </c>
      <c r="B61" s="5"/>
      <c r="C61" s="9"/>
      <c r="D61" s="32"/>
      <c r="E61" s="9"/>
      <c r="F61" s="10"/>
      <c r="G61" s="8" t="s">
        <v>1</v>
      </c>
      <c r="H61" s="38" t="s">
        <v>40</v>
      </c>
      <c r="I61" s="38" t="s">
        <v>16</v>
      </c>
      <c r="J61" s="38">
        <v>1</v>
      </c>
      <c r="K61" s="31">
        <v>5</v>
      </c>
      <c r="L61" s="31">
        <v>230306</v>
      </c>
      <c r="M61" s="32" t="s">
        <v>302</v>
      </c>
      <c r="N61" s="3">
        <f t="shared" si="20"/>
        <v>61</v>
      </c>
      <c r="O61" s="3">
        <f t="shared" si="21"/>
        <v>8.59</v>
      </c>
      <c r="P61" s="3">
        <f t="shared" si="22"/>
        <v>11.65</v>
      </c>
      <c r="Q61" s="3">
        <f t="shared" si="23"/>
        <v>16</v>
      </c>
      <c r="R61" s="3">
        <f t="shared" si="24"/>
        <v>8.4499999999999993</v>
      </c>
      <c r="S61" s="3">
        <f t="shared" si="25"/>
        <v>6.16</v>
      </c>
      <c r="T61" s="33"/>
      <c r="U61" s="34" t="str">
        <f t="shared" si="26"/>
        <v/>
      </c>
      <c r="V61" s="35">
        <f t="shared" si="27"/>
        <v>-8.4499999999999993</v>
      </c>
      <c r="W61" s="35">
        <f t="shared" si="28"/>
        <v>-100</v>
      </c>
      <c r="X61" s="36" t="e">
        <f t="shared" si="9"/>
        <v>#N/A</v>
      </c>
      <c r="Y61" s="36" t="e">
        <f t="shared" si="10"/>
        <v>#N/A</v>
      </c>
      <c r="Z61" s="37"/>
    </row>
    <row r="62" spans="1:26" ht="24.95" customHeight="1">
      <c r="A62" s="3">
        <v>59</v>
      </c>
      <c r="B62" s="5"/>
      <c r="C62" s="9"/>
      <c r="D62" s="32"/>
      <c r="E62" s="9"/>
      <c r="F62" s="10"/>
      <c r="G62" s="8" t="s">
        <v>1</v>
      </c>
      <c r="H62" s="38" t="s">
        <v>40</v>
      </c>
      <c r="I62" s="38" t="s">
        <v>16</v>
      </c>
      <c r="J62" s="38">
        <v>1</v>
      </c>
      <c r="K62" s="31">
        <v>5</v>
      </c>
      <c r="L62" s="31">
        <v>230306</v>
      </c>
      <c r="M62" s="32" t="s">
        <v>302</v>
      </c>
      <c r="N62" s="3">
        <f t="shared" si="20"/>
        <v>61</v>
      </c>
      <c r="O62" s="3">
        <f t="shared" si="21"/>
        <v>8.59</v>
      </c>
      <c r="P62" s="3">
        <f t="shared" si="22"/>
        <v>11.65</v>
      </c>
      <c r="Q62" s="3">
        <f t="shared" si="23"/>
        <v>16</v>
      </c>
      <c r="R62" s="3">
        <f t="shared" si="24"/>
        <v>8.4499999999999993</v>
      </c>
      <c r="S62" s="3">
        <f t="shared" si="25"/>
        <v>6.16</v>
      </c>
      <c r="T62" s="33"/>
      <c r="U62" s="34" t="str">
        <f t="shared" si="26"/>
        <v/>
      </c>
      <c r="V62" s="35">
        <f t="shared" si="27"/>
        <v>-8.4499999999999993</v>
      </c>
      <c r="W62" s="35">
        <f t="shared" si="28"/>
        <v>-100</v>
      </c>
      <c r="X62" s="36" t="e">
        <f t="shared" si="9"/>
        <v>#N/A</v>
      </c>
      <c r="Y62" s="36" t="e">
        <f t="shared" si="10"/>
        <v>#N/A</v>
      </c>
      <c r="Z62" s="37"/>
    </row>
    <row r="63" spans="1:26" s="43" customFormat="1" ht="24.95" customHeight="1">
      <c r="A63" s="3">
        <v>60</v>
      </c>
      <c r="B63" s="14" t="s">
        <v>82</v>
      </c>
      <c r="C63" s="15" t="s">
        <v>93</v>
      </c>
      <c r="D63" s="14" t="s">
        <v>87</v>
      </c>
      <c r="E63" s="15" t="s">
        <v>96</v>
      </c>
      <c r="F63" s="41" t="s">
        <v>104</v>
      </c>
      <c r="G63" s="15" t="s">
        <v>1</v>
      </c>
      <c r="H63" s="42" t="s">
        <v>40</v>
      </c>
      <c r="I63" s="42" t="s">
        <v>16</v>
      </c>
      <c r="J63" s="42">
        <v>1</v>
      </c>
      <c r="K63" s="31">
        <v>5</v>
      </c>
      <c r="L63" s="31">
        <v>230306</v>
      </c>
      <c r="M63" s="32" t="s">
        <v>302</v>
      </c>
      <c r="N63" s="3">
        <f t="shared" si="20"/>
        <v>61</v>
      </c>
      <c r="O63" s="3">
        <f t="shared" si="21"/>
        <v>8.59</v>
      </c>
      <c r="P63" s="3">
        <f t="shared" si="22"/>
        <v>11.65</v>
      </c>
      <c r="Q63" s="3">
        <f t="shared" si="23"/>
        <v>16</v>
      </c>
      <c r="R63" s="3">
        <f t="shared" si="24"/>
        <v>8.4499999999999993</v>
      </c>
      <c r="S63" s="3">
        <f t="shared" si="25"/>
        <v>6.16</v>
      </c>
      <c r="T63" s="33">
        <v>11.4</v>
      </c>
      <c r="U63" s="34" t="str">
        <f t="shared" si="26"/>
        <v/>
      </c>
      <c r="V63" s="35">
        <f t="shared" si="27"/>
        <v>2.9500000000000011</v>
      </c>
      <c r="W63" s="35">
        <f t="shared" si="28"/>
        <v>34.911242603550313</v>
      </c>
      <c r="X63" s="36">
        <f t="shared" si="9"/>
        <v>2.95</v>
      </c>
      <c r="Y63" s="36">
        <f t="shared" si="10"/>
        <v>34.919999999999995</v>
      </c>
    </row>
    <row r="64" spans="1:26" s="43" customFormat="1" ht="24.95" customHeight="1">
      <c r="A64" s="3">
        <v>61</v>
      </c>
      <c r="B64" s="14" t="s">
        <v>83</v>
      </c>
      <c r="C64" s="15" t="s">
        <v>94</v>
      </c>
      <c r="D64" s="14" t="s">
        <v>106</v>
      </c>
      <c r="E64" s="15" t="s">
        <v>96</v>
      </c>
      <c r="F64" s="41" t="s">
        <v>104</v>
      </c>
      <c r="G64" s="15" t="s">
        <v>1</v>
      </c>
      <c r="H64" s="42" t="s">
        <v>40</v>
      </c>
      <c r="I64" s="42" t="s">
        <v>16</v>
      </c>
      <c r="J64" s="42">
        <v>1</v>
      </c>
      <c r="K64" s="31">
        <v>5</v>
      </c>
      <c r="L64" s="31">
        <v>230306</v>
      </c>
      <c r="M64" s="32" t="s">
        <v>302</v>
      </c>
      <c r="N64" s="3">
        <f t="shared" si="20"/>
        <v>61</v>
      </c>
      <c r="O64" s="3">
        <f t="shared" si="21"/>
        <v>8.59</v>
      </c>
      <c r="P64" s="3">
        <f t="shared" si="22"/>
        <v>11.65</v>
      </c>
      <c r="Q64" s="3">
        <f t="shared" si="23"/>
        <v>16</v>
      </c>
      <c r="R64" s="3">
        <f t="shared" si="24"/>
        <v>8.4499999999999993</v>
      </c>
      <c r="S64" s="3">
        <f t="shared" si="25"/>
        <v>6.16</v>
      </c>
      <c r="T64" s="33">
        <v>12</v>
      </c>
      <c r="U64" s="34" t="str">
        <f t="shared" si="26"/>
        <v/>
      </c>
      <c r="V64" s="35">
        <f t="shared" si="27"/>
        <v>3.5500000000000007</v>
      </c>
      <c r="W64" s="35">
        <f t="shared" si="28"/>
        <v>42.011834319526642</v>
      </c>
      <c r="X64" s="36">
        <f t="shared" si="9"/>
        <v>3.55</v>
      </c>
      <c r="Y64" s="36">
        <f t="shared" si="10"/>
        <v>42.019999999999996</v>
      </c>
    </row>
    <row r="65" spans="1:25" s="43" customFormat="1" ht="24.95" customHeight="1">
      <c r="A65" s="3">
        <v>62</v>
      </c>
      <c r="B65" s="14" t="s">
        <v>84</v>
      </c>
      <c r="C65" s="15" t="s">
        <v>95</v>
      </c>
      <c r="D65" s="14" t="s">
        <v>88</v>
      </c>
      <c r="E65" s="15" t="s">
        <v>96</v>
      </c>
      <c r="F65" s="41" t="s">
        <v>172</v>
      </c>
      <c r="G65" s="15" t="s">
        <v>1</v>
      </c>
      <c r="H65" s="42" t="s">
        <v>40</v>
      </c>
      <c r="I65" s="42" t="s">
        <v>16</v>
      </c>
      <c r="J65" s="42">
        <v>1</v>
      </c>
      <c r="K65" s="31">
        <v>5</v>
      </c>
      <c r="L65" s="31">
        <v>230306</v>
      </c>
      <c r="M65" s="32" t="s">
        <v>302</v>
      </c>
      <c r="N65" s="3">
        <f t="shared" si="20"/>
        <v>61</v>
      </c>
      <c r="O65" s="3">
        <f t="shared" si="21"/>
        <v>8.59</v>
      </c>
      <c r="P65" s="3">
        <f t="shared" si="22"/>
        <v>11.65</v>
      </c>
      <c r="Q65" s="3">
        <f t="shared" si="23"/>
        <v>16</v>
      </c>
      <c r="R65" s="3">
        <f t="shared" si="24"/>
        <v>8.4499999999999993</v>
      </c>
      <c r="S65" s="3">
        <f t="shared" si="25"/>
        <v>6.16</v>
      </c>
      <c r="T65" s="33">
        <v>8.19</v>
      </c>
      <c r="U65" s="34">
        <f t="shared" si="26"/>
        <v>8.19</v>
      </c>
      <c r="V65" s="35">
        <f t="shared" si="27"/>
        <v>-0.25999999999999979</v>
      </c>
      <c r="W65" s="35">
        <f t="shared" si="28"/>
        <v>-3.0769230769230749</v>
      </c>
      <c r="X65" s="36">
        <f t="shared" si="9"/>
        <v>-0.26</v>
      </c>
      <c r="Y65" s="36">
        <f t="shared" si="10"/>
        <v>-3.0799999999999996</v>
      </c>
    </row>
    <row r="66" spans="1:25" s="43" customFormat="1" ht="24.95" customHeight="1">
      <c r="A66" s="3">
        <v>63</v>
      </c>
      <c r="B66" s="14" t="s">
        <v>84</v>
      </c>
      <c r="C66" s="15" t="s">
        <v>95</v>
      </c>
      <c r="D66" s="14" t="s">
        <v>89</v>
      </c>
      <c r="E66" s="15" t="s">
        <v>96</v>
      </c>
      <c r="F66" s="41" t="s">
        <v>175</v>
      </c>
      <c r="G66" s="15" t="s">
        <v>1</v>
      </c>
      <c r="H66" s="42" t="s">
        <v>40</v>
      </c>
      <c r="I66" s="42" t="s">
        <v>16</v>
      </c>
      <c r="J66" s="42">
        <v>1</v>
      </c>
      <c r="K66" s="31">
        <v>5</v>
      </c>
      <c r="L66" s="31">
        <v>230306</v>
      </c>
      <c r="M66" s="32" t="s">
        <v>302</v>
      </c>
      <c r="N66" s="3">
        <f t="shared" si="20"/>
        <v>61</v>
      </c>
      <c r="O66" s="3">
        <f t="shared" si="21"/>
        <v>8.59</v>
      </c>
      <c r="P66" s="3">
        <f t="shared" si="22"/>
        <v>11.65</v>
      </c>
      <c r="Q66" s="3">
        <f t="shared" si="23"/>
        <v>16</v>
      </c>
      <c r="R66" s="3">
        <f t="shared" si="24"/>
        <v>8.4499999999999993</v>
      </c>
      <c r="S66" s="3">
        <f t="shared" si="25"/>
        <v>6.16</v>
      </c>
      <c r="T66" s="33">
        <v>8.24</v>
      </c>
      <c r="U66" s="34">
        <f t="shared" si="26"/>
        <v>8.24</v>
      </c>
      <c r="V66" s="35">
        <f t="shared" si="27"/>
        <v>-0.20999999999999908</v>
      </c>
      <c r="W66" s="35">
        <f t="shared" si="28"/>
        <v>-2.4852071005917051</v>
      </c>
      <c r="X66" s="36">
        <f t="shared" si="9"/>
        <v>-0.21000000000000002</v>
      </c>
      <c r="Y66" s="36">
        <f t="shared" si="10"/>
        <v>-2.4899999999999998</v>
      </c>
    </row>
    <row r="67" spans="1:25" s="43" customFormat="1" ht="24.95" customHeight="1">
      <c r="A67" s="3">
        <v>64</v>
      </c>
      <c r="B67" s="14" t="s">
        <v>287</v>
      </c>
      <c r="C67" s="15" t="s">
        <v>107</v>
      </c>
      <c r="D67" s="14" t="s">
        <v>90</v>
      </c>
      <c r="E67" s="15" t="s">
        <v>96</v>
      </c>
      <c r="F67" s="41" t="s">
        <v>105</v>
      </c>
      <c r="G67" s="15" t="s">
        <v>1</v>
      </c>
      <c r="H67" s="42" t="s">
        <v>40</v>
      </c>
      <c r="I67" s="42" t="s">
        <v>16</v>
      </c>
      <c r="J67" s="42">
        <v>1</v>
      </c>
      <c r="K67" s="31">
        <v>5</v>
      </c>
      <c r="L67" s="31">
        <v>230306</v>
      </c>
      <c r="M67" s="32" t="s">
        <v>302</v>
      </c>
      <c r="N67" s="3">
        <f t="shared" si="20"/>
        <v>61</v>
      </c>
      <c r="O67" s="3">
        <f t="shared" si="21"/>
        <v>8.59</v>
      </c>
      <c r="P67" s="3">
        <f t="shared" si="22"/>
        <v>11.65</v>
      </c>
      <c r="Q67" s="3">
        <f t="shared" si="23"/>
        <v>16</v>
      </c>
      <c r="R67" s="3">
        <f t="shared" si="24"/>
        <v>8.4499999999999993</v>
      </c>
      <c r="S67" s="3">
        <f t="shared" si="25"/>
        <v>6.16</v>
      </c>
      <c r="T67" s="33">
        <v>8.36</v>
      </c>
      <c r="U67" s="34">
        <f t="shared" si="26"/>
        <v>8.36</v>
      </c>
      <c r="V67" s="35">
        <f t="shared" si="27"/>
        <v>-8.9999999999999858E-2</v>
      </c>
      <c r="W67" s="35">
        <f t="shared" si="28"/>
        <v>-1.065088757396448</v>
      </c>
      <c r="X67" s="36">
        <f t="shared" si="9"/>
        <v>-0.09</v>
      </c>
      <c r="Y67" s="36">
        <f t="shared" si="10"/>
        <v>-1.07</v>
      </c>
    </row>
    <row r="68" spans="1:25" s="43" customFormat="1" ht="24.95" customHeight="1">
      <c r="A68" s="3">
        <v>65</v>
      </c>
      <c r="B68" s="14" t="s">
        <v>85</v>
      </c>
      <c r="C68" s="15" t="s">
        <v>108</v>
      </c>
      <c r="D68" s="14" t="s">
        <v>91</v>
      </c>
      <c r="E68" s="15" t="s">
        <v>96</v>
      </c>
      <c r="F68" s="41" t="s">
        <v>104</v>
      </c>
      <c r="G68" s="15" t="s">
        <v>1</v>
      </c>
      <c r="H68" s="42" t="s">
        <v>40</v>
      </c>
      <c r="I68" s="42" t="s">
        <v>16</v>
      </c>
      <c r="J68" s="42">
        <v>1</v>
      </c>
      <c r="K68" s="31">
        <v>5</v>
      </c>
      <c r="L68" s="31">
        <v>230306</v>
      </c>
      <c r="M68" s="32" t="s">
        <v>302</v>
      </c>
      <c r="N68" s="3">
        <f t="shared" si="20"/>
        <v>61</v>
      </c>
      <c r="O68" s="3">
        <f t="shared" si="21"/>
        <v>8.59</v>
      </c>
      <c r="P68" s="3">
        <f t="shared" si="22"/>
        <v>11.65</v>
      </c>
      <c r="Q68" s="3">
        <f t="shared" si="23"/>
        <v>16</v>
      </c>
      <c r="R68" s="3">
        <f t="shared" si="24"/>
        <v>8.4499999999999993</v>
      </c>
      <c r="S68" s="3">
        <f t="shared" si="25"/>
        <v>6.16</v>
      </c>
      <c r="T68" s="33">
        <v>11.81</v>
      </c>
      <c r="U68" s="34" t="str">
        <f t="shared" ref="U68:U82" si="29">IF(OR(T68&lt;$J$86,T68&gt;$J$87),"",T68)</f>
        <v/>
      </c>
      <c r="V68" s="35">
        <f t="shared" ref="V68:V82" si="30">(T68-$K$91)/$K$89</f>
        <v>3.3600000000000012</v>
      </c>
      <c r="W68" s="35">
        <f t="shared" ref="W68:W82" si="31">(T68-$K$91)/$K$91*100</f>
        <v>39.763313609467474</v>
      </c>
      <c r="X68" s="36">
        <f t="shared" ref="X68:X82" si="32">IF(T68&lt;&gt;0,ROUNDUP(V68,2),#N/A)</f>
        <v>3.36</v>
      </c>
      <c r="Y68" s="36">
        <f t="shared" ref="Y68:Y81" si="33">IF(T68&lt;&gt;0,ROUNDUP(W68,2),#N/A)</f>
        <v>39.769999999999996</v>
      </c>
    </row>
    <row r="69" spans="1:25" s="43" customFormat="1" ht="24.95" customHeight="1">
      <c r="A69" s="3">
        <v>66</v>
      </c>
      <c r="B69" s="14" t="s">
        <v>86</v>
      </c>
      <c r="C69" s="15" t="s">
        <v>157</v>
      </c>
      <c r="D69" s="14" t="s">
        <v>92</v>
      </c>
      <c r="E69" s="15" t="s">
        <v>96</v>
      </c>
      <c r="F69" s="41" t="s">
        <v>105</v>
      </c>
      <c r="G69" s="15" t="s">
        <v>1</v>
      </c>
      <c r="H69" s="42" t="s">
        <v>40</v>
      </c>
      <c r="I69" s="42" t="s">
        <v>16</v>
      </c>
      <c r="J69" s="42">
        <v>1</v>
      </c>
      <c r="K69" s="31">
        <v>5</v>
      </c>
      <c r="L69" s="31">
        <v>230306</v>
      </c>
      <c r="M69" s="32" t="s">
        <v>302</v>
      </c>
      <c r="N69" s="3">
        <f t="shared" si="20"/>
        <v>61</v>
      </c>
      <c r="O69" s="3">
        <f t="shared" ref="O69:O82" si="34">$K$88</f>
        <v>8.59</v>
      </c>
      <c r="P69" s="3">
        <f t="shared" ref="P69:P82" si="35">$K$90</f>
        <v>11.65</v>
      </c>
      <c r="Q69" s="3">
        <f t="shared" ref="Q69:Q82" si="36">COUNTA($T$63:$T$82)</f>
        <v>16</v>
      </c>
      <c r="R69" s="3">
        <f t="shared" ref="R69:R82" si="37">$K$91</f>
        <v>8.4499999999999993</v>
      </c>
      <c r="S69" s="3">
        <f t="shared" ref="S69:S82" si="38">$K$93</f>
        <v>6.16</v>
      </c>
      <c r="T69" s="33">
        <v>8.8000000000000007</v>
      </c>
      <c r="U69" s="34">
        <f t="shared" si="29"/>
        <v>8.8000000000000007</v>
      </c>
      <c r="V69" s="35">
        <f t="shared" si="30"/>
        <v>0.35000000000000142</v>
      </c>
      <c r="W69" s="35">
        <f t="shared" si="31"/>
        <v>4.1420118343195433</v>
      </c>
      <c r="X69" s="36">
        <f t="shared" si="32"/>
        <v>0.36</v>
      </c>
      <c r="Y69" s="36">
        <f t="shared" si="33"/>
        <v>4.1499999999999995</v>
      </c>
    </row>
    <row r="70" spans="1:25" s="43" customFormat="1" ht="24.95" customHeight="1">
      <c r="A70" s="3">
        <v>67</v>
      </c>
      <c r="B70" s="14" t="s">
        <v>111</v>
      </c>
      <c r="C70" s="15" t="s">
        <v>112</v>
      </c>
      <c r="D70" s="14" t="s">
        <v>113</v>
      </c>
      <c r="E70" s="15" t="s">
        <v>96</v>
      </c>
      <c r="F70" s="41" t="s">
        <v>117</v>
      </c>
      <c r="G70" s="15" t="s">
        <v>1</v>
      </c>
      <c r="H70" s="42" t="s">
        <v>40</v>
      </c>
      <c r="I70" s="42" t="s">
        <v>16</v>
      </c>
      <c r="J70" s="42">
        <v>1</v>
      </c>
      <c r="K70" s="31">
        <v>5</v>
      </c>
      <c r="L70" s="31">
        <v>230306</v>
      </c>
      <c r="M70" s="32" t="s">
        <v>302</v>
      </c>
      <c r="N70" s="3">
        <f t="shared" si="20"/>
        <v>61</v>
      </c>
      <c r="O70" s="3">
        <f t="shared" si="34"/>
        <v>8.59</v>
      </c>
      <c r="P70" s="3">
        <f t="shared" si="35"/>
        <v>11.65</v>
      </c>
      <c r="Q70" s="3">
        <f t="shared" si="36"/>
        <v>16</v>
      </c>
      <c r="R70" s="3">
        <f t="shared" si="37"/>
        <v>8.4499999999999993</v>
      </c>
      <c r="S70" s="3">
        <f t="shared" si="38"/>
        <v>6.16</v>
      </c>
      <c r="T70" s="33">
        <v>8.3367000000000004</v>
      </c>
      <c r="U70" s="34">
        <f t="shared" si="29"/>
        <v>8.3367000000000004</v>
      </c>
      <c r="V70" s="35">
        <f t="shared" si="30"/>
        <v>-0.11329999999999885</v>
      </c>
      <c r="W70" s="35">
        <f t="shared" si="31"/>
        <v>-1.3408284023668504</v>
      </c>
      <c r="X70" s="36">
        <f t="shared" si="32"/>
        <v>-0.12</v>
      </c>
      <c r="Y70" s="36">
        <f t="shared" si="33"/>
        <v>-1.35</v>
      </c>
    </row>
    <row r="71" spans="1:25" s="43" customFormat="1" ht="24.95" customHeight="1">
      <c r="A71" s="3">
        <v>68</v>
      </c>
      <c r="B71" s="14" t="s">
        <v>114</v>
      </c>
      <c r="C71" s="15" t="s">
        <v>115</v>
      </c>
      <c r="D71" s="14" t="s">
        <v>118</v>
      </c>
      <c r="E71" s="15" t="s">
        <v>96</v>
      </c>
      <c r="F71" s="41" t="s">
        <v>120</v>
      </c>
      <c r="G71" s="15" t="s">
        <v>1</v>
      </c>
      <c r="H71" s="42" t="s">
        <v>40</v>
      </c>
      <c r="I71" s="42" t="s">
        <v>16</v>
      </c>
      <c r="J71" s="42">
        <v>1</v>
      </c>
      <c r="K71" s="31">
        <v>5</v>
      </c>
      <c r="L71" s="31">
        <v>230306</v>
      </c>
      <c r="M71" s="32" t="s">
        <v>302</v>
      </c>
      <c r="N71" s="3">
        <f t="shared" si="20"/>
        <v>61</v>
      </c>
      <c r="O71" s="3">
        <f t="shared" si="34"/>
        <v>8.59</v>
      </c>
      <c r="P71" s="3">
        <f t="shared" si="35"/>
        <v>11.65</v>
      </c>
      <c r="Q71" s="3">
        <f t="shared" si="36"/>
        <v>16</v>
      </c>
      <c r="R71" s="3">
        <f t="shared" si="37"/>
        <v>8.4499999999999993</v>
      </c>
      <c r="S71" s="3">
        <f t="shared" si="38"/>
        <v>6.16</v>
      </c>
      <c r="T71" s="33">
        <v>8.6</v>
      </c>
      <c r="U71" s="34">
        <f t="shared" si="29"/>
        <v>8.6</v>
      </c>
      <c r="V71" s="35">
        <f t="shared" si="30"/>
        <v>0.15000000000000036</v>
      </c>
      <c r="W71" s="35">
        <f t="shared" si="31"/>
        <v>1.775147928994087</v>
      </c>
      <c r="X71" s="36">
        <f t="shared" si="32"/>
        <v>0.15</v>
      </c>
      <c r="Y71" s="36">
        <f t="shared" si="33"/>
        <v>1.78</v>
      </c>
    </row>
    <row r="72" spans="1:25" s="43" customFormat="1" ht="24.95" customHeight="1">
      <c r="A72" s="3">
        <v>69</v>
      </c>
      <c r="B72" s="14" t="s">
        <v>114</v>
      </c>
      <c r="C72" s="15" t="s">
        <v>115</v>
      </c>
      <c r="D72" s="14" t="s">
        <v>119</v>
      </c>
      <c r="E72" s="15" t="s">
        <v>96</v>
      </c>
      <c r="F72" s="41" t="s">
        <v>121</v>
      </c>
      <c r="G72" s="15" t="s">
        <v>1</v>
      </c>
      <c r="H72" s="42" t="s">
        <v>40</v>
      </c>
      <c r="I72" s="42" t="s">
        <v>16</v>
      </c>
      <c r="J72" s="42">
        <v>1</v>
      </c>
      <c r="K72" s="31">
        <v>5</v>
      </c>
      <c r="L72" s="31">
        <v>230306</v>
      </c>
      <c r="M72" s="32" t="s">
        <v>302</v>
      </c>
      <c r="N72" s="3">
        <f t="shared" si="20"/>
        <v>61</v>
      </c>
      <c r="O72" s="3">
        <f t="shared" si="34"/>
        <v>8.59</v>
      </c>
      <c r="P72" s="3">
        <f t="shared" si="35"/>
        <v>11.65</v>
      </c>
      <c r="Q72" s="3">
        <f t="shared" si="36"/>
        <v>16</v>
      </c>
      <c r="R72" s="3">
        <f t="shared" si="37"/>
        <v>8.4499999999999993</v>
      </c>
      <c r="S72" s="3">
        <f t="shared" si="38"/>
        <v>6.16</v>
      </c>
      <c r="T72" s="33">
        <v>8.6999999999999993</v>
      </c>
      <c r="U72" s="34">
        <f t="shared" si="29"/>
        <v>8.6999999999999993</v>
      </c>
      <c r="V72" s="35">
        <f t="shared" si="30"/>
        <v>0.25</v>
      </c>
      <c r="W72" s="35">
        <f t="shared" si="31"/>
        <v>2.9585798816568047</v>
      </c>
      <c r="X72" s="36">
        <f t="shared" si="32"/>
        <v>0.25</v>
      </c>
      <c r="Y72" s="36">
        <f t="shared" si="33"/>
        <v>2.96</v>
      </c>
    </row>
    <row r="73" spans="1:25" s="43" customFormat="1" ht="24.95" customHeight="1">
      <c r="A73" s="3">
        <v>70</v>
      </c>
      <c r="B73" s="14" t="s">
        <v>136</v>
      </c>
      <c r="C73" s="15" t="s">
        <v>137</v>
      </c>
      <c r="D73" s="14" t="s">
        <v>138</v>
      </c>
      <c r="E73" s="15" t="s">
        <v>96</v>
      </c>
      <c r="F73" s="41" t="s">
        <v>156</v>
      </c>
      <c r="G73" s="15" t="s">
        <v>1</v>
      </c>
      <c r="H73" s="42" t="s">
        <v>40</v>
      </c>
      <c r="I73" s="42" t="s">
        <v>16</v>
      </c>
      <c r="J73" s="42">
        <v>1</v>
      </c>
      <c r="K73" s="31">
        <v>5</v>
      </c>
      <c r="L73" s="31">
        <v>230306</v>
      </c>
      <c r="M73" s="32" t="s">
        <v>302</v>
      </c>
      <c r="N73" s="3">
        <f t="shared" si="20"/>
        <v>61</v>
      </c>
      <c r="O73" s="3">
        <f t="shared" si="34"/>
        <v>8.59</v>
      </c>
      <c r="P73" s="3">
        <f t="shared" si="35"/>
        <v>11.65</v>
      </c>
      <c r="Q73" s="3">
        <f t="shared" si="36"/>
        <v>16</v>
      </c>
      <c r="R73" s="3">
        <f t="shared" si="37"/>
        <v>8.4499999999999993</v>
      </c>
      <c r="S73" s="3">
        <f t="shared" si="38"/>
        <v>6.16</v>
      </c>
      <c r="T73" s="33">
        <v>11.8</v>
      </c>
      <c r="U73" s="34" t="str">
        <f t="shared" si="29"/>
        <v/>
      </c>
      <c r="V73" s="35">
        <f t="shared" si="30"/>
        <v>3.3500000000000014</v>
      </c>
      <c r="W73" s="35">
        <f t="shared" si="31"/>
        <v>39.644970414201204</v>
      </c>
      <c r="X73" s="36">
        <f t="shared" si="32"/>
        <v>3.35</v>
      </c>
      <c r="Y73" s="36">
        <f t="shared" si="33"/>
        <v>39.65</v>
      </c>
    </row>
    <row r="74" spans="1:25" s="43" customFormat="1" ht="24.95" customHeight="1">
      <c r="A74" s="3">
        <v>71</v>
      </c>
      <c r="B74" s="14" t="s">
        <v>139</v>
      </c>
      <c r="C74" s="15" t="s">
        <v>158</v>
      </c>
      <c r="D74" s="14" t="s">
        <v>140</v>
      </c>
      <c r="E74" s="15" t="s">
        <v>96</v>
      </c>
      <c r="F74" s="41" t="s">
        <v>147</v>
      </c>
      <c r="G74" s="15" t="s">
        <v>1</v>
      </c>
      <c r="H74" s="42" t="s">
        <v>40</v>
      </c>
      <c r="I74" s="42" t="s">
        <v>16</v>
      </c>
      <c r="J74" s="42">
        <v>1</v>
      </c>
      <c r="K74" s="31">
        <v>5</v>
      </c>
      <c r="L74" s="31">
        <v>230306</v>
      </c>
      <c r="M74" s="32" t="s">
        <v>302</v>
      </c>
      <c r="N74" s="3">
        <f t="shared" si="20"/>
        <v>61</v>
      </c>
      <c r="O74" s="3">
        <f t="shared" si="34"/>
        <v>8.59</v>
      </c>
      <c r="P74" s="3">
        <f t="shared" si="35"/>
        <v>11.65</v>
      </c>
      <c r="Q74" s="3">
        <f t="shared" si="36"/>
        <v>16</v>
      </c>
      <c r="R74" s="3">
        <f t="shared" si="37"/>
        <v>8.4499999999999993</v>
      </c>
      <c r="S74" s="3">
        <f t="shared" si="38"/>
        <v>6.16</v>
      </c>
      <c r="T74" s="33">
        <v>11.8</v>
      </c>
      <c r="U74" s="34" t="str">
        <f t="shared" si="29"/>
        <v/>
      </c>
      <c r="V74" s="35">
        <f t="shared" si="30"/>
        <v>3.3500000000000014</v>
      </c>
      <c r="W74" s="35">
        <f t="shared" si="31"/>
        <v>39.644970414201204</v>
      </c>
      <c r="X74" s="36">
        <f t="shared" si="32"/>
        <v>3.35</v>
      </c>
      <c r="Y74" s="36">
        <f t="shared" si="33"/>
        <v>39.65</v>
      </c>
    </row>
    <row r="75" spans="1:25" s="43" customFormat="1" ht="24.95" customHeight="1">
      <c r="A75" s="3">
        <v>72</v>
      </c>
      <c r="B75" s="14" t="s">
        <v>290</v>
      </c>
      <c r="C75" s="15" t="s">
        <v>141</v>
      </c>
      <c r="D75" s="14" t="s">
        <v>292</v>
      </c>
      <c r="E75" s="15" t="s">
        <v>96</v>
      </c>
      <c r="F75" s="41" t="s">
        <v>148</v>
      </c>
      <c r="G75" s="15" t="s">
        <v>1</v>
      </c>
      <c r="H75" s="42" t="s">
        <v>40</v>
      </c>
      <c r="I75" s="42" t="s">
        <v>16</v>
      </c>
      <c r="J75" s="42">
        <v>1</v>
      </c>
      <c r="K75" s="31">
        <v>5</v>
      </c>
      <c r="L75" s="31">
        <v>230306</v>
      </c>
      <c r="M75" s="32" t="s">
        <v>302</v>
      </c>
      <c r="N75" s="3">
        <f t="shared" si="20"/>
        <v>61</v>
      </c>
      <c r="O75" s="3">
        <f t="shared" si="34"/>
        <v>8.59</v>
      </c>
      <c r="P75" s="3">
        <f t="shared" si="35"/>
        <v>11.65</v>
      </c>
      <c r="Q75" s="3">
        <f t="shared" si="36"/>
        <v>16</v>
      </c>
      <c r="R75" s="3">
        <f t="shared" si="37"/>
        <v>8.4499999999999993</v>
      </c>
      <c r="S75" s="3">
        <f t="shared" si="38"/>
        <v>6.16</v>
      </c>
      <c r="T75" s="33">
        <v>8.25</v>
      </c>
      <c r="U75" s="34">
        <f t="shared" si="29"/>
        <v>8.25</v>
      </c>
      <c r="V75" s="35">
        <f t="shared" si="30"/>
        <v>-0.19999999999999929</v>
      </c>
      <c r="W75" s="35">
        <f t="shared" si="31"/>
        <v>-2.3668639053254354</v>
      </c>
      <c r="X75" s="36">
        <f t="shared" si="32"/>
        <v>-0.2</v>
      </c>
      <c r="Y75" s="36">
        <f t="shared" si="33"/>
        <v>-2.3699999999999997</v>
      </c>
    </row>
    <row r="76" spans="1:25" s="43" customFormat="1" ht="24.95" customHeight="1">
      <c r="A76" s="3">
        <v>73</v>
      </c>
      <c r="B76" s="14" t="s">
        <v>142</v>
      </c>
      <c r="C76" s="15" t="s">
        <v>143</v>
      </c>
      <c r="D76" s="14" t="s">
        <v>151</v>
      </c>
      <c r="E76" s="15" t="s">
        <v>96</v>
      </c>
      <c r="F76" s="41" t="s">
        <v>150</v>
      </c>
      <c r="G76" s="15" t="s">
        <v>1</v>
      </c>
      <c r="H76" s="42" t="s">
        <v>40</v>
      </c>
      <c r="I76" s="42" t="s">
        <v>16</v>
      </c>
      <c r="J76" s="42">
        <v>1</v>
      </c>
      <c r="K76" s="31">
        <v>5</v>
      </c>
      <c r="L76" s="31">
        <v>230306</v>
      </c>
      <c r="M76" s="32" t="s">
        <v>302</v>
      </c>
      <c r="N76" s="3">
        <f t="shared" si="20"/>
        <v>61</v>
      </c>
      <c r="O76" s="3">
        <f t="shared" si="34"/>
        <v>8.59</v>
      </c>
      <c r="P76" s="3">
        <f t="shared" si="35"/>
        <v>11.65</v>
      </c>
      <c r="Q76" s="3">
        <f t="shared" si="36"/>
        <v>16</v>
      </c>
      <c r="R76" s="3">
        <f t="shared" si="37"/>
        <v>8.4499999999999993</v>
      </c>
      <c r="S76" s="3">
        <f t="shared" si="38"/>
        <v>6.16</v>
      </c>
      <c r="T76" s="33">
        <v>9.5</v>
      </c>
      <c r="U76" s="34">
        <f t="shared" si="29"/>
        <v>9.5</v>
      </c>
      <c r="V76" s="35">
        <f t="shared" si="30"/>
        <v>1.0500000000000007</v>
      </c>
      <c r="W76" s="35">
        <f t="shared" si="31"/>
        <v>12.426035502958589</v>
      </c>
      <c r="X76" s="36">
        <f t="shared" si="32"/>
        <v>1.05</v>
      </c>
      <c r="Y76" s="36">
        <f t="shared" si="33"/>
        <v>12.43</v>
      </c>
    </row>
    <row r="77" spans="1:25" s="43" customFormat="1" ht="24.95" customHeight="1">
      <c r="A77" s="3">
        <v>74</v>
      </c>
      <c r="B77" s="14" t="s">
        <v>144</v>
      </c>
      <c r="C77" s="15" t="s">
        <v>145</v>
      </c>
      <c r="D77" s="14" t="s">
        <v>146</v>
      </c>
      <c r="E77" s="15" t="s">
        <v>96</v>
      </c>
      <c r="F77" s="41" t="s">
        <v>152</v>
      </c>
      <c r="G77" s="15" t="s">
        <v>1</v>
      </c>
      <c r="H77" s="42" t="s">
        <v>40</v>
      </c>
      <c r="I77" s="42" t="s">
        <v>16</v>
      </c>
      <c r="J77" s="42">
        <v>1</v>
      </c>
      <c r="K77" s="31">
        <v>5</v>
      </c>
      <c r="L77" s="31">
        <v>230306</v>
      </c>
      <c r="M77" s="32" t="s">
        <v>302</v>
      </c>
      <c r="N77" s="3">
        <f t="shared" si="20"/>
        <v>61</v>
      </c>
      <c r="O77" s="3">
        <f t="shared" si="34"/>
        <v>8.59</v>
      </c>
      <c r="P77" s="3">
        <f t="shared" si="35"/>
        <v>11.65</v>
      </c>
      <c r="Q77" s="3">
        <f t="shared" si="36"/>
        <v>16</v>
      </c>
      <c r="R77" s="3">
        <f t="shared" si="37"/>
        <v>8.4499999999999993</v>
      </c>
      <c r="S77" s="3">
        <f t="shared" si="38"/>
        <v>6.16</v>
      </c>
      <c r="T77" s="33">
        <v>11.7</v>
      </c>
      <c r="U77" s="34" t="str">
        <f t="shared" si="29"/>
        <v/>
      </c>
      <c r="V77" s="35">
        <f t="shared" si="30"/>
        <v>3.25</v>
      </c>
      <c r="W77" s="35">
        <f t="shared" si="31"/>
        <v>38.461538461538467</v>
      </c>
      <c r="X77" s="36">
        <f t="shared" si="32"/>
        <v>3.25</v>
      </c>
      <c r="Y77" s="36">
        <f t="shared" si="33"/>
        <v>38.47</v>
      </c>
    </row>
    <row r="78" spans="1:25" s="43" customFormat="1" ht="24.95" customHeight="1">
      <c r="A78" s="3">
        <v>75</v>
      </c>
      <c r="B78" s="14" t="s">
        <v>290</v>
      </c>
      <c r="C78" s="15" t="s">
        <v>141</v>
      </c>
      <c r="D78" s="14" t="s">
        <v>291</v>
      </c>
      <c r="E78" s="15" t="s">
        <v>96</v>
      </c>
      <c r="F78" s="41" t="s">
        <v>293</v>
      </c>
      <c r="G78" s="15" t="s">
        <v>1</v>
      </c>
      <c r="H78" s="42" t="s">
        <v>40</v>
      </c>
      <c r="I78" s="42" t="s">
        <v>16</v>
      </c>
      <c r="J78" s="42">
        <v>1</v>
      </c>
      <c r="K78" s="31">
        <v>5</v>
      </c>
      <c r="L78" s="31">
        <v>230306</v>
      </c>
      <c r="M78" s="32" t="s">
        <v>302</v>
      </c>
      <c r="N78" s="3">
        <f t="shared" si="20"/>
        <v>61</v>
      </c>
      <c r="O78" s="3">
        <f t="shared" si="34"/>
        <v>8.59</v>
      </c>
      <c r="P78" s="3">
        <f t="shared" si="35"/>
        <v>11.65</v>
      </c>
      <c r="Q78" s="3">
        <f t="shared" si="36"/>
        <v>16</v>
      </c>
      <c r="R78" s="3">
        <f t="shared" si="37"/>
        <v>8.4499999999999993</v>
      </c>
      <c r="S78" s="3">
        <f t="shared" si="38"/>
        <v>6.16</v>
      </c>
      <c r="T78" s="33">
        <v>7.48</v>
      </c>
      <c r="U78" s="34">
        <f t="shared" si="29"/>
        <v>7.48</v>
      </c>
      <c r="V78" s="35">
        <f t="shared" si="30"/>
        <v>-0.96999999999999886</v>
      </c>
      <c r="W78" s="35">
        <f t="shared" si="31"/>
        <v>-11.479289940828389</v>
      </c>
      <c r="X78" s="36">
        <f t="shared" si="32"/>
        <v>-0.97</v>
      </c>
      <c r="Y78" s="36">
        <f t="shared" si="33"/>
        <v>-11.48</v>
      </c>
    </row>
    <row r="79" spans="1:25" s="43" customFormat="1" ht="24.95" customHeight="1">
      <c r="A79" s="3">
        <v>76</v>
      </c>
      <c r="B79" s="14"/>
      <c r="C79" s="15"/>
      <c r="D79" s="14"/>
      <c r="E79" s="15"/>
      <c r="F79" s="41"/>
      <c r="G79" s="15" t="s">
        <v>1</v>
      </c>
      <c r="H79" s="42" t="s">
        <v>40</v>
      </c>
      <c r="I79" s="42" t="s">
        <v>16</v>
      </c>
      <c r="J79" s="42">
        <v>1</v>
      </c>
      <c r="K79" s="31">
        <v>5</v>
      </c>
      <c r="L79" s="31">
        <v>230306</v>
      </c>
      <c r="M79" s="32" t="s">
        <v>302</v>
      </c>
      <c r="N79" s="3">
        <f t="shared" si="20"/>
        <v>61</v>
      </c>
      <c r="O79" s="3">
        <f t="shared" si="34"/>
        <v>8.59</v>
      </c>
      <c r="P79" s="3">
        <f t="shared" si="35"/>
        <v>11.65</v>
      </c>
      <c r="Q79" s="3">
        <f t="shared" si="36"/>
        <v>16</v>
      </c>
      <c r="R79" s="3">
        <f t="shared" si="37"/>
        <v>8.4499999999999993</v>
      </c>
      <c r="S79" s="3">
        <f t="shared" si="38"/>
        <v>6.16</v>
      </c>
      <c r="T79" s="33"/>
      <c r="U79" s="34" t="str">
        <f t="shared" si="29"/>
        <v/>
      </c>
      <c r="V79" s="35">
        <f t="shared" si="30"/>
        <v>-8.4499999999999993</v>
      </c>
      <c r="W79" s="35">
        <f t="shared" si="31"/>
        <v>-100</v>
      </c>
      <c r="X79" s="36" t="e">
        <f t="shared" si="32"/>
        <v>#N/A</v>
      </c>
      <c r="Y79" s="36" t="e">
        <f t="shared" si="33"/>
        <v>#N/A</v>
      </c>
    </row>
    <row r="80" spans="1:25" s="43" customFormat="1" ht="24.95" customHeight="1">
      <c r="A80" s="3">
        <v>77</v>
      </c>
      <c r="B80" s="14"/>
      <c r="C80" s="15"/>
      <c r="D80" s="14"/>
      <c r="E80" s="15"/>
      <c r="F80" s="41"/>
      <c r="G80" s="15" t="s">
        <v>1</v>
      </c>
      <c r="H80" s="42" t="s">
        <v>40</v>
      </c>
      <c r="I80" s="42" t="s">
        <v>16</v>
      </c>
      <c r="J80" s="42">
        <v>1</v>
      </c>
      <c r="K80" s="31">
        <v>5</v>
      </c>
      <c r="L80" s="31">
        <v>230306</v>
      </c>
      <c r="M80" s="32" t="s">
        <v>302</v>
      </c>
      <c r="N80" s="3">
        <f t="shared" si="20"/>
        <v>61</v>
      </c>
      <c r="O80" s="3">
        <f t="shared" si="34"/>
        <v>8.59</v>
      </c>
      <c r="P80" s="3">
        <f t="shared" si="35"/>
        <v>11.65</v>
      </c>
      <c r="Q80" s="3">
        <f t="shared" si="36"/>
        <v>16</v>
      </c>
      <c r="R80" s="3">
        <f t="shared" si="37"/>
        <v>8.4499999999999993</v>
      </c>
      <c r="S80" s="3">
        <f t="shared" si="38"/>
        <v>6.16</v>
      </c>
      <c r="T80" s="33"/>
      <c r="U80" s="34" t="str">
        <f t="shared" si="29"/>
        <v/>
      </c>
      <c r="V80" s="35">
        <f t="shared" si="30"/>
        <v>-8.4499999999999993</v>
      </c>
      <c r="W80" s="35">
        <f t="shared" si="31"/>
        <v>-100</v>
      </c>
      <c r="X80" s="36" t="e">
        <f t="shared" si="32"/>
        <v>#N/A</v>
      </c>
      <c r="Y80" s="36" t="e">
        <f t="shared" si="33"/>
        <v>#N/A</v>
      </c>
    </row>
    <row r="81" spans="1:25" s="43" customFormat="1" ht="24.95" customHeight="1">
      <c r="A81" s="3">
        <v>78</v>
      </c>
      <c r="B81" s="14"/>
      <c r="C81" s="15"/>
      <c r="D81" s="14"/>
      <c r="E81" s="15"/>
      <c r="F81" s="41"/>
      <c r="G81" s="15" t="s">
        <v>1</v>
      </c>
      <c r="H81" s="42" t="s">
        <v>40</v>
      </c>
      <c r="I81" s="42" t="s">
        <v>16</v>
      </c>
      <c r="J81" s="42">
        <v>1</v>
      </c>
      <c r="K81" s="31">
        <v>5</v>
      </c>
      <c r="L81" s="31">
        <v>230306</v>
      </c>
      <c r="M81" s="32" t="s">
        <v>302</v>
      </c>
      <c r="N81" s="3">
        <f t="shared" si="20"/>
        <v>61</v>
      </c>
      <c r="O81" s="3">
        <f t="shared" si="34"/>
        <v>8.59</v>
      </c>
      <c r="P81" s="3">
        <f t="shared" si="35"/>
        <v>11.65</v>
      </c>
      <c r="Q81" s="3">
        <f t="shared" si="36"/>
        <v>16</v>
      </c>
      <c r="R81" s="3">
        <f t="shared" si="37"/>
        <v>8.4499999999999993</v>
      </c>
      <c r="S81" s="3">
        <f t="shared" si="38"/>
        <v>6.16</v>
      </c>
      <c r="T81" s="33"/>
      <c r="U81" s="34" t="str">
        <f t="shared" si="29"/>
        <v/>
      </c>
      <c r="V81" s="35">
        <f t="shared" si="30"/>
        <v>-8.4499999999999993</v>
      </c>
      <c r="W81" s="35">
        <f t="shared" si="31"/>
        <v>-100</v>
      </c>
      <c r="X81" s="36" t="e">
        <f t="shared" si="32"/>
        <v>#N/A</v>
      </c>
      <c r="Y81" s="36" t="e">
        <f t="shared" si="33"/>
        <v>#N/A</v>
      </c>
    </row>
    <row r="82" spans="1:25" s="43" customFormat="1" ht="24.95" customHeight="1">
      <c r="A82" s="3">
        <v>79</v>
      </c>
      <c r="B82" s="14"/>
      <c r="C82" s="15"/>
      <c r="D82" s="14"/>
      <c r="E82" s="15"/>
      <c r="F82" s="41"/>
      <c r="G82" s="15" t="s">
        <v>1</v>
      </c>
      <c r="H82" s="42" t="s">
        <v>40</v>
      </c>
      <c r="I82" s="42" t="s">
        <v>16</v>
      </c>
      <c r="J82" s="42">
        <v>1</v>
      </c>
      <c r="K82" s="31">
        <v>5</v>
      </c>
      <c r="L82" s="31">
        <v>230306</v>
      </c>
      <c r="M82" s="32" t="s">
        <v>302</v>
      </c>
      <c r="N82" s="3">
        <f t="shared" si="20"/>
        <v>61</v>
      </c>
      <c r="O82" s="3">
        <f t="shared" si="34"/>
        <v>8.59</v>
      </c>
      <c r="P82" s="3">
        <f t="shared" si="35"/>
        <v>11.65</v>
      </c>
      <c r="Q82" s="3">
        <f t="shared" si="36"/>
        <v>16</v>
      </c>
      <c r="R82" s="3">
        <f t="shared" si="37"/>
        <v>8.4499999999999993</v>
      </c>
      <c r="S82" s="3">
        <f t="shared" si="38"/>
        <v>6.16</v>
      </c>
      <c r="T82" s="33"/>
      <c r="U82" s="34" t="str">
        <f t="shared" si="29"/>
        <v/>
      </c>
      <c r="V82" s="35">
        <f t="shared" si="30"/>
        <v>-8.4499999999999993</v>
      </c>
      <c r="W82" s="35">
        <f t="shared" si="31"/>
        <v>-100</v>
      </c>
      <c r="X82" s="36" t="e">
        <f t="shared" si="32"/>
        <v>#N/A</v>
      </c>
      <c r="Y82" s="36" t="e">
        <f>IF(T82&lt;&gt;0,ROUNDUP(W82,2),#N/A)</f>
        <v>#N/A</v>
      </c>
    </row>
    <row r="83" spans="1:25" s="45" customFormat="1">
      <c r="A83" s="44"/>
      <c r="C83" s="46"/>
      <c r="E83" s="46"/>
      <c r="F83" s="46"/>
      <c r="G83" s="46"/>
      <c r="H83" s="44"/>
      <c r="I83" s="44"/>
      <c r="J83" s="44"/>
      <c r="K83" s="44"/>
      <c r="L83" s="44"/>
    </row>
    <row r="84" spans="1:25">
      <c r="N84" s="39"/>
      <c r="O84" s="39"/>
      <c r="P84" s="39"/>
      <c r="Q84" s="39"/>
      <c r="R84" s="39"/>
      <c r="S84" s="39"/>
      <c r="T84" s="47"/>
      <c r="U84" s="48"/>
      <c r="V84" s="49"/>
      <c r="W84" s="49"/>
      <c r="X84" s="50"/>
      <c r="Y84" s="50"/>
    </row>
    <row r="85" spans="1:25" s="53" customFormat="1">
      <c r="C85" s="54"/>
      <c r="D85" s="55"/>
      <c r="E85" s="54"/>
      <c r="G85" s="54"/>
      <c r="I85" s="54"/>
      <c r="K85" s="54"/>
      <c r="M85" s="54"/>
      <c r="T85" s="56"/>
      <c r="U85" s="57"/>
      <c r="V85" s="58"/>
      <c r="W85" s="59"/>
      <c r="X85" s="60"/>
      <c r="Y85" s="60"/>
    </row>
    <row r="86" spans="1:25" ht="12.75" customHeight="1">
      <c r="D86" s="61"/>
      <c r="H86" s="78" t="s">
        <v>77</v>
      </c>
      <c r="I86" s="62" t="s">
        <v>78</v>
      </c>
      <c r="J86" s="68">
        <f>_xlfn.QUARTILE.EXC($T$2:$T$82,1)-1.5*(( _xlfn.QUARTILE.EXC($T$2:$T$82,3)- _xlfn.QUARTILE.EXC($T$2:$T$82,1)))</f>
        <v>5.3124999999999991</v>
      </c>
      <c r="K86" s="68"/>
      <c r="N86" s="39"/>
      <c r="O86" s="39"/>
      <c r="P86" s="39"/>
      <c r="Q86" s="39"/>
      <c r="R86" s="39"/>
      <c r="S86" s="39"/>
    </row>
    <row r="87" spans="1:25" s="63" customFormat="1">
      <c r="A87" s="51"/>
      <c r="B87" s="39"/>
      <c r="C87" s="67" t="s">
        <v>304</v>
      </c>
      <c r="D87" s="61"/>
      <c r="E87" s="52"/>
      <c r="F87" s="52"/>
      <c r="G87" s="52"/>
      <c r="H87" s="79"/>
      <c r="I87" s="62" t="s">
        <v>79</v>
      </c>
      <c r="J87" s="68">
        <f>_xlfn.QUARTILE.EXC($T$2:$T$82,1)+1.5*(( _xlfn.QUARTILE.EXC($T$2:$T$82,3)- _xlfn.QUARTILE.EXC($T$2:$T$82,1)))</f>
        <v>11.1175</v>
      </c>
      <c r="K87" s="62"/>
      <c r="L87" s="51"/>
      <c r="M87" s="39"/>
      <c r="N87" s="39"/>
      <c r="O87" s="39"/>
      <c r="P87" s="39"/>
      <c r="Q87" s="39"/>
      <c r="R87" s="39"/>
      <c r="S87" s="39"/>
      <c r="U87" s="64"/>
      <c r="V87" s="65"/>
      <c r="W87" s="65"/>
      <c r="X87" s="66"/>
      <c r="Y87" s="66"/>
    </row>
    <row r="88" spans="1:25" s="63" customFormat="1">
      <c r="A88" s="51"/>
      <c r="B88" s="39"/>
      <c r="C88" s="52"/>
      <c r="D88" s="37"/>
      <c r="E88" s="52"/>
      <c r="F88" s="52"/>
      <c r="G88" s="39"/>
      <c r="H88" s="79"/>
      <c r="I88" s="62" t="s">
        <v>37</v>
      </c>
      <c r="J88" s="62">
        <f>AVERAGE(T2:T82)</f>
        <v>9.1848639344262288</v>
      </c>
      <c r="K88" s="62">
        <f>ROUNDUP(AVERAGE(U2:U82),2)</f>
        <v>8.59</v>
      </c>
      <c r="L88" s="39"/>
      <c r="M88" s="39"/>
      <c r="N88" s="39"/>
      <c r="O88" s="39"/>
      <c r="P88" s="39"/>
      <c r="Q88" s="39"/>
      <c r="R88" s="39"/>
      <c r="S88" s="39"/>
      <c r="U88" s="64"/>
      <c r="V88" s="65"/>
      <c r="W88" s="65"/>
      <c r="X88" s="66"/>
      <c r="Y88" s="66"/>
    </row>
    <row r="89" spans="1:25" s="63" customFormat="1">
      <c r="A89" s="51"/>
      <c r="B89" s="39"/>
      <c r="C89" s="52"/>
      <c r="D89" s="37"/>
      <c r="E89" s="52"/>
      <c r="F89" s="52"/>
      <c r="G89" s="52"/>
      <c r="H89" s="79"/>
      <c r="I89" s="62" t="s">
        <v>57</v>
      </c>
      <c r="J89" s="62">
        <f>STDEV(T2:T82)</f>
        <v>1.7781849911293235</v>
      </c>
      <c r="K89" s="62">
        <f>ROUNDUP(STDEV(U2:U82),2)</f>
        <v>1</v>
      </c>
      <c r="L89" s="51"/>
      <c r="M89" s="39"/>
      <c r="N89" s="39"/>
      <c r="O89" s="39"/>
      <c r="P89" s="39"/>
      <c r="Q89" s="39"/>
      <c r="R89" s="39"/>
      <c r="S89" s="39"/>
      <c r="U89" s="64"/>
      <c r="V89" s="65"/>
      <c r="W89" s="65"/>
      <c r="X89" s="66"/>
      <c r="Y89" s="66"/>
    </row>
    <row r="90" spans="1:25" s="63" customFormat="1">
      <c r="A90" s="51"/>
      <c r="B90" s="39"/>
      <c r="C90" s="52"/>
      <c r="D90" s="37"/>
      <c r="E90" s="52"/>
      <c r="F90" s="52"/>
      <c r="G90" s="52"/>
      <c r="H90" s="80"/>
      <c r="I90" s="62" t="s">
        <v>80</v>
      </c>
      <c r="J90" s="62">
        <f>J89/J88*100</f>
        <v>19.359949192762922</v>
      </c>
      <c r="K90" s="62">
        <f>ROUNDUP(K89/K88*100,2)</f>
        <v>11.65</v>
      </c>
      <c r="L90" s="51"/>
      <c r="M90" s="39"/>
      <c r="N90" s="39"/>
      <c r="O90" s="39"/>
      <c r="P90" s="39"/>
      <c r="Q90" s="39"/>
      <c r="R90" s="39"/>
      <c r="S90" s="39"/>
      <c r="U90" s="64"/>
      <c r="V90" s="65"/>
      <c r="W90" s="65"/>
      <c r="X90" s="66"/>
      <c r="Y90" s="66"/>
    </row>
    <row r="91" spans="1:25" s="63" customFormat="1" ht="12.75" customHeight="1">
      <c r="A91" s="51"/>
      <c r="B91" s="39"/>
      <c r="C91" s="52"/>
      <c r="D91" s="37"/>
      <c r="E91" s="52"/>
      <c r="F91" s="52"/>
      <c r="G91" s="52"/>
      <c r="H91" s="78" t="s">
        <v>81</v>
      </c>
      <c r="I91" s="62" t="s">
        <v>37</v>
      </c>
      <c r="J91" s="62"/>
      <c r="K91" s="62">
        <f>ROUNDUP(AVERAGE(U63:U82),2)</f>
        <v>8.4499999999999993</v>
      </c>
      <c r="L91" s="51"/>
      <c r="M91" s="39"/>
      <c r="N91" s="39"/>
      <c r="O91" s="39"/>
      <c r="P91" s="39"/>
      <c r="Q91" s="39"/>
      <c r="R91" s="39"/>
      <c r="S91" s="39"/>
      <c r="U91" s="64"/>
      <c r="V91" s="65"/>
      <c r="W91" s="65"/>
      <c r="X91" s="66"/>
      <c r="Y91" s="66"/>
    </row>
    <row r="92" spans="1:25" s="63" customFormat="1">
      <c r="A92" s="51"/>
      <c r="B92" s="39"/>
      <c r="C92" s="52"/>
      <c r="D92" s="37"/>
      <c r="E92" s="52"/>
      <c r="F92" s="52"/>
      <c r="G92" s="52"/>
      <c r="H92" s="79"/>
      <c r="I92" s="62" t="s">
        <v>57</v>
      </c>
      <c r="J92" s="62"/>
      <c r="K92" s="62">
        <f>ROUNDUP(STDEV(U63:U82),2)</f>
        <v>0.52</v>
      </c>
      <c r="L92" s="51"/>
      <c r="M92" s="39"/>
      <c r="N92" s="39"/>
      <c r="O92" s="39"/>
      <c r="P92" s="39"/>
      <c r="Q92" s="39"/>
      <c r="R92" s="39"/>
      <c r="S92" s="39"/>
      <c r="U92" s="64"/>
      <c r="V92" s="65"/>
      <c r="W92" s="65"/>
      <c r="X92" s="66"/>
      <c r="Y92" s="66"/>
    </row>
    <row r="93" spans="1:25" s="63" customFormat="1">
      <c r="A93" s="51"/>
      <c r="B93" s="39"/>
      <c r="C93" s="52"/>
      <c r="D93" s="37"/>
      <c r="E93" s="52"/>
      <c r="F93" s="52"/>
      <c r="G93" s="52"/>
      <c r="H93" s="80"/>
      <c r="I93" s="62" t="s">
        <v>80</v>
      </c>
      <c r="J93" s="62"/>
      <c r="K93" s="62">
        <f>ROUNDUP(K92/K91*100,2)</f>
        <v>6.16</v>
      </c>
      <c r="L93" s="51"/>
      <c r="M93" s="39"/>
      <c r="N93" s="39"/>
      <c r="O93" s="39"/>
      <c r="P93" s="39"/>
      <c r="Q93" s="39"/>
      <c r="R93" s="39"/>
      <c r="S93" s="39"/>
      <c r="U93" s="64"/>
      <c r="V93" s="65"/>
      <c r="W93" s="65"/>
      <c r="X93" s="66"/>
      <c r="Y93" s="66"/>
    </row>
    <row r="94" spans="1:25" s="63" customFormat="1">
      <c r="A94" s="51"/>
      <c r="B94" s="39"/>
      <c r="C94" s="52"/>
      <c r="D94" s="37"/>
      <c r="E94" s="52"/>
      <c r="F94" s="52"/>
      <c r="G94" s="52"/>
      <c r="H94" s="51"/>
      <c r="I94" s="51"/>
      <c r="J94" s="51">
        <f>COUNTIF($T$2:$T$82,"&lt;"&amp;I95)</f>
        <v>1</v>
      </c>
      <c r="K94" s="51"/>
      <c r="L94" s="51"/>
      <c r="M94" s="39"/>
      <c r="N94" s="51"/>
      <c r="O94" s="39"/>
      <c r="P94" s="39"/>
      <c r="Q94" s="39"/>
      <c r="R94" s="39"/>
      <c r="S94" s="39"/>
      <c r="U94" s="64"/>
      <c r="V94" s="65"/>
      <c r="W94" s="65"/>
      <c r="X94" s="66"/>
      <c r="Y94" s="66"/>
    </row>
    <row r="95" spans="1:25" s="63" customFormat="1">
      <c r="A95" s="51"/>
      <c r="B95" s="39"/>
      <c r="C95" s="52"/>
      <c r="D95" s="37"/>
      <c r="E95" s="52"/>
      <c r="F95" s="52"/>
      <c r="G95" s="52"/>
      <c r="H95" s="51">
        <f>J86</f>
        <v>5.3124999999999991</v>
      </c>
      <c r="I95" s="51">
        <f>ROUNDUP(H95,2)</f>
        <v>5.3199999999999994</v>
      </c>
      <c r="J95" s="51">
        <f t="shared" ref="J95:J101" si="39">COUNTIFS($T$2:$T$82,"&gt;="&amp;I95,$T$2:$T$82,"&lt;"&amp;I96)</f>
        <v>1</v>
      </c>
      <c r="K95" s="51">
        <f>(J87-J86)/7</f>
        <v>0.8292857142857144</v>
      </c>
      <c r="L95" s="51"/>
      <c r="M95" s="39"/>
      <c r="N95" s="51"/>
      <c r="O95" s="39"/>
      <c r="P95" s="39"/>
      <c r="Q95" s="39"/>
      <c r="R95" s="39"/>
      <c r="S95" s="39"/>
      <c r="U95" s="64"/>
      <c r="V95" s="65"/>
      <c r="W95" s="65"/>
      <c r="X95" s="66"/>
      <c r="Y95" s="66"/>
    </row>
    <row r="96" spans="1:25" s="63" customFormat="1">
      <c r="A96" s="51"/>
      <c r="B96" s="39"/>
      <c r="C96" s="52"/>
      <c r="D96" s="37"/>
      <c r="E96" s="52"/>
      <c r="F96" s="52"/>
      <c r="G96" s="52"/>
      <c r="H96" s="51">
        <f>H95+$K$95</f>
        <v>6.1417857142857137</v>
      </c>
      <c r="I96" s="51">
        <f t="shared" ref="I96:I102" si="40">ROUNDUP(H96,2)</f>
        <v>6.1499999999999995</v>
      </c>
      <c r="J96" s="51">
        <f t="shared" si="39"/>
        <v>1</v>
      </c>
      <c r="K96" s="51"/>
      <c r="L96" s="51"/>
      <c r="M96" s="39"/>
      <c r="N96" s="51"/>
      <c r="O96" s="39"/>
      <c r="P96" s="39"/>
      <c r="Q96" s="39"/>
      <c r="R96" s="39"/>
      <c r="S96" s="39"/>
      <c r="U96" s="64"/>
      <c r="V96" s="65"/>
      <c r="W96" s="65"/>
      <c r="X96" s="66"/>
      <c r="Y96" s="66"/>
    </row>
    <row r="97" spans="1:25" s="63" customFormat="1">
      <c r="A97" s="51"/>
      <c r="B97" s="39"/>
      <c r="C97" s="52"/>
      <c r="D97" s="37"/>
      <c r="E97" s="52"/>
      <c r="F97" s="52"/>
      <c r="G97" s="52"/>
      <c r="H97" s="51">
        <f t="shared" ref="H97:H102" si="41">H96+$K$95</f>
        <v>6.9710714285714284</v>
      </c>
      <c r="I97" s="51">
        <f t="shared" si="40"/>
        <v>6.9799999999999995</v>
      </c>
      <c r="J97" s="51">
        <f t="shared" si="39"/>
        <v>9</v>
      </c>
      <c r="K97" s="51"/>
      <c r="L97" s="51"/>
      <c r="M97" s="39"/>
      <c r="N97" s="51"/>
      <c r="O97" s="39"/>
      <c r="P97" s="39"/>
      <c r="Q97" s="39"/>
      <c r="R97" s="39"/>
      <c r="S97" s="39"/>
      <c r="U97" s="64"/>
      <c r="V97" s="65"/>
      <c r="W97" s="65"/>
      <c r="X97" s="66"/>
      <c r="Y97" s="66"/>
    </row>
    <row r="98" spans="1:25" s="63" customFormat="1">
      <c r="A98" s="51"/>
      <c r="B98" s="39"/>
      <c r="C98" s="52"/>
      <c r="D98" s="37"/>
      <c r="E98" s="52"/>
      <c r="F98" s="52"/>
      <c r="G98" s="52"/>
      <c r="H98" s="51">
        <f t="shared" si="41"/>
        <v>7.800357142857143</v>
      </c>
      <c r="I98" s="51">
        <f t="shared" si="40"/>
        <v>7.81</v>
      </c>
      <c r="J98" s="51">
        <f t="shared" si="39"/>
        <v>14</v>
      </c>
      <c r="K98" s="51"/>
      <c r="L98" s="51"/>
      <c r="M98" s="39"/>
      <c r="N98" s="51"/>
      <c r="O98" s="39"/>
      <c r="P98" s="39"/>
      <c r="Q98" s="39"/>
      <c r="R98" s="39"/>
      <c r="S98" s="39"/>
      <c r="U98" s="64"/>
      <c r="V98" s="65"/>
      <c r="W98" s="65"/>
      <c r="X98" s="66"/>
      <c r="Y98" s="66"/>
    </row>
    <row r="99" spans="1:25" s="63" customFormat="1">
      <c r="A99" s="51"/>
      <c r="B99" s="39"/>
      <c r="C99" s="52"/>
      <c r="D99" s="37"/>
      <c r="E99" s="52"/>
      <c r="F99" s="52"/>
      <c r="G99" s="52"/>
      <c r="H99" s="51">
        <f t="shared" si="41"/>
        <v>8.6296428571428567</v>
      </c>
      <c r="I99" s="51">
        <f t="shared" si="40"/>
        <v>8.629999999999999</v>
      </c>
      <c r="J99" s="51">
        <f t="shared" si="39"/>
        <v>14</v>
      </c>
      <c r="K99" s="51"/>
      <c r="L99" s="51"/>
      <c r="M99" s="39"/>
      <c r="N99" s="51"/>
      <c r="O99" s="39"/>
      <c r="P99" s="39"/>
      <c r="Q99" s="39"/>
      <c r="R99" s="39"/>
      <c r="S99" s="39"/>
      <c r="U99" s="64"/>
      <c r="V99" s="65"/>
      <c r="W99" s="65"/>
      <c r="X99" s="66"/>
      <c r="Y99" s="66"/>
    </row>
    <row r="100" spans="1:25" s="63" customFormat="1">
      <c r="A100" s="51"/>
      <c r="B100" s="39"/>
      <c r="C100" s="52"/>
      <c r="D100" s="37"/>
      <c r="E100" s="52"/>
      <c r="F100" s="52"/>
      <c r="G100" s="52"/>
      <c r="H100" s="51">
        <f t="shared" si="41"/>
        <v>9.4589285714285705</v>
      </c>
      <c r="I100" s="51">
        <f t="shared" si="40"/>
        <v>9.4599999999999991</v>
      </c>
      <c r="J100" s="51">
        <f t="shared" si="39"/>
        <v>6</v>
      </c>
      <c r="K100" s="51"/>
      <c r="L100" s="51"/>
      <c r="M100" s="39"/>
      <c r="N100" s="51"/>
      <c r="O100" s="39"/>
      <c r="P100" s="39"/>
      <c r="Q100" s="39"/>
      <c r="R100" s="39"/>
      <c r="S100" s="39"/>
      <c r="U100" s="64"/>
      <c r="V100" s="65"/>
      <c r="W100" s="65"/>
      <c r="X100" s="66"/>
      <c r="Y100" s="66"/>
    </row>
    <row r="101" spans="1:25" s="63" customFormat="1">
      <c r="A101" s="51"/>
      <c r="B101" s="39"/>
      <c r="C101" s="52"/>
      <c r="D101" s="37"/>
      <c r="E101" s="52"/>
      <c r="F101" s="52"/>
      <c r="G101" s="52"/>
      <c r="H101" s="51">
        <f t="shared" si="41"/>
        <v>10.288214285714284</v>
      </c>
      <c r="I101" s="51">
        <f t="shared" si="40"/>
        <v>10.29</v>
      </c>
      <c r="J101" s="51">
        <f t="shared" si="39"/>
        <v>3</v>
      </c>
      <c r="K101" s="51"/>
      <c r="L101" s="51"/>
      <c r="M101" s="39"/>
      <c r="N101" s="51"/>
      <c r="O101" s="39"/>
      <c r="P101" s="39"/>
      <c r="Q101" s="39"/>
      <c r="R101" s="39"/>
      <c r="S101" s="39"/>
      <c r="U101" s="64"/>
      <c r="V101" s="65"/>
      <c r="W101" s="65"/>
      <c r="X101" s="66"/>
      <c r="Y101" s="66"/>
    </row>
    <row r="102" spans="1:25" s="63" customFormat="1">
      <c r="A102" s="51"/>
      <c r="B102" s="39"/>
      <c r="C102" s="52"/>
      <c r="D102" s="37"/>
      <c r="E102" s="52"/>
      <c r="F102" s="52"/>
      <c r="G102" s="52"/>
      <c r="H102" s="51">
        <f t="shared" si="41"/>
        <v>11.117499999999998</v>
      </c>
      <c r="I102" s="51">
        <f t="shared" si="40"/>
        <v>11.12</v>
      </c>
      <c r="J102" s="51">
        <f>COUNTIF($T$2:$T$82,"&gt;="&amp;I102)</f>
        <v>12</v>
      </c>
      <c r="K102" s="51"/>
      <c r="L102" s="51"/>
      <c r="M102" s="39"/>
      <c r="N102" s="51"/>
      <c r="O102" s="39"/>
      <c r="P102" s="39"/>
      <c r="Q102" s="39"/>
      <c r="R102" s="39"/>
      <c r="S102" s="39"/>
      <c r="U102" s="64"/>
      <c r="V102" s="65"/>
      <c r="W102" s="65"/>
      <c r="X102" s="66"/>
      <c r="Y102" s="66"/>
    </row>
    <row r="103" spans="1:25" s="63" customFormat="1">
      <c r="A103" s="51"/>
      <c r="B103" s="39"/>
      <c r="C103" s="52"/>
      <c r="D103" s="37"/>
      <c r="E103" s="52"/>
      <c r="F103" s="52"/>
      <c r="G103" s="52"/>
      <c r="H103" s="51"/>
      <c r="I103" s="51"/>
      <c r="J103" s="51"/>
      <c r="K103" s="51"/>
      <c r="L103" s="51"/>
      <c r="M103" s="39"/>
      <c r="N103" s="39"/>
      <c r="O103" s="39"/>
      <c r="P103" s="39"/>
      <c r="Q103" s="39"/>
      <c r="R103" s="39"/>
      <c r="S103" s="39"/>
      <c r="U103" s="64"/>
      <c r="V103" s="65"/>
      <c r="W103" s="65"/>
      <c r="X103" s="66"/>
      <c r="Y103" s="66"/>
    </row>
    <row r="104" spans="1:25" s="63" customFormat="1">
      <c r="A104" s="51"/>
      <c r="B104" s="39"/>
      <c r="C104" s="52"/>
      <c r="D104" s="37"/>
      <c r="E104" s="52"/>
      <c r="F104" s="52"/>
      <c r="G104" s="52"/>
      <c r="H104" s="51"/>
      <c r="I104" s="51"/>
      <c r="J104" s="51"/>
      <c r="K104" s="51"/>
      <c r="L104" s="51"/>
      <c r="M104" s="39"/>
      <c r="N104" s="39"/>
      <c r="O104" s="39"/>
      <c r="P104" s="39"/>
      <c r="Q104" s="39"/>
      <c r="R104" s="39"/>
      <c r="S104" s="39"/>
      <c r="U104" s="64"/>
      <c r="V104" s="65"/>
      <c r="W104" s="65"/>
      <c r="X104" s="66"/>
      <c r="Y104" s="66"/>
    </row>
    <row r="105" spans="1:25" s="63" customFormat="1">
      <c r="A105" s="51"/>
      <c r="B105" s="39"/>
      <c r="C105" s="52"/>
      <c r="D105" s="37"/>
      <c r="E105" s="52"/>
      <c r="F105" s="52"/>
      <c r="G105" s="52"/>
      <c r="H105" s="51"/>
      <c r="I105" s="51"/>
      <c r="J105" s="51"/>
      <c r="K105" s="51"/>
      <c r="L105" s="51"/>
      <c r="M105" s="39"/>
      <c r="N105" s="39"/>
      <c r="O105" s="39"/>
      <c r="P105" s="39"/>
      <c r="Q105" s="39"/>
      <c r="R105" s="39"/>
      <c r="S105" s="39"/>
      <c r="U105" s="64"/>
      <c r="V105" s="65"/>
      <c r="W105" s="65"/>
      <c r="X105" s="66"/>
      <c r="Y105" s="66"/>
    </row>
    <row r="106" spans="1:25" s="63" customFormat="1">
      <c r="A106" s="51"/>
      <c r="B106" s="39"/>
      <c r="C106" s="52"/>
      <c r="D106" s="37"/>
      <c r="E106" s="52"/>
      <c r="F106" s="52"/>
      <c r="G106" s="52"/>
      <c r="H106" s="51"/>
      <c r="I106" s="51"/>
      <c r="J106" s="51"/>
      <c r="K106" s="51"/>
      <c r="L106" s="51"/>
      <c r="M106" s="39"/>
      <c r="N106" s="39"/>
      <c r="O106" s="39"/>
      <c r="P106" s="39"/>
      <c r="Q106" s="39"/>
      <c r="R106" s="39"/>
      <c r="S106" s="39"/>
      <c r="U106" s="64"/>
      <c r="V106" s="65"/>
      <c r="W106" s="65"/>
      <c r="X106" s="66"/>
      <c r="Y106" s="66"/>
    </row>
    <row r="107" spans="1:25" s="63" customFormat="1">
      <c r="A107" s="51"/>
      <c r="B107" s="39"/>
      <c r="C107" s="52"/>
      <c r="D107" s="37"/>
      <c r="E107" s="52"/>
      <c r="F107" s="52"/>
      <c r="G107" s="52"/>
      <c r="H107" s="51"/>
      <c r="I107" s="51"/>
      <c r="J107" s="51"/>
      <c r="K107" s="51"/>
      <c r="L107" s="51"/>
      <c r="M107" s="39"/>
      <c r="N107" s="39"/>
      <c r="O107" s="39"/>
      <c r="P107" s="39"/>
      <c r="Q107" s="39"/>
      <c r="R107" s="39"/>
      <c r="S107" s="39"/>
      <c r="U107" s="64"/>
      <c r="V107" s="65"/>
      <c r="W107" s="65"/>
      <c r="X107" s="66"/>
      <c r="Y107" s="66"/>
    </row>
    <row r="108" spans="1:25" s="63" customFormat="1">
      <c r="A108" s="51"/>
      <c r="B108" s="39"/>
      <c r="C108" s="52"/>
      <c r="D108" s="37"/>
      <c r="E108" s="52"/>
      <c r="F108" s="52"/>
      <c r="G108" s="52"/>
      <c r="H108" s="51"/>
      <c r="I108" s="51"/>
      <c r="J108" s="51"/>
      <c r="K108" s="51"/>
      <c r="L108" s="51"/>
      <c r="M108" s="39"/>
      <c r="N108" s="39"/>
      <c r="O108" s="39"/>
      <c r="P108" s="39"/>
      <c r="Q108" s="39"/>
      <c r="R108" s="39"/>
      <c r="S108" s="39"/>
      <c r="U108" s="64"/>
      <c r="V108" s="65"/>
      <c r="W108" s="65"/>
      <c r="X108" s="66"/>
      <c r="Y108" s="66"/>
    </row>
    <row r="109" spans="1:25" s="63" customFormat="1">
      <c r="A109" s="51"/>
      <c r="B109" s="39"/>
      <c r="C109" s="52"/>
      <c r="D109" s="37"/>
      <c r="E109" s="52"/>
      <c r="F109" s="52"/>
      <c r="G109" s="52"/>
      <c r="H109" s="51"/>
      <c r="I109" s="51"/>
      <c r="J109" s="51"/>
      <c r="K109" s="51"/>
      <c r="L109" s="51"/>
      <c r="M109" s="39"/>
      <c r="N109" s="39"/>
      <c r="O109" s="39"/>
      <c r="P109" s="39"/>
      <c r="Q109" s="39"/>
      <c r="R109" s="39"/>
      <c r="S109" s="39"/>
      <c r="U109" s="64"/>
      <c r="V109" s="65"/>
      <c r="W109" s="65"/>
      <c r="X109" s="66"/>
      <c r="Y109" s="66"/>
    </row>
    <row r="110" spans="1:25" s="63" customFormat="1">
      <c r="A110" s="51"/>
      <c r="B110" s="39"/>
      <c r="C110" s="52"/>
      <c r="D110" s="37"/>
      <c r="E110" s="52"/>
      <c r="F110" s="52"/>
      <c r="G110" s="52"/>
      <c r="H110" s="51"/>
      <c r="I110" s="51"/>
      <c r="J110" s="51"/>
      <c r="K110" s="51"/>
      <c r="L110" s="51"/>
      <c r="M110" s="39"/>
      <c r="N110" s="39"/>
      <c r="O110" s="39"/>
      <c r="P110" s="39"/>
      <c r="Q110" s="39"/>
      <c r="R110" s="39"/>
      <c r="S110" s="39"/>
      <c r="U110" s="64"/>
      <c r="V110" s="65"/>
      <c r="W110" s="65"/>
      <c r="X110" s="66"/>
      <c r="Y110" s="66"/>
    </row>
    <row r="111" spans="1:25" s="63" customFormat="1">
      <c r="A111" s="51"/>
      <c r="B111" s="39"/>
      <c r="C111" s="52"/>
      <c r="D111" s="37"/>
      <c r="E111" s="52"/>
      <c r="F111" s="52"/>
      <c r="G111" s="52"/>
      <c r="H111" s="51"/>
      <c r="I111" s="51"/>
      <c r="J111" s="51"/>
      <c r="K111" s="51"/>
      <c r="L111" s="51"/>
      <c r="M111" s="39"/>
      <c r="N111" s="39"/>
      <c r="O111" s="39"/>
      <c r="P111" s="39"/>
      <c r="Q111" s="39"/>
      <c r="R111" s="39"/>
      <c r="S111" s="39"/>
      <c r="U111" s="64"/>
      <c r="V111" s="65"/>
      <c r="W111" s="65"/>
      <c r="X111" s="66"/>
      <c r="Y111" s="66"/>
    </row>
    <row r="112" spans="1:25" s="63" customFormat="1">
      <c r="A112" s="51"/>
      <c r="B112" s="39"/>
      <c r="C112" s="52"/>
      <c r="D112" s="37"/>
      <c r="E112" s="52"/>
      <c r="F112" s="52"/>
      <c r="G112" s="52"/>
      <c r="H112" s="51"/>
      <c r="I112" s="51"/>
      <c r="J112" s="51"/>
      <c r="K112" s="51"/>
      <c r="L112" s="51"/>
      <c r="M112" s="39"/>
      <c r="N112" s="39"/>
      <c r="O112" s="39"/>
      <c r="P112" s="39"/>
      <c r="Q112" s="39"/>
      <c r="R112" s="39"/>
      <c r="S112" s="39"/>
      <c r="U112" s="64"/>
      <c r="V112" s="65"/>
      <c r="W112" s="65"/>
      <c r="X112" s="66"/>
      <c r="Y112" s="66"/>
    </row>
    <row r="113" spans="1:25" s="63" customFormat="1">
      <c r="A113" s="51"/>
      <c r="B113" s="39"/>
      <c r="C113" s="52"/>
      <c r="D113" s="37"/>
      <c r="E113" s="52"/>
      <c r="F113" s="52"/>
      <c r="G113" s="52"/>
      <c r="H113" s="51"/>
      <c r="I113" s="51"/>
      <c r="J113" s="51"/>
      <c r="K113" s="51"/>
      <c r="L113" s="51"/>
      <c r="M113" s="39"/>
      <c r="N113" s="39"/>
      <c r="O113" s="39"/>
      <c r="P113" s="39"/>
      <c r="Q113" s="39"/>
      <c r="R113" s="39"/>
      <c r="S113" s="39"/>
      <c r="U113" s="64"/>
      <c r="V113" s="65"/>
      <c r="W113" s="65"/>
      <c r="X113" s="66"/>
      <c r="Y113" s="66"/>
    </row>
    <row r="114" spans="1:25" s="63" customFormat="1">
      <c r="A114" s="51"/>
      <c r="B114" s="39"/>
      <c r="C114" s="52"/>
      <c r="D114" s="37"/>
      <c r="E114" s="52"/>
      <c r="F114" s="52"/>
      <c r="G114" s="52"/>
      <c r="H114" s="51"/>
      <c r="I114" s="51"/>
      <c r="J114" s="51"/>
      <c r="K114" s="51"/>
      <c r="L114" s="51"/>
      <c r="M114" s="39"/>
      <c r="N114" s="39"/>
      <c r="O114" s="39"/>
      <c r="P114" s="39"/>
      <c r="Q114" s="39"/>
      <c r="R114" s="39"/>
      <c r="S114" s="39"/>
      <c r="U114" s="64"/>
      <c r="V114" s="65"/>
      <c r="W114" s="65"/>
      <c r="X114" s="66"/>
      <c r="Y114" s="66"/>
    </row>
    <row r="115" spans="1:25" s="63" customFormat="1">
      <c r="A115" s="51"/>
      <c r="B115" s="39"/>
      <c r="C115" s="52"/>
      <c r="D115" s="37"/>
      <c r="E115" s="52"/>
      <c r="F115" s="52"/>
      <c r="G115" s="52"/>
      <c r="H115" s="51"/>
      <c r="I115" s="51"/>
      <c r="J115" s="51"/>
      <c r="K115" s="51"/>
      <c r="L115" s="51"/>
      <c r="M115" s="39"/>
      <c r="N115" s="39"/>
      <c r="O115" s="39"/>
      <c r="P115" s="39"/>
      <c r="Q115" s="39"/>
      <c r="R115" s="39"/>
      <c r="S115" s="39"/>
      <c r="U115" s="64"/>
      <c r="V115" s="65"/>
      <c r="W115" s="65"/>
      <c r="X115" s="66"/>
      <c r="Y115" s="66"/>
    </row>
    <row r="116" spans="1:25" s="63" customFormat="1">
      <c r="A116" s="51"/>
      <c r="B116" s="39"/>
      <c r="C116" s="52"/>
      <c r="D116" s="37"/>
      <c r="E116" s="52"/>
      <c r="F116" s="52"/>
      <c r="G116" s="52"/>
      <c r="H116" s="51"/>
      <c r="I116" s="51"/>
      <c r="J116" s="51"/>
      <c r="K116" s="51"/>
      <c r="L116" s="51"/>
      <c r="M116" s="39"/>
      <c r="N116" s="39"/>
      <c r="O116" s="39"/>
      <c r="P116" s="39"/>
      <c r="Q116" s="39"/>
      <c r="R116" s="39"/>
      <c r="S116" s="39"/>
      <c r="U116" s="64"/>
      <c r="V116" s="65"/>
      <c r="W116" s="65"/>
      <c r="X116" s="66"/>
      <c r="Y116" s="66"/>
    </row>
    <row r="117" spans="1:25" s="63" customFormat="1">
      <c r="A117" s="51"/>
      <c r="B117" s="39"/>
      <c r="C117" s="52"/>
      <c r="D117" s="37"/>
      <c r="E117" s="52"/>
      <c r="F117" s="52"/>
      <c r="G117" s="52"/>
      <c r="H117" s="51"/>
      <c r="I117" s="51"/>
      <c r="J117" s="51"/>
      <c r="K117" s="51"/>
      <c r="L117" s="51"/>
      <c r="M117" s="39"/>
      <c r="N117" s="39"/>
      <c r="O117" s="39"/>
      <c r="P117" s="39"/>
      <c r="Q117" s="39"/>
      <c r="R117" s="39"/>
      <c r="S117" s="39"/>
      <c r="U117" s="64"/>
      <c r="V117" s="65"/>
      <c r="W117" s="65"/>
      <c r="X117" s="66"/>
      <c r="Y117" s="66"/>
    </row>
    <row r="118" spans="1:25" s="63" customFormat="1">
      <c r="A118" s="51"/>
      <c r="B118" s="39"/>
      <c r="C118" s="52"/>
      <c r="D118" s="37"/>
      <c r="E118" s="52"/>
      <c r="F118" s="52"/>
      <c r="G118" s="52"/>
      <c r="H118" s="51"/>
      <c r="I118" s="51"/>
      <c r="J118" s="51"/>
      <c r="K118" s="51"/>
      <c r="L118" s="51"/>
      <c r="M118" s="39"/>
      <c r="N118" s="39"/>
      <c r="O118" s="39"/>
      <c r="P118" s="39"/>
      <c r="Q118" s="39"/>
      <c r="R118" s="39"/>
      <c r="S118" s="39"/>
      <c r="U118" s="64"/>
      <c r="V118" s="65"/>
      <c r="W118" s="65"/>
      <c r="X118" s="66"/>
      <c r="Y118" s="66"/>
    </row>
    <row r="119" spans="1:25" s="63" customFormat="1">
      <c r="A119" s="51"/>
      <c r="B119" s="39"/>
      <c r="C119" s="52"/>
      <c r="D119" s="37"/>
      <c r="E119" s="52"/>
      <c r="F119" s="52"/>
      <c r="G119" s="52"/>
      <c r="H119" s="51"/>
      <c r="I119" s="51"/>
      <c r="J119" s="51"/>
      <c r="K119" s="51"/>
      <c r="L119" s="51"/>
      <c r="M119" s="39"/>
      <c r="N119" s="39"/>
      <c r="O119" s="39"/>
      <c r="P119" s="39"/>
      <c r="Q119" s="39"/>
      <c r="R119" s="39"/>
      <c r="S119" s="39"/>
      <c r="U119" s="64"/>
      <c r="V119" s="65"/>
      <c r="W119" s="65"/>
      <c r="X119" s="66"/>
      <c r="Y119" s="66"/>
    </row>
    <row r="120" spans="1:25" s="63" customFormat="1">
      <c r="A120" s="51"/>
      <c r="B120" s="39"/>
      <c r="C120" s="52"/>
      <c r="D120" s="37"/>
      <c r="E120" s="52"/>
      <c r="F120" s="52"/>
      <c r="G120" s="52"/>
      <c r="H120" s="51"/>
      <c r="I120" s="51"/>
      <c r="J120" s="51"/>
      <c r="K120" s="51"/>
      <c r="L120" s="51"/>
      <c r="M120" s="39"/>
      <c r="N120" s="39"/>
      <c r="O120" s="39"/>
      <c r="P120" s="39"/>
      <c r="Q120" s="39"/>
      <c r="R120" s="39"/>
      <c r="S120" s="39"/>
      <c r="U120" s="64"/>
      <c r="V120" s="65"/>
      <c r="W120" s="65"/>
      <c r="X120" s="66"/>
      <c r="Y120" s="66"/>
    </row>
    <row r="121" spans="1:25" s="63" customFormat="1">
      <c r="A121" s="51"/>
      <c r="B121" s="39"/>
      <c r="C121" s="52"/>
      <c r="D121" s="37"/>
      <c r="E121" s="52"/>
      <c r="F121" s="52"/>
      <c r="G121" s="52"/>
      <c r="H121" s="51"/>
      <c r="I121" s="51"/>
      <c r="J121" s="51"/>
      <c r="K121" s="51"/>
      <c r="L121" s="51"/>
      <c r="M121" s="39"/>
      <c r="N121" s="39"/>
      <c r="O121" s="39"/>
      <c r="P121" s="39"/>
      <c r="Q121" s="39"/>
      <c r="R121" s="39"/>
      <c r="S121" s="39"/>
      <c r="U121" s="64"/>
      <c r="V121" s="65"/>
      <c r="W121" s="65"/>
      <c r="X121" s="66"/>
      <c r="Y121" s="66"/>
    </row>
    <row r="122" spans="1:25" s="63" customFormat="1">
      <c r="A122" s="51"/>
      <c r="B122" s="39"/>
      <c r="C122" s="52"/>
      <c r="D122" s="37"/>
      <c r="E122" s="52"/>
      <c r="F122" s="52"/>
      <c r="G122" s="52"/>
      <c r="H122" s="51"/>
      <c r="I122" s="51"/>
      <c r="J122" s="51"/>
      <c r="K122" s="51"/>
      <c r="L122" s="51"/>
      <c r="M122" s="39"/>
      <c r="N122" s="39"/>
      <c r="O122" s="39"/>
      <c r="P122" s="39"/>
      <c r="Q122" s="39"/>
      <c r="R122" s="39"/>
      <c r="S122" s="39"/>
      <c r="U122" s="64"/>
      <c r="V122" s="65"/>
      <c r="W122" s="65"/>
      <c r="X122" s="66"/>
      <c r="Y122" s="66"/>
    </row>
    <row r="123" spans="1:25" s="63" customFormat="1">
      <c r="A123" s="51"/>
      <c r="B123" s="39"/>
      <c r="C123" s="52"/>
      <c r="D123" s="37"/>
      <c r="E123" s="52"/>
      <c r="F123" s="52"/>
      <c r="G123" s="52"/>
      <c r="H123" s="51"/>
      <c r="I123" s="51"/>
      <c r="J123" s="51"/>
      <c r="K123" s="51"/>
      <c r="L123" s="51"/>
      <c r="M123" s="39"/>
      <c r="N123" s="39"/>
      <c r="O123" s="39"/>
      <c r="P123" s="39"/>
      <c r="Q123" s="39"/>
      <c r="R123" s="39"/>
      <c r="S123" s="39"/>
      <c r="U123" s="64"/>
      <c r="V123" s="65"/>
      <c r="W123" s="65"/>
      <c r="X123" s="66"/>
      <c r="Y123" s="66"/>
    </row>
    <row r="124" spans="1:25" s="63" customFormat="1">
      <c r="A124" s="51"/>
      <c r="B124" s="39"/>
      <c r="C124" s="52"/>
      <c r="D124" s="37"/>
      <c r="E124" s="52"/>
      <c r="F124" s="52"/>
      <c r="G124" s="52"/>
      <c r="H124" s="51"/>
      <c r="I124" s="51"/>
      <c r="J124" s="51"/>
      <c r="K124" s="51"/>
      <c r="L124" s="51"/>
      <c r="M124" s="39"/>
      <c r="N124" s="39"/>
      <c r="O124" s="39"/>
      <c r="P124" s="39"/>
      <c r="Q124" s="39"/>
      <c r="R124" s="39"/>
      <c r="S124" s="39"/>
      <c r="U124" s="64"/>
      <c r="V124" s="65"/>
      <c r="W124" s="65"/>
      <c r="X124" s="66"/>
      <c r="Y124" s="66"/>
    </row>
    <row r="125" spans="1:25" s="63" customFormat="1">
      <c r="A125" s="51"/>
      <c r="B125" s="39"/>
      <c r="C125" s="52"/>
      <c r="D125" s="37"/>
      <c r="E125" s="52"/>
      <c r="F125" s="52"/>
      <c r="G125" s="52"/>
      <c r="H125" s="51"/>
      <c r="I125" s="51"/>
      <c r="J125" s="51"/>
      <c r="K125" s="51"/>
      <c r="L125" s="51"/>
      <c r="M125" s="39"/>
      <c r="N125" s="39"/>
      <c r="O125" s="39"/>
      <c r="P125" s="39"/>
      <c r="Q125" s="39"/>
      <c r="R125" s="39"/>
      <c r="S125" s="39"/>
      <c r="U125" s="64"/>
      <c r="V125" s="65"/>
      <c r="W125" s="65"/>
      <c r="X125" s="66"/>
      <c r="Y125" s="66"/>
    </row>
    <row r="126" spans="1:25" s="63" customFormat="1">
      <c r="A126" s="51"/>
      <c r="B126" s="39"/>
      <c r="C126" s="52"/>
      <c r="D126" s="37"/>
      <c r="E126" s="52"/>
      <c r="F126" s="52"/>
      <c r="G126" s="52"/>
      <c r="H126" s="51"/>
      <c r="I126" s="51"/>
      <c r="J126" s="51"/>
      <c r="K126" s="51"/>
      <c r="L126" s="51"/>
      <c r="M126" s="39"/>
      <c r="N126" s="39"/>
      <c r="O126" s="39"/>
      <c r="P126" s="39"/>
      <c r="Q126" s="39"/>
      <c r="R126" s="39"/>
      <c r="S126" s="39"/>
      <c r="U126" s="64"/>
      <c r="V126" s="65"/>
      <c r="W126" s="65"/>
      <c r="X126" s="66"/>
      <c r="Y126" s="66"/>
    </row>
    <row r="127" spans="1:25" s="63" customFormat="1">
      <c r="A127" s="51"/>
      <c r="B127" s="39"/>
      <c r="C127" s="52"/>
      <c r="D127" s="37"/>
      <c r="E127" s="52"/>
      <c r="F127" s="52"/>
      <c r="G127" s="52"/>
      <c r="H127" s="51"/>
      <c r="I127" s="51"/>
      <c r="J127" s="51"/>
      <c r="K127" s="51"/>
      <c r="L127" s="51"/>
      <c r="M127" s="39"/>
      <c r="N127" s="39"/>
      <c r="O127" s="39"/>
      <c r="P127" s="39"/>
      <c r="Q127" s="39"/>
      <c r="R127" s="39"/>
      <c r="S127" s="39"/>
      <c r="U127" s="64"/>
      <c r="V127" s="65"/>
      <c r="W127" s="65"/>
      <c r="X127" s="66"/>
      <c r="Y127" s="66"/>
    </row>
    <row r="128" spans="1:25" s="63" customFormat="1">
      <c r="A128" s="51"/>
      <c r="B128" s="39"/>
      <c r="C128" s="52"/>
      <c r="D128" s="37"/>
      <c r="E128" s="52"/>
      <c r="F128" s="52"/>
      <c r="G128" s="52"/>
      <c r="H128" s="51"/>
      <c r="I128" s="51"/>
      <c r="J128" s="51"/>
      <c r="K128" s="51"/>
      <c r="L128" s="51"/>
      <c r="M128" s="39"/>
      <c r="N128" s="39"/>
      <c r="O128" s="39"/>
      <c r="P128" s="39"/>
      <c r="Q128" s="39"/>
      <c r="R128" s="39"/>
      <c r="S128" s="39"/>
      <c r="U128" s="64"/>
      <c r="V128" s="65"/>
      <c r="W128" s="65"/>
      <c r="X128" s="66"/>
      <c r="Y128" s="66"/>
    </row>
    <row r="129" spans="1:25" s="63" customFormat="1">
      <c r="A129" s="51"/>
      <c r="B129" s="39"/>
      <c r="C129" s="52"/>
      <c r="D129" s="37"/>
      <c r="E129" s="52"/>
      <c r="F129" s="52"/>
      <c r="G129" s="52"/>
      <c r="H129" s="51"/>
      <c r="I129" s="51"/>
      <c r="J129" s="51"/>
      <c r="K129" s="51"/>
      <c r="L129" s="51"/>
      <c r="M129" s="39"/>
      <c r="N129" s="39"/>
      <c r="O129" s="39"/>
      <c r="P129" s="39"/>
      <c r="Q129" s="39"/>
      <c r="R129" s="39"/>
      <c r="S129" s="39"/>
      <c r="U129" s="64"/>
      <c r="V129" s="65"/>
      <c r="W129" s="65"/>
      <c r="X129" s="66"/>
      <c r="Y129" s="66"/>
    </row>
    <row r="130" spans="1:25" s="63" customFormat="1">
      <c r="A130" s="51"/>
      <c r="B130" s="39"/>
      <c r="C130" s="52"/>
      <c r="D130" s="37"/>
      <c r="E130" s="52"/>
      <c r="F130" s="52"/>
      <c r="G130" s="52"/>
      <c r="H130" s="51"/>
      <c r="I130" s="51"/>
      <c r="J130" s="51"/>
      <c r="K130" s="51"/>
      <c r="L130" s="51"/>
      <c r="M130" s="39"/>
      <c r="N130" s="39"/>
      <c r="O130" s="39"/>
      <c r="P130" s="39"/>
      <c r="Q130" s="39"/>
      <c r="R130" s="39"/>
      <c r="S130" s="39"/>
      <c r="U130" s="64"/>
      <c r="V130" s="65"/>
      <c r="W130" s="65"/>
      <c r="X130" s="66"/>
      <c r="Y130" s="66"/>
    </row>
    <row r="131" spans="1:25" s="63" customFormat="1">
      <c r="A131" s="51"/>
      <c r="B131" s="39"/>
      <c r="C131" s="52"/>
      <c r="D131" s="37"/>
      <c r="E131" s="52"/>
      <c r="F131" s="52"/>
      <c r="G131" s="52"/>
      <c r="H131" s="51"/>
      <c r="I131" s="51"/>
      <c r="J131" s="51"/>
      <c r="K131" s="51"/>
      <c r="L131" s="51"/>
      <c r="M131" s="39"/>
      <c r="N131" s="39"/>
      <c r="O131" s="39"/>
      <c r="P131" s="39"/>
      <c r="Q131" s="39"/>
      <c r="R131" s="39"/>
      <c r="S131" s="39"/>
      <c r="U131" s="64"/>
      <c r="V131" s="65"/>
      <c r="W131" s="65"/>
      <c r="X131" s="66"/>
      <c r="Y131" s="66"/>
    </row>
    <row r="132" spans="1:25" s="63" customFormat="1">
      <c r="A132" s="51"/>
      <c r="B132" s="39"/>
      <c r="C132" s="52"/>
      <c r="D132" s="37"/>
      <c r="E132" s="52"/>
      <c r="F132" s="52"/>
      <c r="G132" s="52"/>
      <c r="H132" s="51"/>
      <c r="I132" s="51"/>
      <c r="J132" s="51"/>
      <c r="K132" s="51"/>
      <c r="L132" s="51"/>
      <c r="M132" s="39"/>
      <c r="N132" s="39"/>
      <c r="O132" s="39"/>
      <c r="P132" s="39"/>
      <c r="Q132" s="39"/>
      <c r="R132" s="39"/>
      <c r="S132" s="39"/>
      <c r="U132" s="64"/>
      <c r="V132" s="65"/>
      <c r="W132" s="65"/>
      <c r="X132" s="66"/>
      <c r="Y132" s="66"/>
    </row>
    <row r="133" spans="1:25" s="63" customFormat="1">
      <c r="A133" s="51"/>
      <c r="B133" s="39"/>
      <c r="C133" s="52"/>
      <c r="D133" s="37"/>
      <c r="E133" s="52"/>
      <c r="F133" s="52"/>
      <c r="G133" s="52"/>
      <c r="H133" s="51"/>
      <c r="I133" s="51"/>
      <c r="J133" s="51"/>
      <c r="K133" s="51"/>
      <c r="L133" s="51"/>
      <c r="M133" s="39"/>
      <c r="N133" s="39"/>
      <c r="O133" s="39"/>
      <c r="P133" s="39"/>
      <c r="Q133" s="39"/>
      <c r="R133" s="39"/>
      <c r="S133" s="39"/>
      <c r="U133" s="64"/>
      <c r="V133" s="65"/>
      <c r="W133" s="65"/>
      <c r="X133" s="66"/>
      <c r="Y133" s="66"/>
    </row>
    <row r="134" spans="1:25" s="63" customFormat="1">
      <c r="A134" s="51"/>
      <c r="B134" s="39"/>
      <c r="C134" s="52"/>
      <c r="D134" s="37"/>
      <c r="E134" s="52"/>
      <c r="F134" s="52"/>
      <c r="G134" s="52"/>
      <c r="H134" s="51"/>
      <c r="I134" s="51"/>
      <c r="J134" s="51"/>
      <c r="K134" s="51"/>
      <c r="L134" s="51"/>
      <c r="M134" s="39"/>
      <c r="N134" s="39"/>
      <c r="O134" s="39"/>
      <c r="P134" s="39"/>
      <c r="Q134" s="39"/>
      <c r="R134" s="39"/>
      <c r="S134" s="39"/>
      <c r="U134" s="64"/>
      <c r="V134" s="65"/>
      <c r="W134" s="65"/>
      <c r="X134" s="66"/>
      <c r="Y134" s="66"/>
    </row>
    <row r="135" spans="1:25" s="63" customFormat="1">
      <c r="A135" s="51"/>
      <c r="B135" s="39"/>
      <c r="C135" s="52"/>
      <c r="D135" s="37"/>
      <c r="E135" s="52"/>
      <c r="F135" s="52"/>
      <c r="G135" s="52"/>
      <c r="H135" s="51"/>
      <c r="I135" s="51"/>
      <c r="J135" s="51"/>
      <c r="K135" s="51"/>
      <c r="L135" s="51"/>
      <c r="M135" s="39"/>
      <c r="N135" s="39"/>
      <c r="O135" s="39"/>
      <c r="P135" s="39"/>
      <c r="Q135" s="39"/>
      <c r="R135" s="39"/>
      <c r="S135" s="39"/>
      <c r="U135" s="64"/>
      <c r="V135" s="65"/>
      <c r="W135" s="65"/>
      <c r="X135" s="66"/>
      <c r="Y135" s="66"/>
    </row>
    <row r="136" spans="1:25" s="63" customFormat="1">
      <c r="A136" s="51"/>
      <c r="B136" s="39"/>
      <c r="C136" s="52"/>
      <c r="D136" s="37"/>
      <c r="E136" s="52"/>
      <c r="F136" s="52"/>
      <c r="G136" s="52"/>
      <c r="H136" s="51"/>
      <c r="I136" s="51"/>
      <c r="J136" s="51"/>
      <c r="K136" s="51"/>
      <c r="L136" s="51"/>
      <c r="M136" s="39"/>
      <c r="N136" s="39"/>
      <c r="O136" s="39"/>
      <c r="P136" s="39"/>
      <c r="Q136" s="39"/>
      <c r="R136" s="39"/>
      <c r="S136" s="39"/>
      <c r="U136" s="64"/>
      <c r="V136" s="65"/>
      <c r="W136" s="65"/>
      <c r="X136" s="66"/>
      <c r="Y136" s="66"/>
    </row>
    <row r="137" spans="1:25" s="63" customFormat="1">
      <c r="A137" s="51"/>
      <c r="B137" s="39"/>
      <c r="C137" s="52"/>
      <c r="D137" s="37"/>
      <c r="E137" s="52"/>
      <c r="F137" s="52"/>
      <c r="G137" s="52"/>
      <c r="H137" s="51"/>
      <c r="I137" s="51"/>
      <c r="J137" s="51"/>
      <c r="K137" s="51"/>
      <c r="L137" s="51"/>
      <c r="M137" s="39"/>
      <c r="N137" s="39"/>
      <c r="O137" s="39"/>
      <c r="P137" s="39"/>
      <c r="Q137" s="39"/>
      <c r="R137" s="39"/>
      <c r="S137" s="39"/>
      <c r="U137" s="64"/>
      <c r="V137" s="65"/>
      <c r="W137" s="65"/>
      <c r="X137" s="66"/>
      <c r="Y137" s="66"/>
    </row>
    <row r="138" spans="1:25" s="63" customFormat="1">
      <c r="A138" s="51"/>
      <c r="B138" s="39"/>
      <c r="C138" s="52"/>
      <c r="D138" s="37"/>
      <c r="E138" s="52"/>
      <c r="F138" s="52"/>
      <c r="G138" s="52"/>
      <c r="H138" s="51"/>
      <c r="I138" s="51"/>
      <c r="J138" s="51"/>
      <c r="K138" s="51"/>
      <c r="L138" s="51"/>
      <c r="M138" s="39"/>
      <c r="N138" s="39"/>
      <c r="O138" s="39"/>
      <c r="P138" s="39"/>
      <c r="Q138" s="39"/>
      <c r="R138" s="39"/>
      <c r="S138" s="39"/>
      <c r="U138" s="64"/>
      <c r="V138" s="65"/>
      <c r="W138" s="65"/>
      <c r="X138" s="66"/>
      <c r="Y138" s="66"/>
    </row>
    <row r="139" spans="1:25" s="63" customFormat="1">
      <c r="A139" s="51"/>
      <c r="B139" s="39"/>
      <c r="C139" s="52"/>
      <c r="D139" s="37"/>
      <c r="E139" s="52"/>
      <c r="F139" s="52"/>
      <c r="G139" s="52"/>
      <c r="H139" s="51"/>
      <c r="I139" s="51"/>
      <c r="J139" s="51"/>
      <c r="K139" s="51"/>
      <c r="L139" s="51"/>
      <c r="M139" s="39"/>
      <c r="N139" s="39"/>
      <c r="O139" s="39"/>
      <c r="P139" s="39"/>
      <c r="Q139" s="39"/>
      <c r="R139" s="39"/>
      <c r="S139" s="39"/>
      <c r="U139" s="64"/>
      <c r="V139" s="65"/>
      <c r="W139" s="65"/>
      <c r="X139" s="66"/>
      <c r="Y139" s="66"/>
    </row>
    <row r="140" spans="1:25" s="63" customFormat="1">
      <c r="A140" s="51"/>
      <c r="B140" s="39"/>
      <c r="C140" s="52"/>
      <c r="D140" s="37"/>
      <c r="E140" s="52"/>
      <c r="F140" s="52"/>
      <c r="G140" s="52"/>
      <c r="H140" s="51"/>
      <c r="I140" s="51"/>
      <c r="J140" s="51"/>
      <c r="K140" s="51"/>
      <c r="L140" s="51"/>
      <c r="M140" s="39"/>
      <c r="N140" s="39"/>
      <c r="O140" s="39"/>
      <c r="P140" s="39"/>
      <c r="Q140" s="39"/>
      <c r="R140" s="39"/>
      <c r="S140" s="39"/>
      <c r="U140" s="64"/>
      <c r="V140" s="65"/>
      <c r="W140" s="65"/>
      <c r="X140" s="66"/>
      <c r="Y140" s="66"/>
    </row>
    <row r="141" spans="1:25" s="63" customFormat="1">
      <c r="A141" s="51"/>
      <c r="B141" s="39"/>
      <c r="C141" s="52"/>
      <c r="D141" s="37"/>
      <c r="E141" s="52"/>
      <c r="F141" s="52"/>
      <c r="G141" s="52"/>
      <c r="H141" s="51"/>
      <c r="I141" s="51"/>
      <c r="J141" s="51"/>
      <c r="K141" s="51"/>
      <c r="L141" s="51"/>
      <c r="M141" s="39"/>
      <c r="N141" s="39"/>
      <c r="O141" s="39"/>
      <c r="P141" s="39"/>
      <c r="Q141" s="39"/>
      <c r="R141" s="39"/>
      <c r="S141" s="39"/>
      <c r="U141" s="64"/>
      <c r="V141" s="65"/>
      <c r="W141" s="65"/>
      <c r="X141" s="66"/>
      <c r="Y141" s="66"/>
    </row>
    <row r="142" spans="1:25" s="63" customFormat="1">
      <c r="A142" s="51"/>
      <c r="B142" s="39"/>
      <c r="C142" s="52"/>
      <c r="D142" s="37"/>
      <c r="E142" s="52"/>
      <c r="F142" s="52"/>
      <c r="G142" s="52"/>
      <c r="H142" s="51"/>
      <c r="I142" s="51"/>
      <c r="J142" s="51"/>
      <c r="K142" s="51"/>
      <c r="L142" s="51"/>
      <c r="M142" s="39"/>
      <c r="N142" s="39"/>
      <c r="O142" s="39"/>
      <c r="P142" s="39"/>
      <c r="Q142" s="39"/>
      <c r="R142" s="39"/>
      <c r="S142" s="39"/>
      <c r="U142" s="64"/>
      <c r="V142" s="65"/>
      <c r="W142" s="65"/>
      <c r="X142" s="66"/>
      <c r="Y142" s="66"/>
    </row>
    <row r="143" spans="1:25" s="63" customFormat="1">
      <c r="A143" s="51"/>
      <c r="B143" s="39"/>
      <c r="C143" s="52"/>
      <c r="D143" s="37"/>
      <c r="E143" s="52"/>
      <c r="F143" s="52"/>
      <c r="G143" s="52"/>
      <c r="H143" s="51"/>
      <c r="I143" s="51"/>
      <c r="J143" s="51"/>
      <c r="K143" s="51"/>
      <c r="L143" s="51"/>
      <c r="M143" s="39"/>
      <c r="N143" s="39"/>
      <c r="O143" s="39"/>
      <c r="P143" s="39"/>
      <c r="Q143" s="39"/>
      <c r="R143" s="39"/>
      <c r="S143" s="39"/>
      <c r="U143" s="64"/>
      <c r="V143" s="65"/>
      <c r="W143" s="65"/>
      <c r="X143" s="66"/>
      <c r="Y143" s="66"/>
    </row>
    <row r="144" spans="1:25" s="63" customFormat="1">
      <c r="A144" s="51"/>
      <c r="B144" s="39"/>
      <c r="C144" s="52"/>
      <c r="D144" s="37"/>
      <c r="E144" s="52"/>
      <c r="F144" s="52"/>
      <c r="G144" s="52"/>
      <c r="H144" s="51"/>
      <c r="I144" s="51"/>
      <c r="J144" s="51"/>
      <c r="K144" s="51"/>
      <c r="L144" s="51"/>
      <c r="M144" s="39"/>
      <c r="N144" s="39"/>
      <c r="O144" s="39"/>
      <c r="P144" s="39"/>
      <c r="Q144" s="39"/>
      <c r="R144" s="39"/>
      <c r="S144" s="39"/>
      <c r="U144" s="64"/>
      <c r="V144" s="65"/>
      <c r="W144" s="65"/>
      <c r="X144" s="66"/>
      <c r="Y144" s="66"/>
    </row>
    <row r="145" spans="1:25" s="63" customFormat="1">
      <c r="A145" s="51"/>
      <c r="B145" s="39"/>
      <c r="C145" s="52"/>
      <c r="D145" s="37"/>
      <c r="E145" s="52"/>
      <c r="F145" s="52"/>
      <c r="G145" s="52"/>
      <c r="H145" s="51"/>
      <c r="I145" s="51"/>
      <c r="J145" s="51"/>
      <c r="K145" s="51"/>
      <c r="L145" s="51"/>
      <c r="M145" s="39"/>
      <c r="N145" s="39"/>
      <c r="O145" s="39"/>
      <c r="P145" s="39"/>
      <c r="Q145" s="39"/>
      <c r="R145" s="39"/>
      <c r="S145" s="39"/>
      <c r="U145" s="64"/>
      <c r="V145" s="65"/>
      <c r="W145" s="65"/>
      <c r="X145" s="66"/>
      <c r="Y145" s="66"/>
    </row>
    <row r="146" spans="1:25" s="63" customFormat="1">
      <c r="A146" s="51"/>
      <c r="B146" s="39"/>
      <c r="C146" s="52"/>
      <c r="D146" s="37"/>
      <c r="E146" s="52"/>
      <c r="F146" s="52"/>
      <c r="G146" s="52"/>
      <c r="H146" s="51"/>
      <c r="I146" s="51"/>
      <c r="J146" s="51"/>
      <c r="K146" s="51"/>
      <c r="L146" s="51"/>
      <c r="M146" s="39"/>
      <c r="N146" s="39"/>
      <c r="O146" s="39"/>
      <c r="P146" s="39"/>
      <c r="Q146" s="39"/>
      <c r="R146" s="39"/>
      <c r="S146" s="39"/>
      <c r="U146" s="64"/>
      <c r="V146" s="65"/>
      <c r="W146" s="65"/>
      <c r="X146" s="66"/>
      <c r="Y146" s="66"/>
    </row>
    <row r="147" spans="1:25" s="63" customFormat="1">
      <c r="A147" s="51"/>
      <c r="B147" s="39"/>
      <c r="C147" s="52"/>
      <c r="D147" s="37"/>
      <c r="E147" s="52"/>
      <c r="F147" s="52"/>
      <c r="G147" s="52"/>
      <c r="H147" s="51"/>
      <c r="I147" s="51"/>
      <c r="J147" s="51"/>
      <c r="K147" s="51"/>
      <c r="L147" s="51"/>
      <c r="M147" s="39"/>
      <c r="N147" s="39"/>
      <c r="O147" s="39"/>
      <c r="P147" s="39"/>
      <c r="Q147" s="39"/>
      <c r="R147" s="39"/>
      <c r="S147" s="39"/>
      <c r="U147" s="64"/>
      <c r="V147" s="65"/>
      <c r="W147" s="65"/>
      <c r="X147" s="66"/>
      <c r="Y147" s="66"/>
    </row>
    <row r="148" spans="1:25" s="63" customFormat="1">
      <c r="A148" s="51"/>
      <c r="B148" s="39"/>
      <c r="C148" s="52"/>
      <c r="D148" s="37"/>
      <c r="E148" s="52"/>
      <c r="F148" s="52"/>
      <c r="G148" s="52"/>
      <c r="H148" s="51"/>
      <c r="I148" s="51"/>
      <c r="J148" s="51"/>
      <c r="K148" s="51"/>
      <c r="L148" s="51"/>
      <c r="M148" s="39"/>
      <c r="N148" s="39"/>
      <c r="O148" s="39"/>
      <c r="P148" s="39"/>
      <c r="Q148" s="39"/>
      <c r="R148" s="39"/>
      <c r="S148" s="39"/>
      <c r="U148" s="64"/>
      <c r="V148" s="65"/>
      <c r="W148" s="65"/>
      <c r="X148" s="66"/>
      <c r="Y148" s="66"/>
    </row>
    <row r="149" spans="1:25" s="63" customFormat="1">
      <c r="A149" s="51"/>
      <c r="B149" s="39"/>
      <c r="C149" s="52"/>
      <c r="D149" s="37"/>
      <c r="E149" s="52"/>
      <c r="F149" s="52"/>
      <c r="G149" s="52"/>
      <c r="H149" s="51"/>
      <c r="I149" s="51"/>
      <c r="J149" s="51"/>
      <c r="K149" s="51"/>
      <c r="L149" s="51"/>
      <c r="M149" s="39"/>
      <c r="N149" s="39"/>
      <c r="O149" s="39"/>
      <c r="P149" s="39"/>
      <c r="Q149" s="39"/>
      <c r="R149" s="39"/>
      <c r="S149" s="39"/>
      <c r="U149" s="64"/>
      <c r="V149" s="65"/>
      <c r="W149" s="65"/>
      <c r="X149" s="66"/>
      <c r="Y149" s="66"/>
    </row>
    <row r="150" spans="1:25" s="63" customFormat="1">
      <c r="A150" s="51"/>
      <c r="B150" s="39"/>
      <c r="C150" s="52"/>
      <c r="D150" s="37"/>
      <c r="E150" s="52"/>
      <c r="F150" s="52"/>
      <c r="G150" s="52"/>
      <c r="H150" s="51"/>
      <c r="I150" s="51"/>
      <c r="J150" s="51"/>
      <c r="K150" s="51"/>
      <c r="L150" s="51"/>
      <c r="M150" s="39"/>
      <c r="N150" s="39"/>
      <c r="O150" s="39"/>
      <c r="P150" s="39"/>
      <c r="Q150" s="39"/>
      <c r="R150" s="39"/>
      <c r="S150" s="39"/>
      <c r="U150" s="64"/>
      <c r="V150" s="65"/>
      <c r="W150" s="65"/>
      <c r="X150" s="66"/>
      <c r="Y150" s="66"/>
    </row>
    <row r="151" spans="1:25" s="63" customFormat="1">
      <c r="A151" s="51"/>
      <c r="B151" s="39"/>
      <c r="C151" s="52"/>
      <c r="D151" s="37"/>
      <c r="E151" s="52"/>
      <c r="F151" s="52"/>
      <c r="G151" s="52"/>
      <c r="H151" s="51"/>
      <c r="I151" s="51"/>
      <c r="J151" s="51"/>
      <c r="K151" s="51"/>
      <c r="L151" s="51"/>
      <c r="M151" s="39"/>
      <c r="N151" s="39"/>
      <c r="O151" s="39"/>
      <c r="P151" s="39"/>
      <c r="Q151" s="39"/>
      <c r="R151" s="39"/>
      <c r="S151" s="39"/>
      <c r="U151" s="64"/>
      <c r="V151" s="65"/>
      <c r="W151" s="65"/>
      <c r="X151" s="66"/>
      <c r="Y151" s="66"/>
    </row>
    <row r="152" spans="1:25" s="63" customFormat="1">
      <c r="A152" s="51"/>
      <c r="B152" s="39"/>
      <c r="C152" s="52"/>
      <c r="D152" s="37"/>
      <c r="E152" s="52"/>
      <c r="F152" s="52"/>
      <c r="G152" s="52"/>
      <c r="H152" s="51"/>
      <c r="I152" s="51"/>
      <c r="J152" s="51"/>
      <c r="K152" s="51"/>
      <c r="L152" s="51"/>
      <c r="M152" s="39"/>
      <c r="N152" s="39"/>
      <c r="O152" s="39"/>
      <c r="P152" s="39"/>
      <c r="Q152" s="39"/>
      <c r="R152" s="39"/>
      <c r="S152" s="39"/>
      <c r="U152" s="64"/>
      <c r="V152" s="65"/>
      <c r="W152" s="65"/>
      <c r="X152" s="66"/>
      <c r="Y152" s="66"/>
    </row>
    <row r="153" spans="1:25" s="63" customFormat="1">
      <c r="A153" s="51"/>
      <c r="B153" s="39"/>
      <c r="C153" s="52"/>
      <c r="D153" s="37"/>
      <c r="E153" s="52"/>
      <c r="F153" s="52"/>
      <c r="G153" s="52"/>
      <c r="H153" s="51"/>
      <c r="I153" s="51"/>
      <c r="J153" s="51"/>
      <c r="K153" s="51"/>
      <c r="L153" s="51"/>
      <c r="M153" s="39"/>
      <c r="N153" s="39"/>
      <c r="O153" s="39"/>
      <c r="P153" s="39"/>
      <c r="Q153" s="39"/>
      <c r="R153" s="39"/>
      <c r="S153" s="39"/>
      <c r="U153" s="64"/>
      <c r="V153" s="65"/>
      <c r="W153" s="65"/>
      <c r="X153" s="66"/>
      <c r="Y153" s="66"/>
    </row>
    <row r="154" spans="1:25" s="63" customFormat="1">
      <c r="A154" s="51"/>
      <c r="B154" s="39"/>
      <c r="C154" s="52"/>
      <c r="D154" s="37"/>
      <c r="E154" s="52"/>
      <c r="F154" s="52"/>
      <c r="G154" s="52"/>
      <c r="H154" s="51"/>
      <c r="I154" s="51"/>
      <c r="J154" s="51"/>
      <c r="K154" s="51"/>
      <c r="L154" s="51"/>
      <c r="M154" s="39"/>
      <c r="N154" s="39"/>
      <c r="O154" s="39"/>
      <c r="P154" s="39"/>
      <c r="Q154" s="39"/>
      <c r="R154" s="39"/>
      <c r="S154" s="39"/>
      <c r="U154" s="64"/>
      <c r="V154" s="65"/>
      <c r="W154" s="65"/>
      <c r="X154" s="66"/>
      <c r="Y154" s="66"/>
    </row>
    <row r="155" spans="1:25" s="63" customFormat="1">
      <c r="A155" s="51"/>
      <c r="B155" s="39"/>
      <c r="C155" s="52"/>
      <c r="D155" s="37"/>
      <c r="E155" s="52"/>
      <c r="F155" s="52"/>
      <c r="G155" s="52"/>
      <c r="H155" s="51"/>
      <c r="I155" s="51"/>
      <c r="J155" s="51"/>
      <c r="K155" s="51"/>
      <c r="L155" s="51"/>
      <c r="M155" s="39"/>
      <c r="N155" s="39"/>
      <c r="O155" s="39"/>
      <c r="P155" s="39"/>
      <c r="Q155" s="39"/>
      <c r="R155" s="39"/>
      <c r="S155" s="39"/>
      <c r="U155" s="64"/>
      <c r="V155" s="65"/>
      <c r="W155" s="65"/>
      <c r="X155" s="66"/>
      <c r="Y155" s="66"/>
    </row>
    <row r="156" spans="1:25" s="63" customFormat="1">
      <c r="A156" s="51"/>
      <c r="B156" s="39"/>
      <c r="C156" s="52"/>
      <c r="D156" s="37"/>
      <c r="E156" s="52"/>
      <c r="F156" s="52"/>
      <c r="G156" s="52"/>
      <c r="H156" s="51"/>
      <c r="I156" s="51"/>
      <c r="J156" s="51"/>
      <c r="K156" s="51"/>
      <c r="L156" s="51"/>
      <c r="M156" s="39"/>
      <c r="N156" s="39"/>
      <c r="O156" s="39"/>
      <c r="P156" s="39"/>
      <c r="Q156" s="39"/>
      <c r="R156" s="39"/>
      <c r="S156" s="39"/>
      <c r="U156" s="64"/>
      <c r="V156" s="65"/>
      <c r="W156" s="65"/>
      <c r="X156" s="66"/>
      <c r="Y156" s="66"/>
    </row>
    <row r="157" spans="1:25" s="63" customFormat="1">
      <c r="A157" s="51"/>
      <c r="B157" s="39"/>
      <c r="C157" s="52"/>
      <c r="D157" s="37"/>
      <c r="E157" s="52"/>
      <c r="F157" s="52"/>
      <c r="G157" s="52"/>
      <c r="H157" s="51"/>
      <c r="I157" s="51"/>
      <c r="J157" s="51"/>
      <c r="K157" s="51"/>
      <c r="L157" s="51"/>
      <c r="M157" s="39"/>
      <c r="N157" s="39"/>
      <c r="O157" s="39"/>
      <c r="P157" s="39"/>
      <c r="Q157" s="39"/>
      <c r="R157" s="39"/>
      <c r="S157" s="39"/>
      <c r="U157" s="64"/>
      <c r="V157" s="65"/>
      <c r="W157" s="65"/>
      <c r="X157" s="66"/>
      <c r="Y157" s="66"/>
    </row>
    <row r="158" spans="1:25" s="63" customFormat="1">
      <c r="A158" s="51"/>
      <c r="B158" s="39"/>
      <c r="C158" s="52"/>
      <c r="D158" s="37"/>
      <c r="E158" s="52"/>
      <c r="F158" s="52"/>
      <c r="G158" s="52"/>
      <c r="H158" s="51"/>
      <c r="I158" s="51"/>
      <c r="J158" s="51"/>
      <c r="K158" s="51"/>
      <c r="L158" s="51"/>
      <c r="M158" s="39"/>
      <c r="N158" s="39"/>
      <c r="O158" s="39"/>
      <c r="P158" s="39"/>
      <c r="Q158" s="39"/>
      <c r="R158" s="39"/>
      <c r="S158" s="39"/>
      <c r="U158" s="64"/>
      <c r="V158" s="65"/>
      <c r="W158" s="65"/>
      <c r="X158" s="66"/>
      <c r="Y158" s="66"/>
    </row>
    <row r="159" spans="1:25" s="63" customFormat="1">
      <c r="A159" s="51"/>
      <c r="B159" s="39"/>
      <c r="C159" s="52"/>
      <c r="D159" s="37"/>
      <c r="E159" s="52"/>
      <c r="F159" s="52"/>
      <c r="G159" s="52"/>
      <c r="H159" s="51"/>
      <c r="I159" s="51"/>
      <c r="J159" s="51"/>
      <c r="K159" s="51"/>
      <c r="L159" s="51"/>
      <c r="M159" s="39"/>
      <c r="N159" s="39"/>
      <c r="O159" s="39"/>
      <c r="P159" s="39"/>
      <c r="Q159" s="39"/>
      <c r="R159" s="39"/>
      <c r="S159" s="39"/>
      <c r="U159" s="64"/>
      <c r="V159" s="65"/>
      <c r="W159" s="65"/>
      <c r="X159" s="66"/>
      <c r="Y159" s="66"/>
    </row>
    <row r="160" spans="1:25" s="63" customFormat="1">
      <c r="A160" s="51"/>
      <c r="B160" s="39"/>
      <c r="C160" s="52"/>
      <c r="D160" s="37"/>
      <c r="E160" s="52"/>
      <c r="F160" s="52"/>
      <c r="G160" s="52"/>
      <c r="H160" s="51"/>
      <c r="I160" s="51"/>
      <c r="J160" s="51"/>
      <c r="K160" s="51"/>
      <c r="L160" s="51"/>
      <c r="M160" s="39"/>
      <c r="N160" s="39"/>
      <c r="O160" s="39"/>
      <c r="P160" s="39"/>
      <c r="Q160" s="39"/>
      <c r="R160" s="39"/>
      <c r="S160" s="39"/>
      <c r="U160" s="64"/>
      <c r="V160" s="65"/>
      <c r="W160" s="65"/>
      <c r="X160" s="66"/>
      <c r="Y160" s="66"/>
    </row>
    <row r="161" spans="1:25" s="63" customFormat="1">
      <c r="A161" s="51"/>
      <c r="B161" s="39"/>
      <c r="C161" s="52"/>
      <c r="D161" s="37"/>
      <c r="E161" s="52"/>
      <c r="F161" s="52"/>
      <c r="G161" s="52"/>
      <c r="H161" s="51"/>
      <c r="I161" s="51"/>
      <c r="J161" s="51"/>
      <c r="K161" s="51"/>
      <c r="L161" s="51"/>
      <c r="M161" s="39"/>
      <c r="N161" s="39"/>
      <c r="O161" s="39"/>
      <c r="P161" s="39"/>
      <c r="Q161" s="39"/>
      <c r="R161" s="39"/>
      <c r="S161" s="39"/>
      <c r="U161" s="64"/>
      <c r="V161" s="65"/>
      <c r="W161" s="65"/>
      <c r="X161" s="66"/>
      <c r="Y161" s="66"/>
    </row>
    <row r="162" spans="1:25" s="63" customFormat="1">
      <c r="A162" s="51"/>
      <c r="B162" s="39"/>
      <c r="C162" s="52"/>
      <c r="D162" s="37"/>
      <c r="E162" s="52"/>
      <c r="F162" s="52"/>
      <c r="G162" s="52"/>
      <c r="H162" s="51"/>
      <c r="I162" s="51"/>
      <c r="J162" s="51"/>
      <c r="K162" s="51"/>
      <c r="L162" s="51"/>
      <c r="M162" s="39"/>
      <c r="N162" s="39"/>
      <c r="O162" s="39"/>
      <c r="P162" s="39"/>
      <c r="Q162" s="39"/>
      <c r="R162" s="39"/>
      <c r="S162" s="39"/>
      <c r="U162" s="64"/>
      <c r="V162" s="65"/>
      <c r="W162" s="65"/>
      <c r="X162" s="66"/>
      <c r="Y162" s="66"/>
    </row>
    <row r="163" spans="1:25" s="63" customFormat="1">
      <c r="A163" s="51"/>
      <c r="B163" s="39"/>
      <c r="C163" s="52"/>
      <c r="D163" s="37"/>
      <c r="E163" s="52"/>
      <c r="F163" s="52"/>
      <c r="G163" s="52"/>
      <c r="H163" s="51"/>
      <c r="I163" s="51"/>
      <c r="J163" s="51"/>
      <c r="K163" s="51"/>
      <c r="L163" s="51"/>
      <c r="M163" s="39"/>
      <c r="N163" s="39"/>
      <c r="O163" s="39"/>
      <c r="P163" s="39"/>
      <c r="Q163" s="39"/>
      <c r="R163" s="39"/>
      <c r="S163" s="39"/>
      <c r="U163" s="64"/>
      <c r="V163" s="65"/>
      <c r="W163" s="65"/>
      <c r="X163" s="66"/>
      <c r="Y163" s="66"/>
    </row>
    <row r="164" spans="1:25" s="63" customFormat="1">
      <c r="A164" s="51"/>
      <c r="B164" s="39"/>
      <c r="C164" s="52"/>
      <c r="D164" s="37"/>
      <c r="E164" s="52"/>
      <c r="F164" s="52"/>
      <c r="G164" s="52"/>
      <c r="H164" s="51"/>
      <c r="I164" s="51"/>
      <c r="J164" s="51"/>
      <c r="K164" s="51"/>
      <c r="L164" s="51"/>
      <c r="M164" s="39"/>
      <c r="N164" s="39"/>
      <c r="O164" s="39"/>
      <c r="P164" s="39"/>
      <c r="Q164" s="39"/>
      <c r="R164" s="39"/>
      <c r="S164" s="39"/>
      <c r="U164" s="64"/>
      <c r="V164" s="65"/>
      <c r="W164" s="65"/>
      <c r="X164" s="66"/>
      <c r="Y164" s="66"/>
    </row>
    <row r="165" spans="1:25" s="63" customFormat="1">
      <c r="A165" s="51"/>
      <c r="B165" s="39"/>
      <c r="C165" s="52"/>
      <c r="D165" s="37"/>
      <c r="E165" s="52"/>
      <c r="F165" s="52"/>
      <c r="G165" s="52"/>
      <c r="H165" s="51"/>
      <c r="I165" s="51"/>
      <c r="J165" s="51"/>
      <c r="K165" s="51"/>
      <c r="L165" s="51"/>
      <c r="M165" s="39"/>
      <c r="N165" s="39"/>
      <c r="O165" s="39"/>
      <c r="P165" s="39"/>
      <c r="Q165" s="39"/>
      <c r="R165" s="39"/>
      <c r="S165" s="39"/>
      <c r="U165" s="64"/>
      <c r="V165" s="65"/>
      <c r="W165" s="65"/>
      <c r="X165" s="66"/>
      <c r="Y165" s="66"/>
    </row>
    <row r="166" spans="1:25" s="63" customFormat="1">
      <c r="A166" s="51"/>
      <c r="B166" s="39"/>
      <c r="C166" s="52"/>
      <c r="D166" s="37"/>
      <c r="E166" s="52"/>
      <c r="F166" s="52"/>
      <c r="G166" s="52"/>
      <c r="H166" s="51"/>
      <c r="I166" s="51"/>
      <c r="J166" s="51"/>
      <c r="K166" s="51"/>
      <c r="L166" s="51"/>
      <c r="M166" s="39"/>
      <c r="N166" s="39"/>
      <c r="O166" s="39"/>
      <c r="P166" s="39"/>
      <c r="Q166" s="39"/>
      <c r="R166" s="39"/>
      <c r="S166" s="39"/>
      <c r="U166" s="64"/>
      <c r="V166" s="65"/>
      <c r="W166" s="65"/>
      <c r="X166" s="66"/>
      <c r="Y166" s="66"/>
    </row>
    <row r="167" spans="1:25" s="63" customFormat="1">
      <c r="A167" s="51"/>
      <c r="B167" s="39"/>
      <c r="C167" s="52"/>
      <c r="D167" s="37"/>
      <c r="E167" s="52"/>
      <c r="F167" s="52"/>
      <c r="G167" s="52"/>
      <c r="H167" s="51"/>
      <c r="I167" s="51"/>
      <c r="J167" s="51"/>
      <c r="K167" s="51"/>
      <c r="L167" s="51"/>
      <c r="M167" s="39"/>
      <c r="N167" s="39"/>
      <c r="O167" s="39"/>
      <c r="P167" s="39"/>
      <c r="Q167" s="39"/>
      <c r="R167" s="39"/>
      <c r="S167" s="39"/>
      <c r="U167" s="64"/>
      <c r="V167" s="65"/>
      <c r="W167" s="65"/>
      <c r="X167" s="66"/>
      <c r="Y167" s="66"/>
    </row>
    <row r="168" spans="1:25" s="63" customFormat="1">
      <c r="A168" s="51"/>
      <c r="B168" s="39"/>
      <c r="C168" s="52"/>
      <c r="D168" s="37"/>
      <c r="E168" s="52"/>
      <c r="F168" s="52"/>
      <c r="G168" s="52"/>
      <c r="H168" s="51"/>
      <c r="I168" s="51"/>
      <c r="J168" s="51"/>
      <c r="K168" s="51"/>
      <c r="L168" s="51"/>
      <c r="M168" s="39"/>
      <c r="N168" s="39"/>
      <c r="O168" s="39"/>
      <c r="P168" s="39"/>
      <c r="Q168" s="39"/>
      <c r="R168" s="39"/>
      <c r="S168" s="39"/>
      <c r="U168" s="64"/>
      <c r="V168" s="65"/>
      <c r="W168" s="65"/>
      <c r="X168" s="66"/>
      <c r="Y168" s="66"/>
    </row>
    <row r="169" spans="1:25" s="63" customFormat="1">
      <c r="A169" s="51"/>
      <c r="B169" s="39"/>
      <c r="C169" s="52"/>
      <c r="D169" s="37"/>
      <c r="E169" s="52"/>
      <c r="F169" s="52"/>
      <c r="G169" s="52"/>
      <c r="H169" s="51"/>
      <c r="I169" s="51"/>
      <c r="J169" s="51"/>
      <c r="K169" s="51"/>
      <c r="L169" s="51"/>
      <c r="M169" s="39"/>
      <c r="N169" s="39"/>
      <c r="O169" s="39"/>
      <c r="P169" s="39"/>
      <c r="Q169" s="39"/>
      <c r="R169" s="39"/>
      <c r="S169" s="39"/>
      <c r="U169" s="64"/>
      <c r="V169" s="65"/>
      <c r="W169" s="65"/>
      <c r="X169" s="66"/>
      <c r="Y169" s="66"/>
    </row>
    <row r="170" spans="1:25" s="63" customFormat="1">
      <c r="A170" s="51"/>
      <c r="B170" s="39"/>
      <c r="C170" s="52"/>
      <c r="D170" s="37"/>
      <c r="E170" s="52"/>
      <c r="F170" s="52"/>
      <c r="G170" s="52"/>
      <c r="H170" s="51"/>
      <c r="I170" s="51"/>
      <c r="J170" s="51"/>
      <c r="K170" s="51"/>
      <c r="L170" s="51"/>
      <c r="M170" s="39"/>
      <c r="N170" s="39"/>
      <c r="O170" s="39"/>
      <c r="P170" s="39"/>
      <c r="Q170" s="39"/>
      <c r="R170" s="39"/>
      <c r="S170" s="39"/>
      <c r="U170" s="64"/>
      <c r="V170" s="65"/>
      <c r="W170" s="65"/>
      <c r="X170" s="66"/>
      <c r="Y170" s="66"/>
    </row>
    <row r="171" spans="1:25" s="63" customFormat="1">
      <c r="A171" s="51"/>
      <c r="B171" s="39"/>
      <c r="C171" s="52"/>
      <c r="D171" s="37"/>
      <c r="E171" s="52"/>
      <c r="F171" s="52"/>
      <c r="G171" s="52"/>
      <c r="H171" s="51"/>
      <c r="I171" s="51"/>
      <c r="J171" s="51"/>
      <c r="K171" s="51"/>
      <c r="L171" s="51"/>
      <c r="M171" s="39"/>
      <c r="N171" s="39"/>
      <c r="O171" s="39"/>
      <c r="P171" s="39"/>
      <c r="Q171" s="39"/>
      <c r="R171" s="39"/>
      <c r="S171" s="39"/>
      <c r="U171" s="64"/>
      <c r="V171" s="65"/>
      <c r="W171" s="65"/>
      <c r="X171" s="66"/>
      <c r="Y171" s="66"/>
    </row>
    <row r="172" spans="1:25" s="63" customFormat="1">
      <c r="A172" s="51"/>
      <c r="B172" s="39"/>
      <c r="C172" s="52"/>
      <c r="D172" s="37"/>
      <c r="E172" s="52"/>
      <c r="F172" s="52"/>
      <c r="G172" s="52"/>
      <c r="H172" s="51"/>
      <c r="I172" s="51"/>
      <c r="J172" s="51"/>
      <c r="K172" s="51"/>
      <c r="L172" s="51"/>
      <c r="M172" s="39"/>
      <c r="N172" s="39"/>
      <c r="O172" s="39"/>
      <c r="P172" s="39"/>
      <c r="Q172" s="39"/>
      <c r="R172" s="39"/>
      <c r="S172" s="39"/>
      <c r="U172" s="64"/>
      <c r="V172" s="65"/>
      <c r="W172" s="65"/>
      <c r="X172" s="66"/>
      <c r="Y172" s="66"/>
    </row>
    <row r="173" spans="1:25" s="63" customFormat="1">
      <c r="A173" s="51"/>
      <c r="B173" s="39"/>
      <c r="C173" s="52"/>
      <c r="D173" s="37"/>
      <c r="E173" s="52"/>
      <c r="F173" s="52"/>
      <c r="G173" s="52"/>
      <c r="H173" s="51"/>
      <c r="I173" s="51"/>
      <c r="J173" s="51"/>
      <c r="K173" s="51"/>
      <c r="L173" s="51"/>
      <c r="M173" s="39"/>
      <c r="N173" s="39"/>
      <c r="O173" s="39"/>
      <c r="P173" s="39"/>
      <c r="Q173" s="39"/>
      <c r="R173" s="39"/>
      <c r="S173" s="39"/>
      <c r="U173" s="64"/>
      <c r="V173" s="65"/>
      <c r="W173" s="65"/>
      <c r="X173" s="66"/>
      <c r="Y173" s="66"/>
    </row>
    <row r="174" spans="1:25" s="63" customFormat="1">
      <c r="A174" s="51"/>
      <c r="B174" s="39"/>
      <c r="C174" s="52"/>
      <c r="D174" s="37"/>
      <c r="E174" s="52"/>
      <c r="F174" s="52"/>
      <c r="G174" s="52"/>
      <c r="H174" s="51"/>
      <c r="I174" s="51"/>
      <c r="J174" s="51"/>
      <c r="K174" s="51"/>
      <c r="L174" s="51"/>
      <c r="M174" s="39"/>
      <c r="N174" s="39"/>
      <c r="O174" s="39"/>
      <c r="P174" s="39"/>
      <c r="Q174" s="39"/>
      <c r="R174" s="39"/>
      <c r="S174" s="39"/>
      <c r="U174" s="64"/>
      <c r="V174" s="65"/>
      <c r="W174" s="65"/>
      <c r="X174" s="66"/>
      <c r="Y174" s="66"/>
    </row>
    <row r="175" spans="1:25" s="63" customFormat="1">
      <c r="A175" s="51"/>
      <c r="B175" s="39"/>
      <c r="C175" s="52"/>
      <c r="D175" s="37"/>
      <c r="E175" s="52"/>
      <c r="F175" s="52"/>
      <c r="G175" s="52"/>
      <c r="H175" s="51"/>
      <c r="I175" s="51"/>
      <c r="J175" s="51"/>
      <c r="K175" s="51"/>
      <c r="L175" s="51"/>
      <c r="M175" s="39"/>
      <c r="N175" s="39"/>
      <c r="O175" s="39"/>
      <c r="P175" s="39"/>
      <c r="Q175" s="39"/>
      <c r="R175" s="39"/>
      <c r="S175" s="39"/>
      <c r="U175" s="64"/>
      <c r="V175" s="65"/>
      <c r="W175" s="65"/>
      <c r="X175" s="66"/>
      <c r="Y175" s="66"/>
    </row>
    <row r="176" spans="1:25" s="63" customFormat="1">
      <c r="A176" s="51"/>
      <c r="B176" s="39"/>
      <c r="C176" s="52"/>
      <c r="D176" s="37"/>
      <c r="E176" s="52"/>
      <c r="F176" s="52"/>
      <c r="G176" s="52"/>
      <c r="H176" s="51"/>
      <c r="I176" s="51"/>
      <c r="J176" s="51"/>
      <c r="K176" s="51"/>
      <c r="L176" s="51"/>
      <c r="M176" s="39"/>
      <c r="N176" s="39"/>
      <c r="O176" s="39"/>
      <c r="P176" s="39"/>
      <c r="Q176" s="39"/>
      <c r="R176" s="39"/>
      <c r="S176" s="39"/>
      <c r="U176" s="64"/>
      <c r="V176" s="65"/>
      <c r="W176" s="65"/>
      <c r="X176" s="66"/>
      <c r="Y176" s="66"/>
    </row>
    <row r="177" spans="1:25" s="63" customFormat="1">
      <c r="A177" s="51"/>
      <c r="B177" s="39"/>
      <c r="C177" s="52"/>
      <c r="D177" s="37"/>
      <c r="E177" s="52"/>
      <c r="F177" s="52"/>
      <c r="G177" s="52"/>
      <c r="H177" s="51"/>
      <c r="I177" s="51"/>
      <c r="J177" s="51"/>
      <c r="K177" s="51"/>
      <c r="L177" s="51"/>
      <c r="M177" s="39"/>
      <c r="N177" s="39"/>
      <c r="O177" s="39"/>
      <c r="P177" s="39"/>
      <c r="Q177" s="39"/>
      <c r="R177" s="39"/>
      <c r="S177" s="39"/>
      <c r="U177" s="64"/>
      <c r="V177" s="65"/>
      <c r="W177" s="65"/>
      <c r="X177" s="66"/>
      <c r="Y177" s="66"/>
    </row>
    <row r="178" spans="1:25" s="63" customFormat="1">
      <c r="A178" s="51"/>
      <c r="B178" s="39"/>
      <c r="C178" s="52"/>
      <c r="D178" s="37"/>
      <c r="E178" s="52"/>
      <c r="F178" s="52"/>
      <c r="G178" s="52"/>
      <c r="H178" s="51"/>
      <c r="I178" s="51"/>
      <c r="J178" s="51"/>
      <c r="K178" s="51"/>
      <c r="L178" s="51"/>
      <c r="M178" s="39"/>
      <c r="N178" s="39"/>
      <c r="O178" s="39"/>
      <c r="P178" s="39"/>
      <c r="Q178" s="39"/>
      <c r="R178" s="39"/>
      <c r="S178" s="39"/>
      <c r="U178" s="64"/>
      <c r="V178" s="65"/>
      <c r="W178" s="65"/>
      <c r="X178" s="66"/>
      <c r="Y178" s="66"/>
    </row>
    <row r="179" spans="1:25" s="63" customFormat="1">
      <c r="A179" s="51"/>
      <c r="B179" s="39"/>
      <c r="C179" s="52"/>
      <c r="D179" s="37"/>
      <c r="E179" s="52"/>
      <c r="F179" s="52"/>
      <c r="G179" s="52"/>
      <c r="H179" s="51"/>
      <c r="I179" s="51"/>
      <c r="J179" s="51"/>
      <c r="K179" s="51"/>
      <c r="L179" s="51"/>
      <c r="M179" s="39"/>
      <c r="N179" s="39"/>
      <c r="O179" s="39"/>
      <c r="P179" s="39"/>
      <c r="Q179" s="39"/>
      <c r="R179" s="39"/>
      <c r="S179" s="39"/>
      <c r="U179" s="64"/>
      <c r="V179" s="65"/>
      <c r="W179" s="65"/>
      <c r="X179" s="66"/>
      <c r="Y179" s="66"/>
    </row>
    <row r="180" spans="1:25" s="63" customFormat="1">
      <c r="A180" s="51"/>
      <c r="B180" s="39"/>
      <c r="C180" s="52"/>
      <c r="D180" s="37"/>
      <c r="E180" s="52"/>
      <c r="F180" s="52"/>
      <c r="G180" s="52"/>
      <c r="H180" s="51"/>
      <c r="I180" s="51"/>
      <c r="J180" s="51"/>
      <c r="K180" s="51"/>
      <c r="L180" s="51"/>
      <c r="M180" s="39"/>
      <c r="N180" s="39"/>
      <c r="O180" s="39"/>
      <c r="P180" s="39"/>
      <c r="Q180" s="39"/>
      <c r="R180" s="39"/>
      <c r="S180" s="39"/>
      <c r="U180" s="64"/>
      <c r="V180" s="65"/>
      <c r="W180" s="65"/>
      <c r="X180" s="66"/>
      <c r="Y180" s="66"/>
    </row>
    <row r="181" spans="1:25" s="63" customFormat="1">
      <c r="A181" s="51"/>
      <c r="B181" s="39"/>
      <c r="C181" s="52"/>
      <c r="D181" s="37"/>
      <c r="E181" s="52"/>
      <c r="F181" s="52"/>
      <c r="G181" s="52"/>
      <c r="H181" s="51"/>
      <c r="I181" s="51"/>
      <c r="J181" s="51"/>
      <c r="K181" s="51"/>
      <c r="L181" s="51"/>
      <c r="M181" s="39"/>
      <c r="N181" s="39"/>
      <c r="O181" s="39"/>
      <c r="P181" s="39"/>
      <c r="Q181" s="39"/>
      <c r="R181" s="39"/>
      <c r="S181" s="39"/>
      <c r="U181" s="64"/>
      <c r="V181" s="65"/>
      <c r="W181" s="65"/>
      <c r="X181" s="66"/>
      <c r="Y181" s="66"/>
    </row>
    <row r="182" spans="1:25" s="63" customFormat="1">
      <c r="A182" s="51"/>
      <c r="B182" s="39"/>
      <c r="C182" s="52"/>
      <c r="D182" s="37"/>
      <c r="E182" s="52"/>
      <c r="F182" s="52"/>
      <c r="G182" s="52"/>
      <c r="H182" s="51"/>
      <c r="I182" s="51"/>
      <c r="J182" s="51"/>
      <c r="K182" s="51"/>
      <c r="L182" s="51"/>
      <c r="M182" s="39"/>
      <c r="N182" s="39"/>
      <c r="O182" s="39"/>
      <c r="P182" s="39"/>
      <c r="Q182" s="39"/>
      <c r="R182" s="39"/>
      <c r="S182" s="39"/>
      <c r="U182" s="64"/>
      <c r="V182" s="65"/>
      <c r="W182" s="65"/>
      <c r="X182" s="66"/>
      <c r="Y182" s="66"/>
    </row>
    <row r="183" spans="1:25" s="63" customFormat="1">
      <c r="A183" s="51"/>
      <c r="B183" s="39"/>
      <c r="C183" s="52"/>
      <c r="D183" s="37"/>
      <c r="E183" s="52"/>
      <c r="F183" s="52"/>
      <c r="G183" s="52"/>
      <c r="H183" s="51"/>
      <c r="I183" s="51"/>
      <c r="J183" s="51"/>
      <c r="K183" s="51"/>
      <c r="L183" s="51"/>
      <c r="M183" s="39"/>
      <c r="N183" s="39"/>
      <c r="O183" s="39"/>
      <c r="P183" s="39"/>
      <c r="Q183" s="39"/>
      <c r="R183" s="39"/>
      <c r="S183" s="39"/>
      <c r="U183" s="64"/>
      <c r="V183" s="65"/>
      <c r="W183" s="65"/>
      <c r="X183" s="66"/>
      <c r="Y183" s="66"/>
    </row>
    <row r="184" spans="1:25" s="63" customFormat="1">
      <c r="A184" s="51"/>
      <c r="B184" s="39"/>
      <c r="C184" s="52"/>
      <c r="D184" s="37"/>
      <c r="E184" s="52"/>
      <c r="F184" s="52"/>
      <c r="G184" s="52"/>
      <c r="H184" s="51"/>
      <c r="I184" s="51"/>
      <c r="J184" s="51"/>
      <c r="K184" s="51"/>
      <c r="L184" s="51"/>
      <c r="M184" s="39"/>
      <c r="N184" s="39"/>
      <c r="O184" s="39"/>
      <c r="P184" s="39"/>
      <c r="Q184" s="39"/>
      <c r="R184" s="39"/>
      <c r="S184" s="39"/>
      <c r="U184" s="64"/>
      <c r="V184" s="65"/>
      <c r="W184" s="65"/>
      <c r="X184" s="66"/>
      <c r="Y184" s="66"/>
    </row>
    <row r="185" spans="1:25" s="63" customFormat="1">
      <c r="A185" s="51"/>
      <c r="B185" s="39"/>
      <c r="C185" s="52"/>
      <c r="D185" s="37"/>
      <c r="E185" s="52"/>
      <c r="F185" s="52"/>
      <c r="G185" s="52"/>
      <c r="H185" s="51"/>
      <c r="I185" s="51"/>
      <c r="J185" s="51"/>
      <c r="K185" s="51"/>
      <c r="L185" s="51"/>
      <c r="M185" s="39"/>
      <c r="N185" s="39"/>
      <c r="O185" s="39"/>
      <c r="P185" s="39"/>
      <c r="Q185" s="39"/>
      <c r="R185" s="39"/>
      <c r="S185" s="39"/>
      <c r="U185" s="64"/>
      <c r="V185" s="65"/>
      <c r="W185" s="65"/>
      <c r="X185" s="66"/>
      <c r="Y185" s="66"/>
    </row>
    <row r="186" spans="1:25" s="63" customFormat="1">
      <c r="A186" s="51"/>
      <c r="B186" s="39"/>
      <c r="C186" s="52"/>
      <c r="D186" s="37"/>
      <c r="E186" s="52"/>
      <c r="F186" s="52"/>
      <c r="G186" s="52"/>
      <c r="H186" s="51"/>
      <c r="I186" s="51"/>
      <c r="J186" s="51"/>
      <c r="K186" s="51"/>
      <c r="L186" s="51"/>
      <c r="M186" s="39"/>
      <c r="N186" s="39"/>
      <c r="O186" s="39"/>
      <c r="P186" s="39"/>
      <c r="Q186" s="39"/>
      <c r="R186" s="39"/>
      <c r="S186" s="39"/>
      <c r="U186" s="64"/>
      <c r="V186" s="65"/>
      <c r="W186" s="65"/>
      <c r="X186" s="66"/>
      <c r="Y186" s="66"/>
    </row>
    <row r="187" spans="1:25" s="63" customFormat="1">
      <c r="A187" s="51"/>
      <c r="B187" s="39"/>
      <c r="C187" s="52"/>
      <c r="D187" s="37"/>
      <c r="E187" s="52"/>
      <c r="F187" s="52"/>
      <c r="G187" s="52"/>
      <c r="H187" s="51"/>
      <c r="I187" s="51"/>
      <c r="J187" s="51"/>
      <c r="K187" s="51"/>
      <c r="L187" s="51"/>
      <c r="M187" s="39"/>
      <c r="N187" s="39"/>
      <c r="O187" s="39"/>
      <c r="P187" s="39"/>
      <c r="Q187" s="39"/>
      <c r="R187" s="39"/>
      <c r="S187" s="39"/>
      <c r="U187" s="64"/>
      <c r="V187" s="65"/>
      <c r="W187" s="65"/>
      <c r="X187" s="66"/>
      <c r="Y187" s="66"/>
    </row>
    <row r="188" spans="1:25" s="63" customFormat="1">
      <c r="A188" s="51"/>
      <c r="B188" s="39"/>
      <c r="C188" s="52"/>
      <c r="D188" s="37"/>
      <c r="E188" s="52"/>
      <c r="F188" s="52"/>
      <c r="G188" s="52"/>
      <c r="H188" s="51"/>
      <c r="I188" s="51"/>
      <c r="J188" s="51"/>
      <c r="K188" s="51"/>
      <c r="L188" s="51"/>
      <c r="M188" s="39"/>
      <c r="N188" s="39"/>
      <c r="O188" s="39"/>
      <c r="P188" s="39"/>
      <c r="Q188" s="39"/>
      <c r="R188" s="39"/>
      <c r="S188" s="39"/>
      <c r="U188" s="64"/>
      <c r="V188" s="65"/>
      <c r="W188" s="65"/>
      <c r="X188" s="66"/>
      <c r="Y188" s="66"/>
    </row>
    <row r="189" spans="1:25" s="63" customFormat="1">
      <c r="A189" s="51"/>
      <c r="B189" s="39"/>
      <c r="C189" s="52"/>
      <c r="D189" s="37"/>
      <c r="E189" s="52"/>
      <c r="F189" s="52"/>
      <c r="G189" s="52"/>
      <c r="H189" s="51"/>
      <c r="I189" s="51"/>
      <c r="J189" s="51"/>
      <c r="K189" s="51"/>
      <c r="L189" s="51"/>
      <c r="M189" s="39"/>
      <c r="N189" s="39"/>
      <c r="O189" s="39"/>
      <c r="P189" s="39"/>
      <c r="Q189" s="39"/>
      <c r="R189" s="39"/>
      <c r="S189" s="39"/>
      <c r="U189" s="64"/>
      <c r="V189" s="65"/>
      <c r="W189" s="65"/>
      <c r="X189" s="66"/>
      <c r="Y189" s="66"/>
    </row>
    <row r="190" spans="1:25" s="63" customFormat="1">
      <c r="A190" s="51"/>
      <c r="B190" s="39"/>
      <c r="C190" s="52"/>
      <c r="D190" s="37"/>
      <c r="E190" s="52"/>
      <c r="F190" s="52"/>
      <c r="G190" s="52"/>
      <c r="H190" s="51"/>
      <c r="I190" s="51"/>
      <c r="J190" s="51"/>
      <c r="K190" s="51"/>
      <c r="L190" s="51"/>
      <c r="M190" s="39"/>
      <c r="N190" s="39"/>
      <c r="O190" s="39"/>
      <c r="P190" s="39"/>
      <c r="Q190" s="39"/>
      <c r="R190" s="39"/>
      <c r="S190" s="39"/>
      <c r="U190" s="64"/>
      <c r="V190" s="65"/>
      <c r="W190" s="65"/>
      <c r="X190" s="66"/>
      <c r="Y190" s="66"/>
    </row>
    <row r="191" spans="1:25" s="63" customFormat="1">
      <c r="A191" s="51"/>
      <c r="B191" s="39"/>
      <c r="C191" s="52"/>
      <c r="D191" s="37"/>
      <c r="E191" s="52"/>
      <c r="F191" s="52"/>
      <c r="G191" s="52"/>
      <c r="H191" s="51"/>
      <c r="I191" s="51"/>
      <c r="J191" s="51"/>
      <c r="K191" s="51"/>
      <c r="L191" s="51"/>
      <c r="M191" s="39"/>
      <c r="N191" s="39"/>
      <c r="O191" s="39"/>
      <c r="P191" s="39"/>
      <c r="Q191" s="39"/>
      <c r="R191" s="39"/>
      <c r="S191" s="39"/>
      <c r="U191" s="64"/>
      <c r="V191" s="65"/>
      <c r="W191" s="65"/>
      <c r="X191" s="66"/>
      <c r="Y191" s="66"/>
    </row>
    <row r="192" spans="1:25" s="63" customFormat="1">
      <c r="A192" s="51"/>
      <c r="B192" s="39"/>
      <c r="C192" s="52"/>
      <c r="D192" s="37"/>
      <c r="E192" s="52"/>
      <c r="F192" s="52"/>
      <c r="G192" s="52"/>
      <c r="H192" s="51"/>
      <c r="I192" s="51"/>
      <c r="J192" s="51"/>
      <c r="K192" s="51"/>
      <c r="L192" s="51"/>
      <c r="M192" s="39"/>
      <c r="N192" s="39"/>
      <c r="O192" s="39"/>
      <c r="P192" s="39"/>
      <c r="Q192" s="39"/>
      <c r="R192" s="39"/>
      <c r="S192" s="39"/>
      <c r="U192" s="64"/>
      <c r="V192" s="65"/>
      <c r="W192" s="65"/>
      <c r="X192" s="66"/>
      <c r="Y192" s="66"/>
    </row>
    <row r="193" spans="1:25" s="63" customFormat="1">
      <c r="A193" s="51"/>
      <c r="B193" s="39"/>
      <c r="C193" s="52"/>
      <c r="D193" s="37"/>
      <c r="E193" s="52"/>
      <c r="F193" s="52"/>
      <c r="G193" s="52"/>
      <c r="H193" s="51"/>
      <c r="I193" s="51"/>
      <c r="J193" s="51"/>
      <c r="K193" s="51"/>
      <c r="L193" s="51"/>
      <c r="M193" s="39"/>
      <c r="N193" s="39"/>
      <c r="O193" s="39"/>
      <c r="P193" s="39"/>
      <c r="Q193" s="39"/>
      <c r="R193" s="39"/>
      <c r="S193" s="39"/>
      <c r="U193" s="64"/>
      <c r="V193" s="65"/>
      <c r="W193" s="65"/>
      <c r="X193" s="66"/>
      <c r="Y193" s="66"/>
    </row>
    <row r="194" spans="1:25" s="63" customFormat="1">
      <c r="A194" s="51"/>
      <c r="B194" s="39"/>
      <c r="C194" s="52"/>
      <c r="D194" s="37"/>
      <c r="E194" s="52"/>
      <c r="F194" s="52"/>
      <c r="G194" s="52"/>
      <c r="H194" s="51"/>
      <c r="I194" s="51"/>
      <c r="J194" s="51"/>
      <c r="K194" s="51"/>
      <c r="L194" s="51"/>
      <c r="M194" s="39"/>
      <c r="N194" s="39"/>
      <c r="O194" s="39"/>
      <c r="P194" s="39"/>
      <c r="Q194" s="39"/>
      <c r="R194" s="39"/>
      <c r="S194" s="39"/>
      <c r="U194" s="64"/>
      <c r="V194" s="65"/>
      <c r="W194" s="65"/>
      <c r="X194" s="66"/>
      <c r="Y194" s="66"/>
    </row>
    <row r="195" spans="1:25" s="63" customFormat="1">
      <c r="A195" s="51"/>
      <c r="B195" s="39"/>
      <c r="C195" s="52"/>
      <c r="D195" s="37"/>
      <c r="E195" s="52"/>
      <c r="F195" s="52"/>
      <c r="G195" s="52"/>
      <c r="H195" s="51"/>
      <c r="I195" s="51"/>
      <c r="J195" s="51"/>
      <c r="K195" s="51"/>
      <c r="L195" s="51"/>
      <c r="M195" s="39"/>
      <c r="N195" s="39"/>
      <c r="O195" s="39"/>
      <c r="P195" s="39"/>
      <c r="Q195" s="39"/>
      <c r="R195" s="39"/>
      <c r="S195" s="39"/>
      <c r="U195" s="64"/>
      <c r="V195" s="65"/>
      <c r="W195" s="65"/>
      <c r="X195" s="66"/>
      <c r="Y195" s="66"/>
    </row>
    <row r="196" spans="1:25" s="63" customFormat="1">
      <c r="A196" s="51"/>
      <c r="B196" s="39"/>
      <c r="C196" s="52"/>
      <c r="D196" s="37"/>
      <c r="E196" s="52"/>
      <c r="F196" s="52"/>
      <c r="G196" s="52"/>
      <c r="H196" s="51"/>
      <c r="I196" s="51"/>
      <c r="J196" s="51"/>
      <c r="K196" s="51"/>
      <c r="L196" s="51"/>
      <c r="M196" s="39"/>
      <c r="N196" s="39"/>
      <c r="O196" s="39"/>
      <c r="P196" s="39"/>
      <c r="Q196" s="39"/>
      <c r="R196" s="39"/>
      <c r="S196" s="39"/>
      <c r="U196" s="64"/>
      <c r="V196" s="65"/>
      <c r="W196" s="65"/>
      <c r="X196" s="66"/>
      <c r="Y196" s="66"/>
    </row>
    <row r="197" spans="1:25" s="63" customFormat="1">
      <c r="A197" s="51"/>
      <c r="B197" s="39"/>
      <c r="C197" s="52"/>
      <c r="D197" s="37"/>
      <c r="E197" s="52"/>
      <c r="F197" s="52"/>
      <c r="G197" s="52"/>
      <c r="H197" s="51"/>
      <c r="I197" s="51"/>
      <c r="J197" s="51"/>
      <c r="K197" s="51"/>
      <c r="L197" s="51"/>
      <c r="M197" s="39"/>
      <c r="N197" s="39"/>
      <c r="O197" s="39"/>
      <c r="P197" s="39"/>
      <c r="Q197" s="39"/>
      <c r="R197" s="39"/>
      <c r="S197" s="39"/>
      <c r="U197" s="64"/>
      <c r="V197" s="65"/>
      <c r="W197" s="65"/>
      <c r="X197" s="66"/>
      <c r="Y197" s="66"/>
    </row>
    <row r="198" spans="1:25" s="63" customFormat="1">
      <c r="A198" s="51"/>
      <c r="B198" s="39"/>
      <c r="C198" s="52"/>
      <c r="D198" s="37"/>
      <c r="E198" s="52"/>
      <c r="F198" s="52"/>
      <c r="G198" s="52"/>
      <c r="H198" s="51"/>
      <c r="I198" s="51"/>
      <c r="J198" s="51"/>
      <c r="K198" s="51"/>
      <c r="L198" s="51"/>
      <c r="M198" s="39"/>
      <c r="N198" s="39"/>
      <c r="O198" s="39"/>
      <c r="P198" s="39"/>
      <c r="Q198" s="39"/>
      <c r="R198" s="39"/>
      <c r="S198" s="39"/>
      <c r="U198" s="64"/>
      <c r="V198" s="65"/>
      <c r="W198" s="65"/>
      <c r="X198" s="66"/>
      <c r="Y198" s="66"/>
    </row>
    <row r="199" spans="1:25" s="63" customFormat="1">
      <c r="A199" s="51"/>
      <c r="B199" s="39"/>
      <c r="C199" s="52"/>
      <c r="D199" s="37"/>
      <c r="E199" s="52"/>
      <c r="F199" s="52"/>
      <c r="G199" s="52"/>
      <c r="H199" s="51"/>
      <c r="I199" s="51"/>
      <c r="J199" s="51"/>
      <c r="K199" s="51"/>
      <c r="L199" s="51"/>
      <c r="M199" s="39"/>
      <c r="N199" s="39"/>
      <c r="O199" s="39"/>
      <c r="P199" s="39"/>
      <c r="Q199" s="39"/>
      <c r="R199" s="39"/>
      <c r="S199" s="39"/>
      <c r="U199" s="64"/>
      <c r="V199" s="65"/>
      <c r="W199" s="65"/>
      <c r="X199" s="66"/>
      <c r="Y199" s="66"/>
    </row>
    <row r="200" spans="1:25" s="63" customFormat="1">
      <c r="A200" s="51"/>
      <c r="B200" s="39"/>
      <c r="C200" s="52"/>
      <c r="D200" s="37"/>
      <c r="E200" s="52"/>
      <c r="F200" s="52"/>
      <c r="G200" s="52"/>
      <c r="H200" s="51"/>
      <c r="I200" s="51"/>
      <c r="J200" s="51"/>
      <c r="K200" s="51"/>
      <c r="L200" s="51"/>
      <c r="M200" s="39"/>
      <c r="N200" s="39"/>
      <c r="O200" s="39"/>
      <c r="P200" s="39"/>
      <c r="Q200" s="39"/>
      <c r="R200" s="39"/>
      <c r="S200" s="39"/>
      <c r="U200" s="64"/>
      <c r="V200" s="65"/>
      <c r="W200" s="65"/>
      <c r="X200" s="66"/>
      <c r="Y200" s="66"/>
    </row>
    <row r="201" spans="1:25" s="63" customFormat="1">
      <c r="A201" s="51"/>
      <c r="B201" s="39"/>
      <c r="C201" s="52"/>
      <c r="D201" s="37"/>
      <c r="E201" s="52"/>
      <c r="F201" s="52"/>
      <c r="G201" s="52"/>
      <c r="H201" s="51"/>
      <c r="I201" s="51"/>
      <c r="J201" s="51"/>
      <c r="K201" s="51"/>
      <c r="L201" s="51"/>
      <c r="M201" s="39"/>
      <c r="N201" s="39"/>
      <c r="O201" s="39"/>
      <c r="P201" s="39"/>
      <c r="Q201" s="39"/>
      <c r="R201" s="39"/>
      <c r="S201" s="39"/>
      <c r="U201" s="64"/>
      <c r="V201" s="65"/>
      <c r="W201" s="65"/>
      <c r="X201" s="66"/>
      <c r="Y201" s="66"/>
    </row>
    <row r="202" spans="1:25" s="63" customFormat="1">
      <c r="A202" s="51"/>
      <c r="B202" s="39"/>
      <c r="C202" s="52"/>
      <c r="D202" s="37"/>
      <c r="E202" s="52"/>
      <c r="F202" s="52"/>
      <c r="G202" s="52"/>
      <c r="H202" s="51"/>
      <c r="I202" s="51"/>
      <c r="J202" s="51"/>
      <c r="K202" s="51"/>
      <c r="L202" s="51"/>
      <c r="M202" s="39"/>
      <c r="N202" s="39"/>
      <c r="O202" s="39"/>
      <c r="P202" s="39"/>
      <c r="Q202" s="39"/>
      <c r="R202" s="39"/>
      <c r="S202" s="39"/>
      <c r="U202" s="64"/>
      <c r="V202" s="65"/>
      <c r="W202" s="65"/>
      <c r="X202" s="66"/>
      <c r="Y202" s="66"/>
    </row>
    <row r="203" spans="1:25" s="63" customFormat="1">
      <c r="A203" s="51"/>
      <c r="B203" s="39"/>
      <c r="C203" s="52"/>
      <c r="D203" s="37"/>
      <c r="E203" s="52"/>
      <c r="F203" s="52"/>
      <c r="G203" s="52"/>
      <c r="H203" s="51"/>
      <c r="I203" s="51"/>
      <c r="J203" s="51"/>
      <c r="K203" s="51"/>
      <c r="L203" s="51"/>
      <c r="M203" s="39"/>
      <c r="N203" s="39"/>
      <c r="O203" s="39"/>
      <c r="P203" s="39"/>
      <c r="Q203" s="39"/>
      <c r="R203" s="39"/>
      <c r="S203" s="39"/>
      <c r="U203" s="64"/>
      <c r="V203" s="65"/>
      <c r="W203" s="65"/>
      <c r="X203" s="66"/>
      <c r="Y203" s="66"/>
    </row>
    <row r="204" spans="1:25" s="63" customFormat="1">
      <c r="A204" s="51"/>
      <c r="B204" s="39"/>
      <c r="C204" s="52"/>
      <c r="D204" s="37"/>
      <c r="E204" s="52"/>
      <c r="F204" s="52"/>
      <c r="G204" s="52"/>
      <c r="H204" s="51"/>
      <c r="I204" s="51"/>
      <c r="J204" s="51"/>
      <c r="K204" s="51"/>
      <c r="L204" s="51"/>
      <c r="M204" s="39"/>
      <c r="N204" s="39"/>
      <c r="O204" s="39"/>
      <c r="P204" s="39"/>
      <c r="Q204" s="39"/>
      <c r="R204" s="39"/>
      <c r="S204" s="39"/>
      <c r="U204" s="64"/>
      <c r="V204" s="65"/>
      <c r="W204" s="65"/>
      <c r="X204" s="66"/>
      <c r="Y204" s="66"/>
    </row>
    <row r="205" spans="1:25" s="63" customFormat="1">
      <c r="A205" s="51"/>
      <c r="B205" s="39"/>
      <c r="C205" s="52"/>
      <c r="D205" s="37"/>
      <c r="E205" s="52"/>
      <c r="F205" s="52"/>
      <c r="G205" s="52"/>
      <c r="H205" s="51"/>
      <c r="I205" s="51"/>
      <c r="J205" s="51"/>
      <c r="K205" s="51"/>
      <c r="L205" s="51"/>
      <c r="M205" s="39"/>
      <c r="N205" s="39"/>
      <c r="O205" s="39"/>
      <c r="P205" s="39"/>
      <c r="Q205" s="39"/>
      <c r="R205" s="39"/>
      <c r="S205" s="39"/>
      <c r="U205" s="64"/>
      <c r="V205" s="65"/>
      <c r="W205" s="65"/>
      <c r="X205" s="66"/>
      <c r="Y205" s="66"/>
    </row>
    <row r="206" spans="1:25" s="63" customFormat="1">
      <c r="A206" s="51"/>
      <c r="B206" s="39"/>
      <c r="C206" s="52"/>
      <c r="D206" s="37"/>
      <c r="E206" s="52"/>
      <c r="F206" s="52"/>
      <c r="G206" s="52"/>
      <c r="H206" s="51"/>
      <c r="I206" s="51"/>
      <c r="J206" s="51"/>
      <c r="K206" s="51"/>
      <c r="L206" s="51"/>
      <c r="M206" s="39"/>
      <c r="N206" s="39"/>
      <c r="O206" s="39"/>
      <c r="P206" s="39"/>
      <c r="Q206" s="39"/>
      <c r="R206" s="39"/>
      <c r="S206" s="39"/>
      <c r="U206" s="64"/>
      <c r="V206" s="65"/>
      <c r="W206" s="65"/>
      <c r="X206" s="66"/>
      <c r="Y206" s="66"/>
    </row>
    <row r="207" spans="1:25" s="63" customFormat="1">
      <c r="A207" s="51"/>
      <c r="B207" s="39"/>
      <c r="C207" s="52"/>
      <c r="D207" s="37"/>
      <c r="E207" s="52"/>
      <c r="F207" s="52"/>
      <c r="G207" s="52"/>
      <c r="H207" s="51"/>
      <c r="I207" s="51"/>
      <c r="J207" s="51"/>
      <c r="K207" s="51"/>
      <c r="L207" s="51"/>
      <c r="M207" s="39"/>
      <c r="N207" s="39"/>
      <c r="O207" s="39"/>
      <c r="P207" s="39"/>
      <c r="Q207" s="39"/>
      <c r="R207" s="39"/>
      <c r="S207" s="39"/>
      <c r="U207" s="64"/>
      <c r="V207" s="65"/>
      <c r="W207" s="65"/>
      <c r="X207" s="66"/>
      <c r="Y207" s="66"/>
    </row>
    <row r="208" spans="1:25" s="63" customFormat="1">
      <c r="A208" s="51"/>
      <c r="B208" s="39"/>
      <c r="C208" s="52"/>
      <c r="D208" s="37"/>
      <c r="E208" s="52"/>
      <c r="F208" s="52"/>
      <c r="G208" s="52"/>
      <c r="H208" s="51"/>
      <c r="I208" s="51"/>
      <c r="J208" s="51"/>
      <c r="K208" s="51"/>
      <c r="L208" s="51"/>
      <c r="M208" s="39"/>
      <c r="N208" s="39"/>
      <c r="O208" s="39"/>
      <c r="P208" s="39"/>
      <c r="Q208" s="39"/>
      <c r="R208" s="39"/>
      <c r="S208" s="39"/>
      <c r="U208" s="64"/>
      <c r="V208" s="65"/>
      <c r="W208" s="65"/>
      <c r="X208" s="66"/>
      <c r="Y208" s="66"/>
    </row>
    <row r="209" spans="1:25" s="63" customFormat="1">
      <c r="A209" s="51"/>
      <c r="B209" s="39"/>
      <c r="C209" s="52"/>
      <c r="D209" s="37"/>
      <c r="E209" s="52"/>
      <c r="F209" s="52"/>
      <c r="G209" s="52"/>
      <c r="H209" s="51"/>
      <c r="I209" s="51"/>
      <c r="J209" s="51"/>
      <c r="K209" s="51"/>
      <c r="L209" s="51"/>
      <c r="M209" s="39"/>
      <c r="N209" s="39"/>
      <c r="O209" s="39"/>
      <c r="P209" s="39"/>
      <c r="Q209" s="39"/>
      <c r="R209" s="39"/>
      <c r="S209" s="39"/>
      <c r="U209" s="64"/>
      <c r="V209" s="65"/>
      <c r="W209" s="65"/>
      <c r="X209" s="66"/>
      <c r="Y209" s="66"/>
    </row>
    <row r="210" spans="1:25" s="63" customFormat="1">
      <c r="A210" s="51"/>
      <c r="B210" s="39"/>
      <c r="C210" s="52"/>
      <c r="D210" s="37"/>
      <c r="E210" s="52"/>
      <c r="F210" s="52"/>
      <c r="G210" s="52"/>
      <c r="H210" s="51"/>
      <c r="I210" s="51"/>
      <c r="J210" s="51"/>
      <c r="K210" s="51"/>
      <c r="L210" s="51"/>
      <c r="M210" s="39"/>
      <c r="N210" s="39"/>
      <c r="O210" s="39"/>
      <c r="P210" s="39"/>
      <c r="Q210" s="39"/>
      <c r="R210" s="39"/>
      <c r="S210" s="39"/>
      <c r="U210" s="64"/>
      <c r="V210" s="65"/>
      <c r="W210" s="65"/>
      <c r="X210" s="66"/>
      <c r="Y210" s="66"/>
    </row>
    <row r="211" spans="1:25" s="63" customFormat="1">
      <c r="A211" s="51"/>
      <c r="B211" s="39"/>
      <c r="C211" s="52"/>
      <c r="D211" s="37"/>
      <c r="E211" s="52"/>
      <c r="F211" s="52"/>
      <c r="G211" s="52"/>
      <c r="H211" s="51"/>
      <c r="I211" s="51"/>
      <c r="J211" s="51"/>
      <c r="K211" s="51"/>
      <c r="L211" s="51"/>
      <c r="M211" s="39"/>
      <c r="N211" s="39"/>
      <c r="O211" s="39"/>
      <c r="P211" s="39"/>
      <c r="Q211" s="39"/>
      <c r="R211" s="39"/>
      <c r="S211" s="39"/>
      <c r="U211" s="64"/>
      <c r="V211" s="65"/>
      <c r="W211" s="65"/>
      <c r="X211" s="66"/>
      <c r="Y211" s="66"/>
    </row>
    <row r="212" spans="1:25" s="63" customFormat="1">
      <c r="A212" s="51"/>
      <c r="B212" s="39"/>
      <c r="C212" s="52"/>
      <c r="D212" s="37"/>
      <c r="E212" s="52"/>
      <c r="F212" s="52"/>
      <c r="G212" s="52"/>
      <c r="H212" s="51"/>
      <c r="I212" s="51"/>
      <c r="J212" s="51"/>
      <c r="K212" s="51"/>
      <c r="L212" s="51"/>
      <c r="M212" s="39"/>
      <c r="N212" s="39"/>
      <c r="O212" s="39"/>
      <c r="P212" s="39"/>
      <c r="Q212" s="39"/>
      <c r="R212" s="39"/>
      <c r="S212" s="39"/>
      <c r="U212" s="64"/>
      <c r="V212" s="65"/>
      <c r="W212" s="65"/>
      <c r="X212" s="66"/>
      <c r="Y212" s="66"/>
    </row>
    <row r="213" spans="1:25" s="63" customFormat="1">
      <c r="A213" s="51"/>
      <c r="B213" s="39"/>
      <c r="C213" s="52"/>
      <c r="D213" s="37"/>
      <c r="E213" s="52"/>
      <c r="F213" s="52"/>
      <c r="G213" s="52"/>
      <c r="H213" s="51"/>
      <c r="I213" s="51"/>
      <c r="J213" s="51"/>
      <c r="K213" s="51"/>
      <c r="L213" s="51"/>
      <c r="M213" s="39"/>
      <c r="N213" s="39"/>
      <c r="O213" s="39"/>
      <c r="P213" s="39"/>
      <c r="Q213" s="39"/>
      <c r="R213" s="39"/>
      <c r="S213" s="39"/>
      <c r="U213" s="64"/>
      <c r="V213" s="65"/>
      <c r="W213" s="65"/>
      <c r="X213" s="66"/>
      <c r="Y213" s="66"/>
    </row>
    <row r="214" spans="1:25" s="63" customFormat="1">
      <c r="A214" s="51"/>
      <c r="B214" s="39"/>
      <c r="C214" s="52"/>
      <c r="D214" s="37"/>
      <c r="E214" s="52"/>
      <c r="F214" s="52"/>
      <c r="G214" s="52"/>
      <c r="H214" s="51"/>
      <c r="I214" s="51"/>
      <c r="J214" s="51"/>
      <c r="K214" s="51"/>
      <c r="L214" s="51"/>
      <c r="M214" s="39"/>
      <c r="N214" s="39"/>
      <c r="O214" s="39"/>
      <c r="P214" s="39"/>
      <c r="Q214" s="39"/>
      <c r="R214" s="39"/>
      <c r="S214" s="39"/>
      <c r="U214" s="64"/>
      <c r="V214" s="65"/>
      <c r="W214" s="65"/>
      <c r="X214" s="66"/>
      <c r="Y214" s="66"/>
    </row>
    <row r="215" spans="1:25" s="63" customFormat="1">
      <c r="A215" s="51"/>
      <c r="B215" s="39"/>
      <c r="C215" s="52"/>
      <c r="D215" s="37"/>
      <c r="E215" s="52"/>
      <c r="F215" s="52"/>
      <c r="G215" s="52"/>
      <c r="H215" s="51"/>
      <c r="I215" s="51"/>
      <c r="J215" s="51"/>
      <c r="K215" s="51"/>
      <c r="L215" s="51"/>
      <c r="M215" s="39"/>
      <c r="N215" s="39"/>
      <c r="O215" s="39"/>
      <c r="P215" s="39"/>
      <c r="Q215" s="39"/>
      <c r="R215" s="39"/>
      <c r="S215" s="39"/>
      <c r="U215" s="64"/>
      <c r="V215" s="65"/>
      <c r="W215" s="65"/>
      <c r="X215" s="66"/>
      <c r="Y215" s="66"/>
    </row>
    <row r="216" spans="1:25" s="63" customFormat="1">
      <c r="A216" s="51"/>
      <c r="B216" s="39"/>
      <c r="C216" s="52"/>
      <c r="D216" s="37"/>
      <c r="E216" s="52"/>
      <c r="F216" s="52"/>
      <c r="G216" s="52"/>
      <c r="H216" s="51"/>
      <c r="I216" s="51"/>
      <c r="J216" s="51"/>
      <c r="K216" s="51"/>
      <c r="L216" s="51"/>
      <c r="M216" s="39"/>
      <c r="N216" s="39"/>
      <c r="O216" s="39"/>
      <c r="P216" s="39"/>
      <c r="Q216" s="39"/>
      <c r="R216" s="39"/>
      <c r="S216" s="39"/>
      <c r="U216" s="64"/>
      <c r="V216" s="65"/>
      <c r="W216" s="65"/>
      <c r="X216" s="66"/>
      <c r="Y216" s="66"/>
    </row>
    <row r="217" spans="1:25" s="63" customFormat="1">
      <c r="A217" s="51"/>
      <c r="B217" s="39"/>
      <c r="C217" s="52"/>
      <c r="D217" s="37"/>
      <c r="E217" s="52"/>
      <c r="F217" s="52"/>
      <c r="G217" s="52"/>
      <c r="H217" s="51"/>
      <c r="I217" s="51"/>
      <c r="J217" s="51"/>
      <c r="K217" s="51"/>
      <c r="L217" s="51"/>
      <c r="M217" s="39"/>
      <c r="N217" s="39"/>
      <c r="O217" s="39"/>
      <c r="P217" s="39"/>
      <c r="Q217" s="39"/>
      <c r="R217" s="39"/>
      <c r="S217" s="39"/>
      <c r="U217" s="64"/>
      <c r="V217" s="65"/>
      <c r="W217" s="65"/>
      <c r="X217" s="66"/>
      <c r="Y217" s="66"/>
    </row>
    <row r="218" spans="1:25" s="63" customFormat="1">
      <c r="A218" s="51"/>
      <c r="B218" s="39"/>
      <c r="C218" s="52"/>
      <c r="D218" s="37"/>
      <c r="E218" s="52"/>
      <c r="F218" s="52"/>
      <c r="G218" s="52"/>
      <c r="H218" s="51"/>
      <c r="I218" s="51"/>
      <c r="J218" s="51"/>
      <c r="K218" s="51"/>
      <c r="L218" s="51"/>
      <c r="M218" s="39"/>
      <c r="N218" s="39"/>
      <c r="O218" s="39"/>
      <c r="P218" s="39"/>
      <c r="Q218" s="39"/>
      <c r="R218" s="39"/>
      <c r="S218" s="39"/>
      <c r="U218" s="64"/>
      <c r="V218" s="65"/>
      <c r="W218" s="65"/>
      <c r="X218" s="66"/>
      <c r="Y218" s="66"/>
    </row>
    <row r="219" spans="1:25" s="63" customFormat="1">
      <c r="A219" s="51"/>
      <c r="B219" s="39"/>
      <c r="C219" s="52"/>
      <c r="D219" s="37"/>
      <c r="E219" s="52"/>
      <c r="F219" s="52"/>
      <c r="G219" s="52"/>
      <c r="H219" s="51"/>
      <c r="I219" s="51"/>
      <c r="J219" s="51"/>
      <c r="K219" s="51"/>
      <c r="L219" s="51"/>
      <c r="M219" s="39"/>
      <c r="N219" s="39"/>
      <c r="O219" s="39"/>
      <c r="P219" s="39"/>
      <c r="Q219" s="39"/>
      <c r="R219" s="39"/>
      <c r="S219" s="39"/>
      <c r="U219" s="64"/>
      <c r="V219" s="65"/>
      <c r="W219" s="65"/>
      <c r="X219" s="66"/>
      <c r="Y219" s="66"/>
    </row>
    <row r="220" spans="1:25" s="63" customFormat="1">
      <c r="A220" s="51"/>
      <c r="B220" s="39"/>
      <c r="C220" s="52"/>
      <c r="D220" s="37"/>
      <c r="E220" s="52"/>
      <c r="F220" s="52"/>
      <c r="G220" s="52"/>
      <c r="H220" s="51"/>
      <c r="I220" s="51"/>
      <c r="J220" s="51"/>
      <c r="K220" s="51"/>
      <c r="L220" s="51"/>
      <c r="M220" s="39"/>
      <c r="N220" s="39"/>
      <c r="O220" s="39"/>
      <c r="P220" s="39"/>
      <c r="Q220" s="39"/>
      <c r="R220" s="39"/>
      <c r="S220" s="39"/>
      <c r="U220" s="64"/>
      <c r="V220" s="65"/>
      <c r="W220" s="65"/>
      <c r="X220" s="66"/>
      <c r="Y220" s="66"/>
    </row>
    <row r="221" spans="1:25" s="63" customFormat="1">
      <c r="A221" s="51"/>
      <c r="B221" s="39"/>
      <c r="C221" s="52"/>
      <c r="D221" s="37"/>
      <c r="E221" s="52"/>
      <c r="F221" s="52"/>
      <c r="G221" s="52"/>
      <c r="H221" s="51"/>
      <c r="I221" s="51"/>
      <c r="J221" s="51"/>
      <c r="K221" s="51"/>
      <c r="L221" s="51"/>
      <c r="M221" s="39"/>
      <c r="N221" s="39"/>
      <c r="O221" s="39"/>
      <c r="P221" s="39"/>
      <c r="Q221" s="39"/>
      <c r="R221" s="39"/>
      <c r="S221" s="39"/>
      <c r="U221" s="64"/>
      <c r="V221" s="65"/>
      <c r="W221" s="65"/>
      <c r="X221" s="66"/>
      <c r="Y221" s="66"/>
    </row>
    <row r="222" spans="1:25" s="63" customFormat="1">
      <c r="A222" s="51"/>
      <c r="B222" s="39"/>
      <c r="C222" s="52"/>
      <c r="D222" s="37"/>
      <c r="E222" s="52"/>
      <c r="F222" s="52"/>
      <c r="G222" s="52"/>
      <c r="H222" s="51"/>
      <c r="I222" s="51"/>
      <c r="J222" s="51"/>
      <c r="K222" s="51"/>
      <c r="L222" s="51"/>
      <c r="M222" s="39"/>
      <c r="N222" s="39"/>
      <c r="O222" s="39"/>
      <c r="P222" s="39"/>
      <c r="Q222" s="39"/>
      <c r="R222" s="39"/>
      <c r="S222" s="39"/>
      <c r="U222" s="64"/>
      <c r="V222" s="65"/>
      <c r="W222" s="65"/>
      <c r="X222" s="66"/>
      <c r="Y222" s="66"/>
    </row>
    <row r="223" spans="1:25" s="63" customFormat="1">
      <c r="A223" s="51"/>
      <c r="B223" s="39"/>
      <c r="C223" s="52"/>
      <c r="D223" s="37"/>
      <c r="E223" s="52"/>
      <c r="F223" s="52"/>
      <c r="G223" s="52"/>
      <c r="H223" s="51"/>
      <c r="I223" s="51"/>
      <c r="J223" s="51"/>
      <c r="K223" s="51"/>
      <c r="L223" s="51"/>
      <c r="M223" s="39"/>
      <c r="N223" s="39"/>
      <c r="O223" s="39"/>
      <c r="P223" s="39"/>
      <c r="Q223" s="39"/>
      <c r="R223" s="39"/>
      <c r="S223" s="39"/>
      <c r="U223" s="64"/>
      <c r="V223" s="65"/>
      <c r="W223" s="65"/>
      <c r="X223" s="66"/>
      <c r="Y223" s="66"/>
    </row>
    <row r="224" spans="1:25" s="63" customFormat="1">
      <c r="A224" s="51"/>
      <c r="B224" s="39"/>
      <c r="C224" s="52"/>
      <c r="D224" s="37"/>
      <c r="E224" s="52"/>
      <c r="F224" s="52"/>
      <c r="G224" s="52"/>
      <c r="H224" s="51"/>
      <c r="I224" s="51"/>
      <c r="J224" s="51"/>
      <c r="K224" s="51"/>
      <c r="L224" s="51"/>
      <c r="M224" s="39"/>
      <c r="N224" s="39"/>
      <c r="O224" s="39"/>
      <c r="P224" s="39"/>
      <c r="Q224" s="39"/>
      <c r="R224" s="39"/>
      <c r="S224" s="39"/>
      <c r="U224" s="64"/>
      <c r="V224" s="65"/>
      <c r="W224" s="65"/>
      <c r="X224" s="66"/>
      <c r="Y224" s="66"/>
    </row>
    <row r="225" spans="1:25" s="63" customFormat="1">
      <c r="A225" s="51"/>
      <c r="B225" s="39"/>
      <c r="C225" s="52"/>
      <c r="D225" s="37"/>
      <c r="E225" s="52"/>
      <c r="F225" s="52"/>
      <c r="G225" s="52"/>
      <c r="H225" s="51"/>
      <c r="I225" s="51"/>
      <c r="J225" s="51"/>
      <c r="K225" s="51"/>
      <c r="L225" s="51"/>
      <c r="M225" s="39"/>
      <c r="N225" s="39"/>
      <c r="O225" s="39"/>
      <c r="P225" s="39"/>
      <c r="Q225" s="39"/>
      <c r="R225" s="39"/>
      <c r="S225" s="39"/>
      <c r="U225" s="64"/>
      <c r="V225" s="65"/>
      <c r="W225" s="65"/>
      <c r="X225" s="66"/>
      <c r="Y225" s="66"/>
    </row>
    <row r="226" spans="1:25" s="63" customFormat="1">
      <c r="A226" s="51"/>
      <c r="B226" s="39"/>
      <c r="C226" s="52"/>
      <c r="D226" s="37"/>
      <c r="E226" s="52"/>
      <c r="F226" s="52"/>
      <c r="G226" s="52"/>
      <c r="H226" s="51"/>
      <c r="I226" s="51"/>
      <c r="J226" s="51"/>
      <c r="K226" s="51"/>
      <c r="L226" s="51"/>
      <c r="M226" s="39"/>
      <c r="N226" s="39"/>
      <c r="O226" s="39"/>
      <c r="P226" s="39"/>
      <c r="Q226" s="39"/>
      <c r="R226" s="39"/>
      <c r="S226" s="39"/>
      <c r="U226" s="64"/>
      <c r="V226" s="65"/>
      <c r="W226" s="65"/>
      <c r="X226" s="66"/>
      <c r="Y226" s="66"/>
    </row>
    <row r="227" spans="1:25" s="63" customFormat="1">
      <c r="A227" s="51"/>
      <c r="B227" s="39"/>
      <c r="C227" s="52"/>
      <c r="D227" s="37"/>
      <c r="E227" s="52"/>
      <c r="F227" s="52"/>
      <c r="G227" s="52"/>
      <c r="H227" s="51"/>
      <c r="I227" s="51"/>
      <c r="J227" s="51"/>
      <c r="K227" s="51"/>
      <c r="L227" s="51"/>
      <c r="M227" s="39"/>
      <c r="N227" s="39"/>
      <c r="O227" s="39"/>
      <c r="P227" s="39"/>
      <c r="Q227" s="39"/>
      <c r="R227" s="39"/>
      <c r="S227" s="39"/>
      <c r="U227" s="64"/>
      <c r="V227" s="65"/>
      <c r="W227" s="65"/>
      <c r="X227" s="66"/>
      <c r="Y227" s="66"/>
    </row>
    <row r="228" spans="1:25" s="63" customFormat="1">
      <c r="A228" s="51"/>
      <c r="B228" s="39"/>
      <c r="C228" s="52"/>
      <c r="D228" s="37"/>
      <c r="E228" s="52"/>
      <c r="F228" s="52"/>
      <c r="G228" s="52"/>
      <c r="H228" s="51"/>
      <c r="I228" s="51"/>
      <c r="J228" s="51"/>
      <c r="K228" s="51"/>
      <c r="L228" s="51"/>
      <c r="M228" s="39"/>
      <c r="N228" s="39"/>
      <c r="O228" s="39"/>
      <c r="P228" s="39"/>
      <c r="Q228" s="39"/>
      <c r="R228" s="39"/>
      <c r="S228" s="39"/>
      <c r="U228" s="64"/>
      <c r="V228" s="65"/>
      <c r="W228" s="65"/>
      <c r="X228" s="66"/>
      <c r="Y228" s="66"/>
    </row>
    <row r="229" spans="1:25" s="63" customFormat="1">
      <c r="A229" s="51"/>
      <c r="B229" s="39"/>
      <c r="C229" s="52"/>
      <c r="D229" s="37"/>
      <c r="E229" s="52"/>
      <c r="F229" s="52"/>
      <c r="G229" s="52"/>
      <c r="H229" s="51"/>
      <c r="I229" s="51"/>
      <c r="J229" s="51"/>
      <c r="K229" s="51"/>
      <c r="L229" s="51"/>
      <c r="M229" s="39"/>
      <c r="N229" s="39"/>
      <c r="O229" s="39"/>
      <c r="P229" s="39"/>
      <c r="Q229" s="39"/>
      <c r="R229" s="39"/>
      <c r="S229" s="39"/>
      <c r="U229" s="64"/>
      <c r="V229" s="65"/>
      <c r="W229" s="65"/>
      <c r="X229" s="66"/>
      <c r="Y229" s="66"/>
    </row>
    <row r="230" spans="1:25" s="63" customFormat="1">
      <c r="A230" s="51"/>
      <c r="B230" s="39"/>
      <c r="C230" s="52"/>
      <c r="D230" s="37"/>
      <c r="E230" s="52"/>
      <c r="F230" s="52"/>
      <c r="G230" s="52"/>
      <c r="H230" s="51"/>
      <c r="I230" s="51"/>
      <c r="J230" s="51"/>
      <c r="K230" s="51"/>
      <c r="L230" s="51"/>
      <c r="M230" s="39"/>
      <c r="N230" s="39"/>
      <c r="O230" s="39"/>
      <c r="P230" s="39"/>
      <c r="Q230" s="39"/>
      <c r="R230" s="39"/>
      <c r="S230" s="39"/>
      <c r="U230" s="64"/>
      <c r="V230" s="65"/>
      <c r="W230" s="65"/>
      <c r="X230" s="66"/>
      <c r="Y230" s="66"/>
    </row>
    <row r="231" spans="1:25" s="63" customFormat="1">
      <c r="A231" s="51"/>
      <c r="B231" s="39"/>
      <c r="C231" s="52"/>
      <c r="D231" s="37"/>
      <c r="E231" s="52"/>
      <c r="F231" s="52"/>
      <c r="G231" s="52"/>
      <c r="H231" s="51"/>
      <c r="I231" s="51"/>
      <c r="J231" s="51"/>
      <c r="K231" s="51"/>
      <c r="L231" s="51"/>
      <c r="M231" s="39"/>
      <c r="N231" s="39"/>
      <c r="O231" s="39"/>
      <c r="P231" s="39"/>
      <c r="Q231" s="39"/>
      <c r="R231" s="39"/>
      <c r="S231" s="39"/>
      <c r="U231" s="64"/>
      <c r="V231" s="65"/>
      <c r="W231" s="65"/>
      <c r="X231" s="66"/>
      <c r="Y231" s="66"/>
    </row>
    <row r="232" spans="1:25" s="63" customFormat="1">
      <c r="A232" s="51"/>
      <c r="B232" s="39"/>
      <c r="C232" s="52"/>
      <c r="D232" s="37"/>
      <c r="E232" s="52"/>
      <c r="F232" s="52"/>
      <c r="G232" s="52"/>
      <c r="H232" s="51"/>
      <c r="I232" s="51"/>
      <c r="J232" s="51"/>
      <c r="K232" s="51"/>
      <c r="L232" s="51"/>
      <c r="M232" s="39"/>
      <c r="N232" s="39"/>
      <c r="O232" s="39"/>
      <c r="P232" s="39"/>
      <c r="Q232" s="39"/>
      <c r="R232" s="39"/>
      <c r="S232" s="39"/>
      <c r="U232" s="64"/>
      <c r="V232" s="65"/>
      <c r="W232" s="65"/>
      <c r="X232" s="66"/>
      <c r="Y232" s="66"/>
    </row>
    <row r="233" spans="1:25" s="63" customFormat="1">
      <c r="A233" s="51"/>
      <c r="B233" s="39"/>
      <c r="C233" s="52"/>
      <c r="D233" s="37"/>
      <c r="E233" s="52"/>
      <c r="F233" s="52"/>
      <c r="G233" s="52"/>
      <c r="H233" s="51"/>
      <c r="I233" s="51"/>
      <c r="J233" s="51"/>
      <c r="K233" s="51"/>
      <c r="L233" s="51"/>
      <c r="M233" s="39"/>
      <c r="N233" s="39"/>
      <c r="O233" s="39"/>
      <c r="P233" s="39"/>
      <c r="Q233" s="39"/>
      <c r="R233" s="39"/>
      <c r="S233" s="39"/>
      <c r="U233" s="64"/>
      <c r="V233" s="65"/>
      <c r="W233" s="65"/>
      <c r="X233" s="66"/>
      <c r="Y233" s="66"/>
    </row>
    <row r="234" spans="1:25" s="63" customFormat="1">
      <c r="A234" s="51"/>
      <c r="B234" s="39"/>
      <c r="C234" s="52"/>
      <c r="D234" s="37"/>
      <c r="E234" s="52"/>
      <c r="F234" s="52"/>
      <c r="G234" s="52"/>
      <c r="H234" s="51"/>
      <c r="I234" s="51"/>
      <c r="J234" s="51"/>
      <c r="K234" s="51"/>
      <c r="L234" s="51"/>
      <c r="M234" s="39"/>
      <c r="N234" s="39"/>
      <c r="O234" s="39"/>
      <c r="P234" s="39"/>
      <c r="Q234" s="39"/>
      <c r="R234" s="39"/>
      <c r="S234" s="39"/>
      <c r="U234" s="64"/>
      <c r="V234" s="65"/>
      <c r="W234" s="65"/>
      <c r="X234" s="66"/>
      <c r="Y234" s="66"/>
    </row>
    <row r="235" spans="1:25" s="63" customFormat="1">
      <c r="A235" s="51"/>
      <c r="B235" s="39"/>
      <c r="C235" s="52"/>
      <c r="D235" s="37"/>
      <c r="E235" s="52"/>
      <c r="F235" s="52"/>
      <c r="G235" s="52"/>
      <c r="H235" s="51"/>
      <c r="I235" s="51"/>
      <c r="J235" s="51"/>
      <c r="K235" s="51"/>
      <c r="L235" s="51"/>
      <c r="M235" s="39"/>
      <c r="N235" s="39"/>
      <c r="O235" s="39"/>
      <c r="P235" s="39"/>
      <c r="Q235" s="39"/>
      <c r="R235" s="39"/>
      <c r="S235" s="39"/>
      <c r="U235" s="64"/>
      <c r="V235" s="65"/>
      <c r="W235" s="65"/>
      <c r="X235" s="66"/>
      <c r="Y235" s="66"/>
    </row>
    <row r="236" spans="1:25" s="63" customFormat="1">
      <c r="A236" s="51"/>
      <c r="B236" s="39"/>
      <c r="C236" s="52"/>
      <c r="D236" s="37"/>
      <c r="E236" s="52"/>
      <c r="F236" s="52"/>
      <c r="G236" s="52"/>
      <c r="H236" s="51"/>
      <c r="I236" s="51"/>
      <c r="J236" s="51"/>
      <c r="K236" s="51"/>
      <c r="L236" s="51"/>
      <c r="M236" s="39"/>
      <c r="N236" s="39"/>
      <c r="O236" s="39"/>
      <c r="P236" s="39"/>
      <c r="Q236" s="39"/>
      <c r="R236" s="39"/>
      <c r="S236" s="39"/>
      <c r="U236" s="64"/>
      <c r="V236" s="65"/>
      <c r="W236" s="65"/>
      <c r="X236" s="66"/>
      <c r="Y236" s="66"/>
    </row>
    <row r="237" spans="1:25" s="63" customFormat="1">
      <c r="A237" s="51"/>
      <c r="B237" s="39"/>
      <c r="C237" s="52"/>
      <c r="D237" s="37"/>
      <c r="E237" s="52"/>
      <c r="F237" s="52"/>
      <c r="G237" s="52"/>
      <c r="H237" s="51"/>
      <c r="I237" s="51"/>
      <c r="J237" s="51"/>
      <c r="K237" s="51"/>
      <c r="L237" s="51"/>
      <c r="M237" s="39"/>
      <c r="N237" s="39"/>
      <c r="O237" s="39"/>
      <c r="P237" s="39"/>
      <c r="Q237" s="39"/>
      <c r="R237" s="39"/>
      <c r="S237" s="39"/>
      <c r="U237" s="64"/>
      <c r="V237" s="65"/>
      <c r="W237" s="65"/>
      <c r="X237" s="66"/>
      <c r="Y237" s="66"/>
    </row>
    <row r="238" spans="1:25" s="63" customFormat="1">
      <c r="A238" s="51"/>
      <c r="B238" s="39"/>
      <c r="C238" s="52"/>
      <c r="D238" s="37"/>
      <c r="E238" s="52"/>
      <c r="F238" s="52"/>
      <c r="G238" s="52"/>
      <c r="H238" s="51"/>
      <c r="I238" s="51"/>
      <c r="J238" s="51"/>
      <c r="K238" s="51"/>
      <c r="L238" s="51"/>
      <c r="M238" s="39"/>
      <c r="N238" s="39"/>
      <c r="O238" s="39"/>
      <c r="P238" s="39"/>
      <c r="Q238" s="39"/>
      <c r="R238" s="39"/>
      <c r="S238" s="39"/>
      <c r="U238" s="64"/>
      <c r="V238" s="65"/>
      <c r="W238" s="65"/>
      <c r="X238" s="66"/>
      <c r="Y238" s="66"/>
    </row>
    <row r="239" spans="1:25" s="63" customFormat="1">
      <c r="A239" s="51"/>
      <c r="B239" s="39"/>
      <c r="C239" s="52"/>
      <c r="D239" s="37"/>
      <c r="E239" s="52"/>
      <c r="F239" s="52"/>
      <c r="G239" s="52"/>
      <c r="H239" s="51"/>
      <c r="I239" s="51"/>
      <c r="J239" s="51"/>
      <c r="K239" s="51"/>
      <c r="L239" s="51"/>
      <c r="M239" s="39"/>
      <c r="N239" s="39"/>
      <c r="O239" s="39"/>
      <c r="P239" s="39"/>
      <c r="Q239" s="39"/>
      <c r="R239" s="39"/>
      <c r="S239" s="39"/>
      <c r="U239" s="64"/>
      <c r="V239" s="65"/>
      <c r="W239" s="65"/>
      <c r="X239" s="66"/>
      <c r="Y239" s="66"/>
    </row>
    <row r="240" spans="1:25" s="63" customFormat="1">
      <c r="A240" s="51"/>
      <c r="B240" s="39"/>
      <c r="C240" s="52"/>
      <c r="D240" s="37"/>
      <c r="E240" s="52"/>
      <c r="F240" s="52"/>
      <c r="G240" s="52"/>
      <c r="H240" s="51"/>
      <c r="I240" s="51"/>
      <c r="J240" s="51"/>
      <c r="K240" s="51"/>
      <c r="L240" s="51"/>
      <c r="M240" s="39"/>
      <c r="N240" s="39"/>
      <c r="O240" s="39"/>
      <c r="P240" s="39"/>
      <c r="Q240" s="39"/>
      <c r="R240" s="39"/>
      <c r="S240" s="39"/>
      <c r="U240" s="64"/>
      <c r="V240" s="65"/>
      <c r="W240" s="65"/>
      <c r="X240" s="66"/>
      <c r="Y240" s="66"/>
    </row>
    <row r="241" spans="1:25" s="63" customFormat="1">
      <c r="A241" s="51"/>
      <c r="B241" s="39"/>
      <c r="C241" s="52"/>
      <c r="D241" s="37"/>
      <c r="E241" s="52"/>
      <c r="F241" s="52"/>
      <c r="G241" s="52"/>
      <c r="H241" s="51"/>
      <c r="I241" s="51"/>
      <c r="J241" s="51"/>
      <c r="K241" s="51"/>
      <c r="L241" s="51"/>
      <c r="M241" s="39"/>
      <c r="N241" s="39"/>
      <c r="O241" s="39"/>
      <c r="P241" s="39"/>
      <c r="Q241" s="39"/>
      <c r="R241" s="39"/>
      <c r="S241" s="39"/>
      <c r="U241" s="64"/>
      <c r="V241" s="65"/>
      <c r="W241" s="65"/>
      <c r="X241" s="66"/>
      <c r="Y241" s="66"/>
    </row>
    <row r="242" spans="1:25" s="63" customFormat="1">
      <c r="A242" s="51"/>
      <c r="B242" s="39"/>
      <c r="C242" s="52"/>
      <c r="D242" s="37"/>
      <c r="E242" s="52"/>
      <c r="F242" s="52"/>
      <c r="G242" s="52"/>
      <c r="H242" s="51"/>
      <c r="I242" s="51"/>
      <c r="J242" s="51"/>
      <c r="K242" s="51"/>
      <c r="L242" s="51"/>
      <c r="M242" s="39"/>
      <c r="N242" s="39"/>
      <c r="O242" s="39"/>
      <c r="P242" s="39"/>
      <c r="Q242" s="39"/>
      <c r="R242" s="39"/>
      <c r="S242" s="39"/>
      <c r="U242" s="64"/>
      <c r="V242" s="65"/>
      <c r="W242" s="65"/>
      <c r="X242" s="66"/>
      <c r="Y242" s="66"/>
    </row>
    <row r="243" spans="1:25" s="63" customFormat="1">
      <c r="A243" s="51"/>
      <c r="B243" s="39"/>
      <c r="C243" s="52"/>
      <c r="D243" s="37"/>
      <c r="E243" s="52"/>
      <c r="F243" s="52"/>
      <c r="G243" s="52"/>
      <c r="H243" s="51"/>
      <c r="I243" s="51"/>
      <c r="J243" s="51"/>
      <c r="K243" s="51"/>
      <c r="L243" s="51"/>
      <c r="M243" s="39"/>
      <c r="N243" s="39"/>
      <c r="O243" s="39"/>
      <c r="P243" s="39"/>
      <c r="Q243" s="39"/>
      <c r="R243" s="39"/>
      <c r="S243" s="39"/>
      <c r="U243" s="64"/>
      <c r="V243" s="65"/>
      <c r="W243" s="65"/>
      <c r="X243" s="66"/>
      <c r="Y243" s="66"/>
    </row>
    <row r="244" spans="1:25" s="63" customFormat="1">
      <c r="A244" s="51"/>
      <c r="B244" s="39"/>
      <c r="C244" s="52"/>
      <c r="D244" s="37"/>
      <c r="E244" s="52"/>
      <c r="F244" s="52"/>
      <c r="G244" s="52"/>
      <c r="H244" s="51"/>
      <c r="I244" s="51"/>
      <c r="J244" s="51"/>
      <c r="K244" s="51"/>
      <c r="L244" s="51"/>
      <c r="M244" s="39"/>
      <c r="N244" s="39"/>
      <c r="O244" s="39"/>
      <c r="P244" s="39"/>
      <c r="Q244" s="39"/>
      <c r="R244" s="39"/>
      <c r="S244" s="39"/>
      <c r="U244" s="64"/>
      <c r="V244" s="65"/>
      <c r="W244" s="65"/>
      <c r="X244" s="66"/>
      <c r="Y244" s="66"/>
    </row>
    <row r="245" spans="1:25" s="63" customFormat="1">
      <c r="A245" s="51"/>
      <c r="B245" s="39"/>
      <c r="C245" s="52"/>
      <c r="D245" s="37"/>
      <c r="E245" s="52"/>
      <c r="F245" s="52"/>
      <c r="G245" s="52"/>
      <c r="H245" s="51"/>
      <c r="I245" s="51"/>
      <c r="J245" s="51"/>
      <c r="K245" s="51"/>
      <c r="L245" s="51"/>
      <c r="M245" s="39"/>
      <c r="N245" s="39"/>
      <c r="O245" s="39"/>
      <c r="P245" s="39"/>
      <c r="Q245" s="39"/>
      <c r="R245" s="39"/>
      <c r="S245" s="39"/>
      <c r="U245" s="64"/>
      <c r="V245" s="65"/>
      <c r="W245" s="65"/>
      <c r="X245" s="66"/>
      <c r="Y245" s="66"/>
    </row>
    <row r="246" spans="1:25" s="63" customFormat="1">
      <c r="A246" s="51"/>
      <c r="B246" s="39"/>
      <c r="C246" s="52"/>
      <c r="D246" s="37"/>
      <c r="E246" s="52"/>
      <c r="F246" s="52"/>
      <c r="G246" s="52"/>
      <c r="H246" s="51"/>
      <c r="I246" s="51"/>
      <c r="J246" s="51"/>
      <c r="K246" s="51"/>
      <c r="L246" s="51"/>
      <c r="M246" s="39"/>
      <c r="N246" s="39"/>
      <c r="O246" s="39"/>
      <c r="P246" s="39"/>
      <c r="Q246" s="39"/>
      <c r="R246" s="39"/>
      <c r="S246" s="39"/>
      <c r="U246" s="64"/>
      <c r="V246" s="65"/>
      <c r="W246" s="65"/>
      <c r="X246" s="66"/>
      <c r="Y246" s="66"/>
    </row>
    <row r="247" spans="1:25" s="63" customFormat="1">
      <c r="A247" s="51"/>
      <c r="B247" s="39"/>
      <c r="C247" s="52"/>
      <c r="D247" s="37"/>
      <c r="E247" s="52"/>
      <c r="F247" s="52"/>
      <c r="G247" s="52"/>
      <c r="H247" s="51"/>
      <c r="I247" s="51"/>
      <c r="J247" s="51"/>
      <c r="K247" s="51"/>
      <c r="L247" s="51"/>
      <c r="M247" s="39"/>
      <c r="N247" s="39"/>
      <c r="O247" s="39"/>
      <c r="P247" s="39"/>
      <c r="Q247" s="39"/>
      <c r="R247" s="39"/>
      <c r="S247" s="39"/>
      <c r="U247" s="64"/>
      <c r="V247" s="65"/>
      <c r="W247" s="65"/>
      <c r="X247" s="66"/>
      <c r="Y247" s="66"/>
    </row>
    <row r="248" spans="1:25" s="63" customFormat="1">
      <c r="A248" s="51"/>
      <c r="B248" s="39"/>
      <c r="C248" s="52"/>
      <c r="D248" s="37"/>
      <c r="E248" s="52"/>
      <c r="F248" s="52"/>
      <c r="G248" s="52"/>
      <c r="H248" s="51"/>
      <c r="I248" s="51"/>
      <c r="J248" s="51"/>
      <c r="K248" s="51"/>
      <c r="L248" s="51"/>
      <c r="M248" s="39"/>
      <c r="N248" s="39"/>
      <c r="O248" s="39"/>
      <c r="P248" s="39"/>
      <c r="Q248" s="39"/>
      <c r="R248" s="39"/>
      <c r="S248" s="39"/>
      <c r="U248" s="64"/>
      <c r="V248" s="65"/>
      <c r="W248" s="65"/>
      <c r="X248" s="66"/>
      <c r="Y248" s="66"/>
    </row>
    <row r="249" spans="1:25" s="63" customFormat="1">
      <c r="A249" s="51"/>
      <c r="B249" s="39"/>
      <c r="C249" s="52"/>
      <c r="D249" s="37"/>
      <c r="E249" s="52"/>
      <c r="F249" s="52"/>
      <c r="G249" s="52"/>
      <c r="H249" s="51"/>
      <c r="I249" s="51"/>
      <c r="J249" s="51"/>
      <c r="K249" s="51"/>
      <c r="L249" s="51"/>
      <c r="M249" s="39"/>
      <c r="N249" s="39"/>
      <c r="O249" s="39"/>
      <c r="P249" s="39"/>
      <c r="Q249" s="39"/>
      <c r="R249" s="39"/>
      <c r="S249" s="39"/>
      <c r="U249" s="64"/>
      <c r="V249" s="65"/>
      <c r="W249" s="65"/>
      <c r="X249" s="66"/>
      <c r="Y249" s="66"/>
    </row>
    <row r="250" spans="1:25" s="63" customFormat="1">
      <c r="A250" s="51"/>
      <c r="B250" s="39"/>
      <c r="C250" s="52"/>
      <c r="D250" s="37"/>
      <c r="E250" s="52"/>
      <c r="F250" s="52"/>
      <c r="G250" s="52"/>
      <c r="H250" s="51"/>
      <c r="I250" s="51"/>
      <c r="J250" s="51"/>
      <c r="K250" s="51"/>
      <c r="L250" s="51"/>
      <c r="M250" s="39"/>
      <c r="N250" s="39"/>
      <c r="O250" s="39"/>
      <c r="P250" s="39"/>
      <c r="Q250" s="39"/>
      <c r="R250" s="39"/>
      <c r="S250" s="39"/>
      <c r="U250" s="64"/>
      <c r="V250" s="65"/>
      <c r="W250" s="65"/>
      <c r="X250" s="66"/>
      <c r="Y250" s="66"/>
    </row>
    <row r="251" spans="1:25" s="63" customFormat="1">
      <c r="A251" s="51"/>
      <c r="B251" s="39"/>
      <c r="C251" s="52"/>
      <c r="D251" s="37"/>
      <c r="E251" s="52"/>
      <c r="F251" s="52"/>
      <c r="G251" s="52"/>
      <c r="H251" s="51"/>
      <c r="I251" s="51"/>
      <c r="J251" s="51"/>
      <c r="K251" s="51"/>
      <c r="L251" s="51"/>
      <c r="M251" s="39"/>
      <c r="N251" s="39"/>
      <c r="O251" s="39"/>
      <c r="P251" s="39"/>
      <c r="Q251" s="39"/>
      <c r="R251" s="39"/>
      <c r="S251" s="39"/>
      <c r="U251" s="64"/>
      <c r="V251" s="65"/>
      <c r="W251" s="65"/>
      <c r="X251" s="66"/>
      <c r="Y251" s="66"/>
    </row>
    <row r="252" spans="1:25" s="63" customFormat="1">
      <c r="A252" s="51"/>
      <c r="B252" s="39"/>
      <c r="C252" s="52"/>
      <c r="D252" s="37"/>
      <c r="E252" s="52"/>
      <c r="F252" s="52"/>
      <c r="G252" s="52"/>
      <c r="H252" s="51"/>
      <c r="I252" s="51"/>
      <c r="J252" s="51"/>
      <c r="K252" s="51"/>
      <c r="L252" s="51"/>
      <c r="M252" s="39"/>
      <c r="N252" s="39"/>
      <c r="O252" s="39"/>
      <c r="P252" s="39"/>
      <c r="Q252" s="39"/>
      <c r="R252" s="39"/>
      <c r="S252" s="39"/>
      <c r="U252" s="64"/>
      <c r="V252" s="65"/>
      <c r="W252" s="65"/>
      <c r="X252" s="66"/>
      <c r="Y252" s="66"/>
    </row>
    <row r="253" spans="1:25" s="63" customFormat="1">
      <c r="A253" s="51"/>
      <c r="B253" s="39"/>
      <c r="C253" s="52"/>
      <c r="D253" s="37"/>
      <c r="E253" s="52"/>
      <c r="F253" s="52"/>
      <c r="G253" s="52"/>
      <c r="H253" s="51"/>
      <c r="I253" s="51"/>
      <c r="J253" s="51"/>
      <c r="K253" s="51"/>
      <c r="L253" s="51"/>
      <c r="M253" s="39"/>
      <c r="N253" s="39"/>
      <c r="O253" s="39"/>
      <c r="P253" s="39"/>
      <c r="Q253" s="39"/>
      <c r="R253" s="39"/>
      <c r="S253" s="39"/>
      <c r="U253" s="64"/>
      <c r="V253" s="65"/>
      <c r="W253" s="65"/>
      <c r="X253" s="66"/>
      <c r="Y253" s="66"/>
    </row>
    <row r="254" spans="1:25" s="63" customFormat="1">
      <c r="A254" s="51"/>
      <c r="B254" s="39"/>
      <c r="C254" s="52"/>
      <c r="D254" s="37"/>
      <c r="E254" s="52"/>
      <c r="F254" s="52"/>
      <c r="G254" s="52"/>
      <c r="H254" s="51"/>
      <c r="I254" s="51"/>
      <c r="J254" s="51"/>
      <c r="K254" s="51"/>
      <c r="L254" s="51"/>
      <c r="M254" s="39"/>
      <c r="N254" s="39"/>
      <c r="O254" s="39"/>
      <c r="P254" s="39"/>
      <c r="Q254" s="39"/>
      <c r="R254" s="39"/>
      <c r="S254" s="39"/>
      <c r="U254" s="64"/>
      <c r="V254" s="65"/>
      <c r="W254" s="65"/>
      <c r="X254" s="66"/>
      <c r="Y254" s="66"/>
    </row>
    <row r="255" spans="1:25" s="63" customFormat="1">
      <c r="A255" s="51"/>
      <c r="B255" s="39"/>
      <c r="C255" s="52"/>
      <c r="D255" s="37"/>
      <c r="E255" s="52"/>
      <c r="F255" s="52"/>
      <c r="G255" s="52"/>
      <c r="H255" s="51"/>
      <c r="I255" s="51"/>
      <c r="J255" s="51"/>
      <c r="K255" s="51"/>
      <c r="L255" s="51"/>
      <c r="M255" s="39"/>
      <c r="N255" s="39"/>
      <c r="O255" s="39"/>
      <c r="P255" s="39"/>
      <c r="Q255" s="39"/>
      <c r="R255" s="39"/>
      <c r="S255" s="39"/>
      <c r="U255" s="64"/>
      <c r="V255" s="65"/>
      <c r="W255" s="65"/>
      <c r="X255" s="66"/>
      <c r="Y255" s="66"/>
    </row>
    <row r="256" spans="1:25" s="63" customFormat="1">
      <c r="A256" s="51"/>
      <c r="B256" s="39"/>
      <c r="C256" s="52"/>
      <c r="D256" s="37"/>
      <c r="E256" s="52"/>
      <c r="F256" s="52"/>
      <c r="G256" s="52"/>
      <c r="H256" s="51"/>
      <c r="I256" s="51"/>
      <c r="J256" s="51"/>
      <c r="K256" s="51"/>
      <c r="L256" s="51"/>
      <c r="M256" s="39"/>
      <c r="N256" s="39"/>
      <c r="O256" s="39"/>
      <c r="P256" s="39"/>
      <c r="Q256" s="39"/>
      <c r="R256" s="39"/>
      <c r="S256" s="39"/>
      <c r="U256" s="64"/>
      <c r="V256" s="65"/>
      <c r="W256" s="65"/>
      <c r="X256" s="66"/>
      <c r="Y256" s="66"/>
    </row>
    <row r="257" spans="1:25" s="63" customFormat="1">
      <c r="A257" s="51"/>
      <c r="B257" s="39"/>
      <c r="C257" s="52"/>
      <c r="D257" s="37"/>
      <c r="E257" s="52"/>
      <c r="F257" s="52"/>
      <c r="G257" s="52"/>
      <c r="H257" s="51"/>
      <c r="I257" s="51"/>
      <c r="J257" s="51"/>
      <c r="K257" s="51"/>
      <c r="L257" s="51"/>
      <c r="M257" s="39"/>
      <c r="N257" s="39"/>
      <c r="O257" s="39"/>
      <c r="P257" s="39"/>
      <c r="Q257" s="39"/>
      <c r="R257" s="39"/>
      <c r="S257" s="39"/>
      <c r="U257" s="64"/>
      <c r="V257" s="65"/>
      <c r="W257" s="65"/>
      <c r="X257" s="66"/>
      <c r="Y257" s="66"/>
    </row>
    <row r="258" spans="1:25" s="63" customFormat="1">
      <c r="A258" s="51"/>
      <c r="B258" s="39"/>
      <c r="C258" s="52"/>
      <c r="D258" s="37"/>
      <c r="E258" s="52"/>
      <c r="F258" s="52"/>
      <c r="G258" s="52"/>
      <c r="H258" s="51"/>
      <c r="I258" s="51"/>
      <c r="J258" s="51"/>
      <c r="K258" s="51"/>
      <c r="L258" s="51"/>
      <c r="M258" s="39"/>
      <c r="N258" s="39"/>
      <c r="O258" s="39"/>
      <c r="P258" s="39"/>
      <c r="Q258" s="39"/>
      <c r="R258" s="39"/>
      <c r="S258" s="39"/>
      <c r="U258" s="64"/>
      <c r="V258" s="65"/>
      <c r="W258" s="65"/>
      <c r="X258" s="66"/>
      <c r="Y258" s="66"/>
    </row>
    <row r="259" spans="1:25" s="63" customFormat="1">
      <c r="A259" s="51"/>
      <c r="B259" s="39"/>
      <c r="C259" s="52"/>
      <c r="D259" s="37"/>
      <c r="E259" s="52"/>
      <c r="F259" s="52"/>
      <c r="G259" s="52"/>
      <c r="H259" s="51"/>
      <c r="I259" s="51"/>
      <c r="J259" s="51"/>
      <c r="K259" s="51"/>
      <c r="L259" s="51"/>
      <c r="M259" s="39"/>
      <c r="N259" s="39"/>
      <c r="O259" s="39"/>
      <c r="P259" s="39"/>
      <c r="Q259" s="39"/>
      <c r="R259" s="39"/>
      <c r="S259" s="39"/>
      <c r="U259" s="64"/>
      <c r="V259" s="65"/>
      <c r="W259" s="65"/>
      <c r="X259" s="66"/>
      <c r="Y259" s="66"/>
    </row>
    <row r="260" spans="1:25" s="63" customFormat="1">
      <c r="A260" s="51"/>
      <c r="B260" s="39"/>
      <c r="C260" s="52"/>
      <c r="D260" s="37"/>
      <c r="E260" s="52"/>
      <c r="F260" s="52"/>
      <c r="G260" s="52"/>
      <c r="H260" s="51"/>
      <c r="I260" s="51"/>
      <c r="J260" s="51"/>
      <c r="K260" s="51"/>
      <c r="L260" s="51"/>
      <c r="M260" s="39"/>
      <c r="N260" s="39"/>
      <c r="O260" s="39"/>
      <c r="P260" s="39"/>
      <c r="Q260" s="39"/>
      <c r="R260" s="39"/>
      <c r="S260" s="39"/>
      <c r="U260" s="64"/>
      <c r="V260" s="65"/>
      <c r="W260" s="65"/>
      <c r="X260" s="66"/>
      <c r="Y260" s="66"/>
    </row>
    <row r="261" spans="1:25" s="63" customFormat="1">
      <c r="A261" s="51"/>
      <c r="B261" s="39"/>
      <c r="C261" s="52"/>
      <c r="D261" s="37"/>
      <c r="E261" s="52"/>
      <c r="F261" s="52"/>
      <c r="G261" s="52"/>
      <c r="H261" s="51"/>
      <c r="I261" s="51"/>
      <c r="J261" s="51"/>
      <c r="K261" s="51"/>
      <c r="L261" s="51"/>
      <c r="M261" s="39"/>
      <c r="N261" s="39"/>
      <c r="O261" s="39"/>
      <c r="P261" s="39"/>
      <c r="Q261" s="39"/>
      <c r="R261" s="39"/>
      <c r="S261" s="39"/>
      <c r="U261" s="64"/>
      <c r="V261" s="65"/>
      <c r="W261" s="65"/>
      <c r="X261" s="66"/>
      <c r="Y261" s="66"/>
    </row>
    <row r="262" spans="1:25" s="63" customFormat="1">
      <c r="A262" s="51"/>
      <c r="B262" s="39"/>
      <c r="C262" s="52"/>
      <c r="D262" s="37"/>
      <c r="E262" s="52"/>
      <c r="F262" s="52"/>
      <c r="G262" s="52"/>
      <c r="H262" s="51"/>
      <c r="I262" s="51"/>
      <c r="J262" s="51"/>
      <c r="K262" s="51"/>
      <c r="L262" s="51"/>
      <c r="M262" s="39"/>
      <c r="N262" s="39"/>
      <c r="O262" s="39"/>
      <c r="P262" s="39"/>
      <c r="Q262" s="39"/>
      <c r="R262" s="39"/>
      <c r="S262" s="39"/>
      <c r="U262" s="64"/>
      <c r="V262" s="65"/>
      <c r="W262" s="65"/>
      <c r="X262" s="66"/>
      <c r="Y262" s="66"/>
    </row>
    <row r="263" spans="1:25" s="63" customFormat="1">
      <c r="A263" s="51"/>
      <c r="B263" s="39"/>
      <c r="C263" s="52"/>
      <c r="D263" s="37"/>
      <c r="E263" s="52"/>
      <c r="F263" s="52"/>
      <c r="G263" s="52"/>
      <c r="H263" s="51"/>
      <c r="I263" s="51"/>
      <c r="J263" s="51"/>
      <c r="K263" s="51"/>
      <c r="L263" s="51"/>
      <c r="M263" s="39"/>
      <c r="N263" s="39"/>
      <c r="O263" s="39"/>
      <c r="P263" s="39"/>
      <c r="Q263" s="39"/>
      <c r="R263" s="39"/>
      <c r="S263" s="39"/>
      <c r="U263" s="64"/>
      <c r="V263" s="65"/>
      <c r="W263" s="65"/>
      <c r="X263" s="66"/>
      <c r="Y263" s="66"/>
    </row>
    <row r="264" spans="1:25" s="63" customFormat="1">
      <c r="A264" s="51"/>
      <c r="B264" s="39"/>
      <c r="C264" s="52"/>
      <c r="D264" s="37"/>
      <c r="E264" s="52"/>
      <c r="F264" s="52"/>
      <c r="G264" s="52"/>
      <c r="H264" s="51"/>
      <c r="I264" s="51"/>
      <c r="J264" s="51"/>
      <c r="K264" s="51"/>
      <c r="L264" s="51"/>
      <c r="M264" s="39"/>
      <c r="N264" s="39"/>
      <c r="O264" s="39"/>
      <c r="P264" s="39"/>
      <c r="Q264" s="39"/>
      <c r="R264" s="39"/>
      <c r="S264" s="39"/>
      <c r="U264" s="64"/>
      <c r="V264" s="65"/>
      <c r="W264" s="65"/>
      <c r="X264" s="66"/>
      <c r="Y264" s="66"/>
    </row>
    <row r="265" spans="1:25" s="63" customFormat="1">
      <c r="A265" s="51"/>
      <c r="B265" s="39"/>
      <c r="C265" s="52"/>
      <c r="D265" s="37"/>
      <c r="E265" s="52"/>
      <c r="F265" s="52"/>
      <c r="G265" s="52"/>
      <c r="H265" s="51"/>
      <c r="I265" s="51"/>
      <c r="J265" s="51"/>
      <c r="K265" s="51"/>
      <c r="L265" s="51"/>
      <c r="M265" s="39"/>
      <c r="N265" s="39"/>
      <c r="O265" s="39"/>
      <c r="P265" s="39"/>
      <c r="Q265" s="39"/>
      <c r="R265" s="39"/>
      <c r="S265" s="39"/>
      <c r="U265" s="64"/>
      <c r="V265" s="65"/>
      <c r="W265" s="65"/>
      <c r="X265" s="66"/>
      <c r="Y265" s="66"/>
    </row>
    <row r="266" spans="1:25" s="63" customFormat="1">
      <c r="A266" s="51"/>
      <c r="B266" s="39"/>
      <c r="C266" s="52"/>
      <c r="D266" s="37"/>
      <c r="E266" s="52"/>
      <c r="F266" s="52"/>
      <c r="G266" s="52"/>
      <c r="H266" s="51"/>
      <c r="I266" s="51"/>
      <c r="J266" s="51"/>
      <c r="K266" s="51"/>
      <c r="L266" s="51"/>
      <c r="M266" s="39"/>
      <c r="N266" s="39"/>
      <c r="O266" s="39"/>
      <c r="P266" s="39"/>
      <c r="Q266" s="39"/>
      <c r="R266" s="39"/>
      <c r="S266" s="39"/>
      <c r="U266" s="64"/>
      <c r="V266" s="65"/>
      <c r="W266" s="65"/>
      <c r="X266" s="66"/>
      <c r="Y266" s="66"/>
    </row>
    <row r="267" spans="1:25" s="63" customFormat="1">
      <c r="A267" s="51"/>
      <c r="B267" s="39"/>
      <c r="C267" s="52"/>
      <c r="D267" s="37"/>
      <c r="E267" s="52"/>
      <c r="F267" s="52"/>
      <c r="G267" s="52"/>
      <c r="H267" s="51"/>
      <c r="I267" s="51"/>
      <c r="J267" s="51"/>
      <c r="K267" s="51"/>
      <c r="L267" s="51"/>
      <c r="M267" s="39"/>
      <c r="N267" s="39"/>
      <c r="O267" s="39"/>
      <c r="P267" s="39"/>
      <c r="Q267" s="39"/>
      <c r="R267" s="39"/>
      <c r="S267" s="39"/>
      <c r="U267" s="64"/>
      <c r="V267" s="65"/>
      <c r="W267" s="65"/>
      <c r="X267" s="66"/>
      <c r="Y267" s="66"/>
    </row>
    <row r="268" spans="1:25" s="63" customFormat="1">
      <c r="A268" s="51"/>
      <c r="B268" s="39"/>
      <c r="C268" s="52"/>
      <c r="D268" s="37"/>
      <c r="E268" s="52"/>
      <c r="F268" s="52"/>
      <c r="G268" s="52"/>
      <c r="H268" s="51"/>
      <c r="I268" s="51"/>
      <c r="J268" s="51"/>
      <c r="K268" s="51"/>
      <c r="L268" s="51"/>
      <c r="M268" s="39"/>
      <c r="N268" s="39"/>
      <c r="O268" s="39"/>
      <c r="P268" s="39"/>
      <c r="Q268" s="39"/>
      <c r="R268" s="39"/>
      <c r="S268" s="39"/>
      <c r="U268" s="64"/>
      <c r="V268" s="65"/>
      <c r="W268" s="65"/>
      <c r="X268" s="66"/>
      <c r="Y268" s="66"/>
    </row>
    <row r="269" spans="1:25" s="63" customFormat="1">
      <c r="A269" s="51"/>
      <c r="B269" s="39"/>
      <c r="C269" s="52"/>
      <c r="D269" s="37"/>
      <c r="E269" s="52"/>
      <c r="F269" s="52"/>
      <c r="G269" s="52"/>
      <c r="H269" s="51"/>
      <c r="I269" s="51"/>
      <c r="J269" s="51"/>
      <c r="K269" s="51"/>
      <c r="L269" s="51"/>
      <c r="M269" s="39"/>
      <c r="N269" s="39"/>
      <c r="O269" s="39"/>
      <c r="P269" s="39"/>
      <c r="Q269" s="39"/>
      <c r="R269" s="39"/>
      <c r="S269" s="39"/>
      <c r="U269" s="64"/>
      <c r="V269" s="65"/>
      <c r="W269" s="65"/>
      <c r="X269" s="66"/>
      <c r="Y269" s="66"/>
    </row>
    <row r="270" spans="1:25" s="63" customFormat="1">
      <c r="A270" s="51"/>
      <c r="B270" s="39"/>
      <c r="C270" s="52"/>
      <c r="D270" s="37"/>
      <c r="E270" s="52"/>
      <c r="F270" s="52"/>
      <c r="G270" s="52"/>
      <c r="H270" s="51"/>
      <c r="I270" s="51"/>
      <c r="J270" s="51"/>
      <c r="K270" s="51"/>
      <c r="L270" s="51"/>
      <c r="M270" s="39"/>
      <c r="N270" s="39"/>
      <c r="O270" s="39"/>
      <c r="P270" s="39"/>
      <c r="Q270" s="39"/>
      <c r="R270" s="39"/>
      <c r="S270" s="39"/>
      <c r="U270" s="64"/>
      <c r="V270" s="65"/>
      <c r="W270" s="65"/>
      <c r="X270" s="66"/>
      <c r="Y270" s="66"/>
    </row>
    <row r="271" spans="1:25" s="63" customFormat="1">
      <c r="A271" s="51"/>
      <c r="B271" s="39"/>
      <c r="C271" s="52"/>
      <c r="D271" s="37"/>
      <c r="E271" s="52"/>
      <c r="F271" s="52"/>
      <c r="G271" s="52"/>
      <c r="H271" s="51"/>
      <c r="I271" s="51"/>
      <c r="J271" s="51"/>
      <c r="K271" s="51"/>
      <c r="L271" s="51"/>
      <c r="M271" s="39"/>
      <c r="N271" s="39"/>
      <c r="O271" s="39"/>
      <c r="P271" s="39"/>
      <c r="Q271" s="39"/>
      <c r="R271" s="39"/>
      <c r="S271" s="39"/>
      <c r="U271" s="64"/>
      <c r="V271" s="65"/>
      <c r="W271" s="65"/>
      <c r="X271" s="66"/>
      <c r="Y271" s="66"/>
    </row>
    <row r="272" spans="1:25" s="63" customFormat="1">
      <c r="A272" s="51"/>
      <c r="B272" s="39"/>
      <c r="C272" s="52"/>
      <c r="D272" s="37"/>
      <c r="E272" s="52"/>
      <c r="F272" s="52"/>
      <c r="G272" s="52"/>
      <c r="H272" s="51"/>
      <c r="I272" s="51"/>
      <c r="J272" s="51"/>
      <c r="K272" s="51"/>
      <c r="L272" s="51"/>
      <c r="M272" s="39"/>
      <c r="N272" s="39"/>
      <c r="O272" s="39"/>
      <c r="P272" s="39"/>
      <c r="Q272" s="39"/>
      <c r="R272" s="39"/>
      <c r="S272" s="39"/>
      <c r="U272" s="64"/>
      <c r="V272" s="65"/>
      <c r="W272" s="65"/>
      <c r="X272" s="66"/>
      <c r="Y272" s="66"/>
    </row>
    <row r="273" spans="1:25" s="63" customFormat="1">
      <c r="A273" s="51"/>
      <c r="B273" s="39"/>
      <c r="C273" s="52"/>
      <c r="D273" s="37"/>
      <c r="E273" s="52"/>
      <c r="F273" s="52"/>
      <c r="G273" s="52"/>
      <c r="H273" s="51"/>
      <c r="I273" s="51"/>
      <c r="J273" s="51"/>
      <c r="K273" s="51"/>
      <c r="L273" s="51"/>
      <c r="M273" s="39"/>
      <c r="N273" s="39"/>
      <c r="O273" s="39"/>
      <c r="P273" s="39"/>
      <c r="Q273" s="39"/>
      <c r="R273" s="39"/>
      <c r="S273" s="39"/>
      <c r="U273" s="64"/>
      <c r="V273" s="65"/>
      <c r="W273" s="65"/>
      <c r="X273" s="66"/>
      <c r="Y273" s="66"/>
    </row>
    <row r="274" spans="1:25" s="63" customFormat="1">
      <c r="A274" s="51"/>
      <c r="B274" s="39"/>
      <c r="C274" s="52"/>
      <c r="D274" s="37"/>
      <c r="E274" s="52"/>
      <c r="F274" s="52"/>
      <c r="G274" s="52"/>
      <c r="H274" s="51"/>
      <c r="I274" s="51"/>
      <c r="J274" s="51"/>
      <c r="K274" s="51"/>
      <c r="L274" s="51"/>
      <c r="M274" s="39"/>
      <c r="N274" s="39"/>
      <c r="O274" s="39"/>
      <c r="P274" s="39"/>
      <c r="Q274" s="39"/>
      <c r="R274" s="39"/>
      <c r="S274" s="39"/>
      <c r="U274" s="64"/>
      <c r="V274" s="65"/>
      <c r="W274" s="65"/>
      <c r="X274" s="66"/>
      <c r="Y274" s="66"/>
    </row>
  </sheetData>
  <mergeCells count="2">
    <mergeCell ref="H86:H90"/>
    <mergeCell ref="H91:H93"/>
  </mergeCells>
  <conditionalFormatting sqref="D2:D28 D43:D45 D49:D51 B63:B82 D63:D82">
    <cfRule type="cellIs" dxfId="45" priority="3" operator="equal">
      <formula>$C$87</formula>
    </cfRule>
    <cfRule type="cellIs" dxfId="44" priority="4" operator="equal">
      <formula>#REF!</formula>
    </cfRule>
  </conditionalFormatting>
  <conditionalFormatting sqref="D56">
    <cfRule type="cellIs" dxfId="43" priority="1" operator="equal">
      <formula>$C$87</formula>
    </cfRule>
    <cfRule type="cellIs" dxfId="42" priority="2" operator="equal">
      <formula>#REF!</formula>
    </cfRule>
  </conditionalFormatting>
  <dataValidations count="1">
    <dataValidation type="list" allowBlank="1" showInputMessage="1" showErrorMessage="1" sqref="C87" xr:uid="{907252F6-98EB-40D0-BD6D-33846786A37C}">
      <formula1>$D$2:$D$82</formula1>
    </dataValidation>
  </dataValidations>
  <pageMargins left="0.7" right="0.7" top="0.75" bottom="0.75" header="0.3" footer="0.3"/>
  <pageSetup orientation="portrait" verticalDpi="20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b 0 2 8 5 d - 6 4 b 4 - 4 c a d - b 9 4 f - 2 f 9 6 8 d 6 6 2 8 b 7 "   x m l n s = " h t t p : / / s c h e m a s . m i c r o s o f t . c o m / D a t a M a s h u p " > A A A A A A 4 E A A B Q S w M E F A A C A A g A H H m a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H H m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5 m l b X u L c U C A E A A M g B A A A T A B w A R m 9 y b X V s Y X M v U 2 V j d G l v b j E u b S C i G A A o o B Q A A A A A A A A A A A A A A A A A A A A A A A A A A A B 1 j 0 1 q w z A Q h f c G 3 0 G o G x u E s Z 0 m g Q Y v i t 2 f T Q P F 3 l V Z O M 4 0 E d h S k M Y l I e Q g P U N v 0 G 1 P 0 p t U R p R S i G c z M 9 8 M M + 8 Z a F A o S U q X k 4 X v + Z 7 Z 1 R o 2 B M E g y U g L 6 H v E R q l 6 3 Y A l u X m L C t X 0 H U g M 7 k U L U a 4 k 2 s Y E t L j h 1 d f 7 8 m E I r m G v N P L H 9 W 3 S 8 D R O J / z p + / O j J w k f b k d 4 Q B q y l w J a 0 Q k E n V F G G c l V 2 3 f S Z H N G 7 m S j N k J u s 9 k 0 j h N G n n u F U O K x h e y v j J Z K w i p k T u Q V z X e 1 3 F r 5 1 X E P 1 K q t 6 r V d q n Q t z a v S n T s / D E 3 g H L H T i T q a 2 P d o J 9 b 6 A c + M / P J 0 h E 9 G + P U I n 4 7 w 2 Q i f / + P n 0 P e E v G h z 8 Q N Q S w E C L Q A U A A I A C A A c e Z p W 0 t 1 K 0 a Q A A A D 2 A A A A E g A A A A A A A A A A A A A A A A A A A A A A Q 2 9 u Z m l n L 1 B h Y 2 t h Z 2 U u e G 1 s U E s B A i 0 A F A A C A A g A H H m a V g / K 6 a u k A A A A 6 Q A A A B M A A A A A A A A A A A A A A A A A 8 A A A A F t D b 2 5 0 Z W 5 0 X 1 R 5 c G V z X S 5 4 b W x Q S w E C L Q A U A A I A C A A c e Z p W 1 7 i 3 F A g B A A D I A Q A A E w A A A A A A A A A A A A A A A A D h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B 4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D b 2 x 1 b W 4 x L D B 9 J n F 1 b 3 Q 7 L C Z x d W 9 0 O 1 N l Y 3 R p b 2 4 x L 3 R l c 3 Q v Q X V 0 b 1 J l b W 9 2 Z W R D b 2 x 1 b W 5 z M S 5 7 Q 2 9 s d W 1 u M i w x f S Z x d W 9 0 O y w m c X V v d D t T Z W N 0 a W 9 u M S 9 0 Z X N 0 L 0 F 1 d G 9 S Z W 1 v d m V k Q 2 9 s d W 1 u c z E u e 0 N v b H V t b j M s M n 0 m c X V v d D s s J n F 1 b 3 Q 7 U 2 V j d G l v b j E v d G V z d C 9 B d X R v U m V t b 3 Z l Z E N v b H V t b n M x L n t D b 2 x 1 b W 4 0 L D N 9 J n F 1 b 3 Q 7 L C Z x d W 9 0 O 1 N l Y 3 R p b 2 4 x L 3 R l c 3 Q v Q X V 0 b 1 J l b W 9 2 Z W R D b 2 x 1 b W 5 z M S 5 7 Q 2 9 s d W 1 u N S w 0 f S Z x d W 9 0 O y w m c X V v d D t T Z W N 0 a W 9 u M S 9 0 Z X N 0 L 0 F 1 d G 9 S Z W 1 v d m V k Q 2 9 s d W 1 u c z E u e 0 N v b H V t b j Y s N X 0 m c X V v d D s s J n F 1 b 3 Q 7 U 2 V j d G l v b j E v d G V z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L C Z x d W 9 0 O 1 N l Y 3 R p b 2 4 x L 3 R l c 3 Q v Q X V 0 b 1 J l b W 9 2 Z W R D b 2 x 1 b W 5 z M S 5 7 Q 2 9 s d W 1 u N C w z f S Z x d W 9 0 O y w m c X V v d D t T Z W N 0 a W 9 u M S 9 0 Z X N 0 L 0 F 1 d G 9 S Z W 1 v d m V k Q 2 9 s d W 1 u c z E u e 0 N v b H V t b j U s N H 0 m c X V v d D s s J n F 1 b 3 Q 7 U 2 V j d G l v b j E v d G V z d C 9 B d X R v U m V t b 3 Z l Z E N v b H V t b n M x L n t D b 2 x 1 b W 4 2 L D V 9 J n F 1 b 3 Q 7 L C Z x d W 9 0 O 1 N l Y 3 R p b 2 4 x L 3 R l c 3 Q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1 l H Q m d Z R 0 J n P T 0 i I C 8 + P E V u d H J 5 I F R 5 c G U 9 I k Z p b G x M Y X N 0 V X B k Y X R l Z C I g V m F s d W U 9 I m Q y M D I z L T A 0 L T I 2 V D A 4 O j A 4 O j A w L j E x M j U 2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R W 5 0 c n k g V H l w Z T 0 i U X V l c n l J R C I g V m F s d W U 9 I n N m O W U x N 2 E w N C 1 h M T k 5 L T Q w M j U t Y T N k Y i 0 2 Z D A 2 Y m E 4 O D k y M z I i I C 8 + P C 9 T d G F i b G V F b n R y a W V z P j w v S X R l b T 4 8 S X R l b T 4 8 S X R l b U x v Y 2 F 0 a W 9 u P j x J d G V t V H l w Z T 5 G b 3 J t d W x h P C 9 J d G V t V H l w Z T 4 8 S X R l b V B h d G g + U 2 V j d G l v b j E v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C Z M k 0 x O R F p s 0 n H T q d C f Q A A A A A A g A A A A A A E G Y A A A A B A A A g A A A A m e t 4 x D A + 1 X Q Z Z 4 e d W i M N u 5 A P P J B + h I b P 2 u z I w 7 f G q A M A A A A A D o A A A A A C A A A g A A A A b z a o s G L E 5 q u / i K x p 4 y i p o y j g 2 F W D o 6 z v Z 0 H j J g / q A G x Q A A A A A S g d R i c A n S b c x p 2 W H B W B a / y E t c M R T H r 4 Q B 7 H E b C C U y 8 W 7 K o S m F / 9 p c c G Y H S Q O 9 N o m 6 d C O L y x U E N s B X b V 1 b s + p k G o z o 6 v G m F d O P D N J r b 6 H N 5 A A A A A P W 3 6 q L f w C c M + k g f Z I w Y j D T p T i + B 1 T 8 y R M v 3 r H F L + z l G u 1 n 4 I 3 X h T R I B P i q X b o G b I F c x X s p N D 4 M 2 l 4 E u 6 F Y M C x Q = = < / D a t a M a s h u p > 
</file>

<file path=customXml/itemProps1.xml><?xml version="1.0" encoding="utf-8"?>
<ds:datastoreItem xmlns:ds="http://schemas.openxmlformats.org/officeDocument/2006/customXml" ds:itemID="{D73FB0DF-27C0-469F-944A-314DEA7A7A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List nhap</vt:lpstr>
      <vt:lpstr>SDI-DEV</vt:lpstr>
      <vt:lpstr>Sheet3</vt:lpstr>
      <vt:lpstr>Mẫu 1</vt:lpstr>
      <vt:lpstr>Mẫu 2</vt:lpstr>
      <vt:lpstr>Mẫu 3</vt:lpstr>
      <vt:lpstr>Mẫu 4</vt:lpstr>
      <vt:lpstr>Mẫu 5</vt:lpstr>
      <vt:lpstr>Mẫu 6</vt:lpstr>
      <vt:lpstr>Mẫu 7</vt:lpstr>
      <vt:lpstr>Mẫu 8</vt:lpstr>
      <vt:lpstr>Mẫu 9</vt:lpstr>
      <vt:lpstr>Mẫu 10</vt:lpstr>
      <vt:lpstr>Mẫu 11</vt:lpstr>
      <vt:lpstr>Mẫu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TÙNG</dc:creator>
  <cp:lastModifiedBy>Ngoại kiểm - TT Kiểm Chuẩn Chất lượng Xét nghiệm Y học</cp:lastModifiedBy>
  <cp:lastPrinted>2023-04-26T08:03:11Z</cp:lastPrinted>
  <dcterms:created xsi:type="dcterms:W3CDTF">2018-12-24T10:18:51Z</dcterms:created>
  <dcterms:modified xsi:type="dcterms:W3CDTF">2023-12-18T09:26:48Z</dcterms:modified>
</cp:coreProperties>
</file>