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.sharepoint.com/sites/Ennuste/Shared Documents/ME/Taulut ME/"/>
    </mc:Choice>
  </mc:AlternateContent>
  <xr:revisionPtr revIDLastSave="284" documentId="8_{0F480267-2A86-4AFF-A052-52FF3E50F9D9}" xr6:coauthVersionLast="47" xr6:coauthVersionMax="47" xr10:uidLastSave="{5D715B7D-93D5-4219-A727-8BBAF5228B74}"/>
  <bookViews>
    <workbookView xWindow="-120" yWindow="-120" windowWidth="29040" windowHeight="15840" xr2:uid="{4949303D-B93D-4224-9334-DBEC70CC5E62}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8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K4" i="1"/>
  <c r="L4" i="1"/>
  <c r="M4" i="1"/>
  <c r="N4" i="1"/>
  <c r="O4" i="1"/>
  <c r="G5" i="1"/>
  <c r="H5" i="1"/>
  <c r="I5" i="1"/>
  <c r="J5" i="1"/>
  <c r="K5" i="1"/>
  <c r="L5" i="1"/>
  <c r="M5" i="1"/>
  <c r="N5" i="1"/>
  <c r="O5" i="1"/>
  <c r="G6" i="1"/>
  <c r="H6" i="1"/>
  <c r="I6" i="1"/>
  <c r="J6" i="1"/>
  <c r="K6" i="1"/>
  <c r="L6" i="1"/>
  <c r="M6" i="1"/>
  <c r="N6" i="1"/>
  <c r="O6" i="1"/>
  <c r="G7" i="1"/>
  <c r="H7" i="1"/>
  <c r="I7" i="1"/>
  <c r="J7" i="1"/>
  <c r="K7" i="1"/>
  <c r="L7" i="1"/>
  <c r="M7" i="1"/>
  <c r="N7" i="1"/>
  <c r="O7" i="1"/>
  <c r="G8" i="1"/>
  <c r="H8" i="1"/>
  <c r="I8" i="1"/>
  <c r="J8" i="1"/>
  <c r="K8" i="1"/>
  <c r="L8" i="1"/>
  <c r="M8" i="1"/>
  <c r="N8" i="1"/>
  <c r="O8" i="1"/>
  <c r="G9" i="1"/>
  <c r="H9" i="1"/>
  <c r="I9" i="1"/>
  <c r="J9" i="1"/>
  <c r="K9" i="1"/>
  <c r="L9" i="1"/>
  <c r="M9" i="1"/>
  <c r="N9" i="1"/>
  <c r="O9" i="1"/>
  <c r="F8" i="1"/>
  <c r="F7" i="1"/>
  <c r="F6" i="1"/>
  <c r="F5" i="1"/>
  <c r="F9" i="1"/>
  <c r="G13" i="1"/>
  <c r="H13" i="1"/>
  <c r="I13" i="1"/>
  <c r="J13" i="1"/>
  <c r="K13" i="1"/>
  <c r="L13" i="1"/>
  <c r="M13" i="1"/>
  <c r="N13" i="1"/>
  <c r="O13" i="1"/>
  <c r="F13" i="1"/>
  <c r="G30" i="1"/>
  <c r="H30" i="1"/>
  <c r="I30" i="1"/>
  <c r="J30" i="1"/>
  <c r="K30" i="1"/>
  <c r="L30" i="1"/>
  <c r="M30" i="1"/>
  <c r="N30" i="1"/>
  <c r="O30" i="1"/>
  <c r="G31" i="1"/>
  <c r="H31" i="1"/>
  <c r="I31" i="1"/>
  <c r="J31" i="1"/>
  <c r="K31" i="1"/>
  <c r="L31" i="1"/>
  <c r="M31" i="1"/>
  <c r="N31" i="1"/>
  <c r="O31" i="1"/>
  <c r="F31" i="1"/>
  <c r="F30" i="1"/>
  <c r="G32" i="1"/>
  <c r="H32" i="1"/>
  <c r="I32" i="1"/>
  <c r="J32" i="1"/>
  <c r="K32" i="1"/>
  <c r="L32" i="1"/>
  <c r="M32" i="1"/>
  <c r="N32" i="1"/>
  <c r="O32" i="1"/>
  <c r="G33" i="1"/>
  <c r="H33" i="1"/>
  <c r="I33" i="1"/>
  <c r="J33" i="1"/>
  <c r="K33" i="1"/>
  <c r="L33" i="1"/>
  <c r="M33" i="1"/>
  <c r="N33" i="1"/>
  <c r="O33" i="1"/>
  <c r="F33" i="1"/>
  <c r="F32" i="1"/>
  <c r="G34" i="1"/>
  <c r="H34" i="1"/>
  <c r="I34" i="1"/>
  <c r="J34" i="1"/>
  <c r="K34" i="1"/>
  <c r="L34" i="1"/>
  <c r="M34" i="1"/>
  <c r="N34" i="1"/>
  <c r="O34" i="1"/>
  <c r="G35" i="1"/>
  <c r="H35" i="1"/>
  <c r="I35" i="1"/>
  <c r="J35" i="1"/>
  <c r="K35" i="1"/>
  <c r="L35" i="1"/>
  <c r="M35" i="1"/>
  <c r="N35" i="1"/>
  <c r="O35" i="1"/>
  <c r="G36" i="1"/>
  <c r="H36" i="1"/>
  <c r="I36" i="1"/>
  <c r="J36" i="1"/>
  <c r="K36" i="1"/>
  <c r="L36" i="1"/>
  <c r="M36" i="1"/>
  <c r="N36" i="1"/>
  <c r="O36" i="1"/>
  <c r="G37" i="1"/>
  <c r="H37" i="1"/>
  <c r="I37" i="1"/>
  <c r="J37" i="1"/>
  <c r="K37" i="1"/>
  <c r="L37" i="1"/>
  <c r="M37" i="1"/>
  <c r="N37" i="1"/>
  <c r="O37" i="1"/>
  <c r="F37" i="1"/>
  <c r="F36" i="1"/>
  <c r="F35" i="1"/>
  <c r="F34" i="1"/>
  <c r="G12" i="1"/>
  <c r="H12" i="1"/>
  <c r="I12" i="1"/>
  <c r="J12" i="1"/>
  <c r="K12" i="1"/>
  <c r="L12" i="1"/>
  <c r="M12" i="1"/>
  <c r="N12" i="1"/>
  <c r="O12" i="1"/>
  <c r="F12" i="1"/>
  <c r="G10" i="1"/>
  <c r="H10" i="1"/>
  <c r="I10" i="1"/>
  <c r="J10" i="1"/>
  <c r="K10" i="1"/>
  <c r="L10" i="1"/>
  <c r="M10" i="1"/>
  <c r="N10" i="1"/>
  <c r="O10" i="1"/>
  <c r="G11" i="1"/>
  <c r="H11" i="1"/>
  <c r="I11" i="1"/>
  <c r="J11" i="1"/>
  <c r="K11" i="1"/>
  <c r="L11" i="1"/>
  <c r="M11" i="1"/>
  <c r="N11" i="1"/>
  <c r="O11" i="1"/>
  <c r="F10" i="1"/>
  <c r="F11" i="1"/>
  <c r="G22" i="1"/>
  <c r="H22" i="1"/>
  <c r="I22" i="1"/>
  <c r="J22" i="1"/>
  <c r="K22" i="1"/>
  <c r="L22" i="1"/>
  <c r="M22" i="1"/>
  <c r="N22" i="1"/>
  <c r="O22" i="1"/>
  <c r="G23" i="1"/>
  <c r="H23" i="1"/>
  <c r="I23" i="1"/>
  <c r="J23" i="1"/>
  <c r="K23" i="1"/>
  <c r="L23" i="1"/>
  <c r="M23" i="1"/>
  <c r="N23" i="1"/>
  <c r="O23" i="1"/>
  <c r="G24" i="1"/>
  <c r="H24" i="1"/>
  <c r="I24" i="1"/>
  <c r="J24" i="1"/>
  <c r="K24" i="1"/>
  <c r="L24" i="1"/>
  <c r="M24" i="1"/>
  <c r="N24" i="1"/>
  <c r="O24" i="1"/>
  <c r="G25" i="1"/>
  <c r="H25" i="1"/>
  <c r="I25" i="1"/>
  <c r="J25" i="1"/>
  <c r="K25" i="1"/>
  <c r="L25" i="1"/>
  <c r="M25" i="1"/>
  <c r="N25" i="1"/>
  <c r="O25" i="1"/>
  <c r="F25" i="1"/>
  <c r="F24" i="1"/>
  <c r="F23" i="1"/>
  <c r="F22" i="1"/>
  <c r="O2" i="1"/>
  <c r="G2" i="1"/>
  <c r="H2" i="1"/>
  <c r="I2" i="1"/>
  <c r="J2" i="1"/>
  <c r="K2" i="1"/>
  <c r="L2" i="1"/>
  <c r="M2" i="1"/>
  <c r="N2" i="1"/>
  <c r="F2" i="1"/>
  <c r="G26" i="1"/>
  <c r="H26" i="1"/>
  <c r="I26" i="1"/>
  <c r="J26" i="1"/>
  <c r="K26" i="1"/>
  <c r="L26" i="1"/>
  <c r="M26" i="1"/>
  <c r="N26" i="1"/>
  <c r="O26" i="1"/>
  <c r="G27" i="1"/>
  <c r="H27" i="1"/>
  <c r="I27" i="1"/>
  <c r="J27" i="1"/>
  <c r="K27" i="1"/>
  <c r="L27" i="1"/>
  <c r="M27" i="1"/>
  <c r="N27" i="1"/>
  <c r="O27" i="1"/>
  <c r="G28" i="1"/>
  <c r="H28" i="1"/>
  <c r="I28" i="1"/>
  <c r="J28" i="1"/>
  <c r="K28" i="1"/>
  <c r="L28" i="1"/>
  <c r="M28" i="1"/>
  <c r="N28" i="1"/>
  <c r="O28" i="1"/>
  <c r="G29" i="1"/>
  <c r="H29" i="1"/>
  <c r="I29" i="1"/>
  <c r="J29" i="1"/>
  <c r="K29" i="1"/>
  <c r="L29" i="1"/>
  <c r="M29" i="1"/>
  <c r="N29" i="1"/>
  <c r="O29" i="1"/>
  <c r="F29" i="1"/>
  <c r="F28" i="1"/>
  <c r="F27" i="1"/>
  <c r="F26" i="1"/>
  <c r="G17" i="1"/>
  <c r="H17" i="1"/>
  <c r="I17" i="1"/>
  <c r="J17" i="1"/>
  <c r="K17" i="1"/>
  <c r="L17" i="1"/>
  <c r="M17" i="1"/>
  <c r="N17" i="1"/>
  <c r="O17" i="1"/>
  <c r="F17" i="1"/>
  <c r="G16" i="1"/>
  <c r="H16" i="1"/>
  <c r="I16" i="1"/>
  <c r="J16" i="1"/>
  <c r="K16" i="1"/>
  <c r="L16" i="1"/>
  <c r="M16" i="1"/>
  <c r="N16" i="1"/>
  <c r="O16" i="1"/>
  <c r="F16" i="1"/>
  <c r="G15" i="1"/>
  <c r="H15" i="1"/>
  <c r="I15" i="1"/>
  <c r="J15" i="1"/>
  <c r="K15" i="1"/>
  <c r="L15" i="1"/>
  <c r="M15" i="1"/>
  <c r="N15" i="1"/>
  <c r="O15" i="1"/>
  <c r="F15" i="1"/>
  <c r="G14" i="1"/>
  <c r="H14" i="1"/>
  <c r="I14" i="1"/>
  <c r="J14" i="1"/>
  <c r="K14" i="1"/>
  <c r="L14" i="1"/>
  <c r="M14" i="1"/>
  <c r="N14" i="1"/>
  <c r="O14" i="1"/>
  <c r="F14" i="1"/>
  <c r="G19" i="1"/>
  <c r="H19" i="1"/>
  <c r="I19" i="1"/>
  <c r="J19" i="1"/>
  <c r="K19" i="1"/>
  <c r="L19" i="1"/>
  <c r="M19" i="1"/>
  <c r="N19" i="1"/>
  <c r="O19" i="1"/>
  <c r="F19" i="1"/>
  <c r="G20" i="1"/>
  <c r="H20" i="1"/>
  <c r="I20" i="1"/>
  <c r="J20" i="1"/>
  <c r="K20" i="1"/>
  <c r="L20" i="1"/>
  <c r="M20" i="1"/>
  <c r="N20" i="1"/>
  <c r="O20" i="1"/>
  <c r="F20" i="1"/>
  <c r="G21" i="1"/>
  <c r="H21" i="1"/>
  <c r="I21" i="1"/>
  <c r="J21" i="1"/>
  <c r="K21" i="1"/>
  <c r="L21" i="1"/>
  <c r="M21" i="1"/>
  <c r="N21" i="1"/>
  <c r="O21" i="1"/>
  <c r="F21" i="1"/>
  <c r="G18" i="1"/>
  <c r="H18" i="1"/>
  <c r="I18" i="1"/>
  <c r="J18" i="1"/>
  <c r="K18" i="1"/>
  <c r="L18" i="1"/>
  <c r="M18" i="1"/>
  <c r="N18" i="1"/>
  <c r="O18" i="1"/>
  <c r="F18" i="1"/>
  <c r="G3" i="1"/>
  <c r="H3" i="1"/>
  <c r="I3" i="1"/>
  <c r="J3" i="1"/>
  <c r="K3" i="1"/>
  <c r="L3" i="1"/>
  <c r="M3" i="1"/>
  <c r="N3" i="1"/>
  <c r="O3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tc={21C51847-67B6-4CE8-9882-8DF731387420}</author>
    <author>tc={0F99DAA3-611F-4292-82B3-F80250A5F74D}</author>
  </authors>
  <commentList>
    <comment ref="D32" authorId="0" shapeId="0" xr:uid="{21C51847-67B6-4CE8-9882-8DF73138742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summattu yhteen Ulkomaankauppa sitc_v luvut yhteen</t>
      </text>
    </comment>
    <comment ref="E32" authorId="1" shapeId="0" xr:uid="{0F99DAA3-611F-4292-82B3-F80250A5F74D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summattu yhteen Ulkomaankauppa sitc_v luvut yhteen</t>
      </text>
    </comment>
  </commentList>
</comments>
</file>

<file path=xl/sharedStrings.xml><?xml version="1.0" encoding="utf-8"?>
<sst xmlns="http://schemas.openxmlformats.org/spreadsheetml/2006/main" count="158" uniqueCount="62">
  <si>
    <t>id</t>
  </si>
  <si>
    <t>filter</t>
  </si>
  <si>
    <t>Muunnos</t>
  </si>
  <si>
    <t>luokka</t>
  </si>
  <si>
    <t>sarja_nmi</t>
  </si>
  <si>
    <t>luke/02_Maatalous/04_Tuotanto/02_Maito-_ja_maitotuotetilasto/04_Vuositilastot/02_Meijerimaidon_tuotanto_v.px</t>
  </si>
  <si>
    <t>alkuperäinen</t>
  </si>
  <si>
    <t>Vuositaso</t>
  </si>
  <si>
    <t>Maidon tuotanto</t>
  </si>
  <si>
    <t>Maito yhteensä</t>
  </si>
  <si>
    <t>luke/02_Maatalous/06_Talous/02_Maataloustuotteiden_tuottajahinnat/02_Tuottajahinnat_Maito_v.px</t>
  </si>
  <si>
    <t>Vuosikeskiarvo</t>
  </si>
  <si>
    <t>Maidon tuottajahinta keskimäärin</t>
  </si>
  <si>
    <t>Suomi</t>
  </si>
  <si>
    <t>luke/02_Maatalous/04_Tuotanto/06_Lihantuotanto/02_Kuukausitilastot/02_Lihantuotanto_teurastamoissa_kk.px</t>
  </si>
  <si>
    <t>Vuosisumma</t>
  </si>
  <si>
    <t>luke/02_Maatalous/08_Muut/02_Ravintotase/01_Elintarvikkeiden_kulutus.px</t>
  </si>
  <si>
    <t>Vuosittain</t>
  </si>
  <si>
    <t>luke/02_Maatalous/06_Talous/02_Maataloustuotteiden_tuottajahinnat/04_Tuottajahinnat_Liha_v.px</t>
  </si>
  <si>
    <t>Lihan tuottajahinnat Suomessa</t>
  </si>
  <si>
    <t>Naudanliha</t>
  </si>
  <si>
    <t>Sianliha</t>
  </si>
  <si>
    <t>Siipikarjanliha</t>
  </si>
  <si>
    <t>StatFin/maa/satot/statfin_satot_pxt_001.px</t>
  </si>
  <si>
    <t>Viljan tuotanto Suomessa</t>
  </si>
  <si>
    <t>Vehnä</t>
  </si>
  <si>
    <t>Ruis</t>
  </si>
  <si>
    <t>Ohra</t>
  </si>
  <si>
    <t>Kaura</t>
  </si>
  <si>
    <t>luke/02_Maatalous/06_Talous/02_Maataloustuotteiden_tuottajahinnat/08_Tuottajahinnat_Vilja_rypsi_rapsi_v.px</t>
  </si>
  <si>
    <t>Viljan tuottajahinnat Suomessa</t>
  </si>
  <si>
    <t>StatFin/hin/ttohi/statfin_ttohi_pxt_11gv.px</t>
  </si>
  <si>
    <t>vuosimuutos</t>
  </si>
  <si>
    <t>Tuotantopanosten hinta</t>
  </si>
  <si>
    <t>Energia</t>
  </si>
  <si>
    <t>Lannoitteet</t>
  </si>
  <si>
    <t>Rehut</t>
  </si>
  <si>
    <t>Vuosimuutos</t>
  </si>
  <si>
    <t>Tulot markkinoilta</t>
  </si>
  <si>
    <t>Kulut yhteensä</t>
  </si>
  <si>
    <t>Maataloustuet yhteensä</t>
  </si>
  <si>
    <t>Yrittäjätulo</t>
  </si>
  <si>
    <t>StatFin/teo/ttvi/statfin_ttvi_pxt_111i.px</t>
  </si>
  <si>
    <t>Elintarviketeollisuus, tuotannon volyymi</t>
  </si>
  <si>
    <t>StatFin/teo/tlv/statfin_tlv_pxt_112c.px</t>
  </si>
  <si>
    <t>Elintarviketeollisuus, liikevaihto</t>
  </si>
  <si>
    <t>Elintarvikkeiden vienti</t>
  </si>
  <si>
    <t>Elintarvikkeiden tuonti</t>
  </si>
  <si>
    <t>Elintarvikkeiden hinta Suomi</t>
  </si>
  <si>
    <t>Elintarvikkeet</t>
  </si>
  <si>
    <t>Elintarvikkeiden hintojen muutos</t>
  </si>
  <si>
    <t>Liha</t>
  </si>
  <si>
    <t>Viljatuotteet ja leipä</t>
  </si>
  <si>
    <t>Maitotuotteet, juusto ja kananmunat</t>
  </si>
  <si>
    <t>Kuluttajahinnat</t>
  </si>
  <si>
    <t>Maailman viljantuotanto</t>
  </si>
  <si>
    <t>Tuotanto</t>
  </si>
  <si>
    <t>Kokonaiskulutus</t>
  </si>
  <si>
    <t>Sianlihan tuotanto kulutus</t>
  </si>
  <si>
    <t>Siipikarjanlihan tuotanto kulutus</t>
  </si>
  <si>
    <t>Naudanlihan tuotanto kulutus</t>
  </si>
  <si>
    <t>Tuotantotarvikkeet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</si>
</sst>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2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itomarkkina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hamarkkina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iljan%20maailmanmarkkin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iljamarkkina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uotantopanokse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aatalouden%20talou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lintaviketeollisuuden%20tuotanto%20ja%20ulkomaankaupp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lintarvikkeiden%20hinnat%20&amp;%20kulu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don hinnat uusi"/>
      <sheetName val="Maidontuotanto uusi"/>
      <sheetName val="Maitotuotteet kulutus"/>
    </sheetNames>
    <sheetDataSet>
      <sheetData sheetId="0">
        <row r="12">
          <cell r="D12">
            <v>44.55</v>
          </cell>
          <cell r="E12">
            <v>38.14</v>
          </cell>
          <cell r="F12">
            <v>37.75</v>
          </cell>
          <cell r="G12">
            <v>38.31</v>
          </cell>
          <cell r="H12">
            <v>38.479999999999997</v>
          </cell>
          <cell r="I12">
            <v>38.61</v>
          </cell>
          <cell r="J12">
            <v>39.08</v>
          </cell>
          <cell r="K12">
            <v>39.56</v>
          </cell>
          <cell r="L12">
            <v>45.494</v>
          </cell>
          <cell r="M12">
            <v>45.94894</v>
          </cell>
        </row>
      </sheetData>
      <sheetData sheetId="1">
        <row r="7">
          <cell r="C7">
            <v>2288507106</v>
          </cell>
          <cell r="D7">
            <v>2324583015</v>
          </cell>
          <cell r="E7">
            <v>2319931197</v>
          </cell>
          <cell r="F7">
            <v>2296990985</v>
          </cell>
          <cell r="G7">
            <v>2285135524</v>
          </cell>
          <cell r="H7">
            <v>2261808951</v>
          </cell>
          <cell r="I7">
            <v>2293326383</v>
          </cell>
          <cell r="J7">
            <v>2205728462</v>
          </cell>
          <cell r="K7">
            <v>2139556608.1399999</v>
          </cell>
          <cell r="L7">
            <v>2118161042.0585999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nnat Suomi kk"/>
      <sheetName val="Hinnat Suomi"/>
      <sheetName val="Kulutus ja tuotanto Suomi"/>
      <sheetName val="Taul2"/>
      <sheetName val="Uusi Kulutus ja tuotanto Suomi"/>
      <sheetName val="Hinnat EU"/>
      <sheetName val="Hinnat EU uusi"/>
      <sheetName val="Tuotanto EU"/>
      <sheetName val="Tuotanto EU uusi"/>
      <sheetName val="Taul1"/>
    </sheetNames>
    <sheetDataSet>
      <sheetData sheetId="0"/>
      <sheetData sheetId="1">
        <row r="15">
          <cell r="D15">
            <v>-2.3992786061640459E-2</v>
          </cell>
          <cell r="E15">
            <v>-4.3588728304626123E-2</v>
          </cell>
          <cell r="F15">
            <v>-1.8423322408142262E-2</v>
          </cell>
          <cell r="G15">
            <v>4.7977223999156493E-2</v>
          </cell>
          <cell r="H15">
            <v>4.6082640193184643E-2</v>
          </cell>
          <cell r="I15">
            <v>1.465213209361993E-2</v>
          </cell>
          <cell r="J15">
            <v>-2.6542800265428879E-3</v>
          </cell>
          <cell r="K15">
            <v>1.5904698539429107E-2</v>
          </cell>
          <cell r="L15">
            <v>0.15</v>
          </cell>
          <cell r="M15">
            <v>0.03</v>
          </cell>
        </row>
        <row r="17">
          <cell r="D17">
            <v>-9.0496698248636376E-2</v>
          </cell>
          <cell r="E17">
            <v>-8.0560641454637261E-2</v>
          </cell>
          <cell r="F17">
            <v>-4.1612305156904505E-2</v>
          </cell>
          <cell r="G17">
            <v>5.7963745790642784E-2</v>
          </cell>
          <cell r="H17">
            <v>3.1829879452797138E-2</v>
          </cell>
          <cell r="I17">
            <v>3.9314780782357506E-2</v>
          </cell>
          <cell r="J17">
            <v>2.1597726555099506E-2</v>
          </cell>
          <cell r="K17">
            <v>-4.0798664770971271E-2</v>
          </cell>
          <cell r="L17">
            <v>0.13</v>
          </cell>
          <cell r="M17">
            <v>0.02</v>
          </cell>
        </row>
        <row r="20">
          <cell r="D20">
            <v>-3.9810672372430744E-2</v>
          </cell>
          <cell r="E20">
            <v>-6.2529542845566777E-2</v>
          </cell>
          <cell r="F20">
            <v>-2.7371605560757795E-2</v>
          </cell>
          <cell r="G20">
            <v>-1.3182255795008535E-2</v>
          </cell>
          <cell r="H20">
            <v>1.703564727954987E-2</v>
          </cell>
          <cell r="I20">
            <v>3.3574380165289019E-2</v>
          </cell>
          <cell r="J20">
            <v>-3.6053401870493218E-2</v>
          </cell>
          <cell r="K20">
            <v>4.3697230039994039E-3</v>
          </cell>
          <cell r="L20">
            <v>0.17</v>
          </cell>
          <cell r="M20">
            <v>0.02</v>
          </cell>
        </row>
      </sheetData>
      <sheetData sheetId="2"/>
      <sheetData sheetId="3"/>
      <sheetData sheetId="4">
        <row r="11">
          <cell r="C11">
            <v>94774435.699999973</v>
          </cell>
        </row>
        <row r="25">
          <cell r="C25">
            <v>186068024.99999997</v>
          </cell>
          <cell r="D25">
            <v>191928661.40000001</v>
          </cell>
          <cell r="E25">
            <v>190100774.59999999</v>
          </cell>
          <cell r="F25">
            <v>181519665.19999999</v>
          </cell>
          <cell r="G25">
            <v>168876111</v>
          </cell>
          <cell r="H25">
            <v>171127559.59999999</v>
          </cell>
          <cell r="I25">
            <v>175746711.89999998</v>
          </cell>
          <cell r="J25">
            <v>176030567.70000002</v>
          </cell>
          <cell r="K25">
            <v>168989344.99200001</v>
          </cell>
          <cell r="L25">
            <v>165609558.09216002</v>
          </cell>
        </row>
        <row r="26">
          <cell r="C26">
            <v>186580274.99999946</v>
          </cell>
          <cell r="D26">
            <v>188593415.3999998</v>
          </cell>
          <cell r="E26">
            <v>182142622.59999973</v>
          </cell>
          <cell r="F26">
            <v>178187325.1999999</v>
          </cell>
          <cell r="G26">
            <v>178080779.9999997</v>
          </cell>
          <cell r="H26">
            <v>166429639.5999999</v>
          </cell>
          <cell r="I26">
            <v>155950666.89999989</v>
          </cell>
          <cell r="J26">
            <v>160894811.69999951</v>
          </cell>
          <cell r="K26">
            <v>160090337.64149952</v>
          </cell>
          <cell r="L26">
            <v>159289885.95329204</v>
          </cell>
        </row>
        <row r="40">
          <cell r="C40">
            <v>113372489.5</v>
          </cell>
          <cell r="D40">
            <v>117357847.7</v>
          </cell>
          <cell r="E40">
            <v>125407606.19999999</v>
          </cell>
          <cell r="F40">
            <v>128866585.3</v>
          </cell>
          <cell r="G40">
            <v>135317508</v>
          </cell>
          <cell r="H40">
            <v>139123110.19999999</v>
          </cell>
          <cell r="I40">
            <v>145319326</v>
          </cell>
          <cell r="J40">
            <v>147161856.5</v>
          </cell>
          <cell r="K40">
            <v>148633475.065</v>
          </cell>
          <cell r="L40">
            <v>150119809.81564999</v>
          </cell>
        </row>
        <row r="41">
          <cell r="C41">
            <v>108830504.5</v>
          </cell>
          <cell r="D41">
            <v>111187695.69999999</v>
          </cell>
          <cell r="E41">
            <v>119531284.19999966</v>
          </cell>
          <cell r="F41">
            <v>127400676.29999979</v>
          </cell>
          <cell r="G41">
            <v>132285979.99999967</v>
          </cell>
          <cell r="H41">
            <v>134794374.19999981</v>
          </cell>
          <cell r="I41">
            <v>140812090.9999997</v>
          </cell>
          <cell r="J41">
            <v>143328112.49999958</v>
          </cell>
          <cell r="K41">
            <v>144761393.62499958</v>
          </cell>
          <cell r="L41">
            <v>146209007.56124958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ljan_tuotanto_uusi"/>
      <sheetName val="Viljan maailmanmarkkinat uusi"/>
      <sheetName val="Taul1"/>
      <sheetName val="Varastot"/>
    </sheetNames>
    <sheetDataSet>
      <sheetData sheetId="0">
        <row r="4">
          <cell r="B4">
            <v>716508</v>
          </cell>
          <cell r="C4">
            <v>730255</v>
          </cell>
          <cell r="D4">
            <v>737958</v>
          </cell>
          <cell r="E4">
            <v>756144</v>
          </cell>
          <cell r="F4">
            <v>761563</v>
          </cell>
          <cell r="G4">
            <v>731508</v>
          </cell>
          <cell r="H4">
            <v>762372</v>
          </cell>
          <cell r="I4">
            <v>776004</v>
          </cell>
          <cell r="J4">
            <v>778522</v>
          </cell>
          <cell r="K4">
            <v>786307.22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otanto uusi"/>
      <sheetName val="Hinnat uusi"/>
    </sheetNames>
    <sheetDataSet>
      <sheetData sheetId="0">
        <row r="2">
          <cell r="C2">
            <v>1088.2</v>
          </cell>
          <cell r="D2">
            <v>992.1</v>
          </cell>
          <cell r="E2">
            <v>823.9</v>
          </cell>
          <cell r="F2">
            <v>802</v>
          </cell>
          <cell r="G2">
            <v>494.7</v>
          </cell>
          <cell r="H2">
            <v>901.6</v>
          </cell>
          <cell r="I2">
            <v>677.4</v>
          </cell>
          <cell r="J2">
            <v>677.7</v>
          </cell>
          <cell r="K2">
            <v>806.46299999999997</v>
          </cell>
          <cell r="L2">
            <v>822.59226000000001</v>
          </cell>
        </row>
        <row r="3">
          <cell r="C3">
            <v>74.900000000000006</v>
          </cell>
          <cell r="D3">
            <v>107.5</v>
          </cell>
          <cell r="E3">
            <v>86.8</v>
          </cell>
          <cell r="F3">
            <v>113.5</v>
          </cell>
          <cell r="G3">
            <v>42.3</v>
          </cell>
          <cell r="H3">
            <v>182.5</v>
          </cell>
          <cell r="I3">
            <v>67.400000000000006</v>
          </cell>
          <cell r="J3">
            <v>66.8</v>
          </cell>
          <cell r="K3">
            <v>76.819999999999993</v>
          </cell>
          <cell r="L3">
            <v>78.356399999999994</v>
          </cell>
        </row>
        <row r="4">
          <cell r="C4">
            <v>1854.8</v>
          </cell>
          <cell r="D4">
            <v>1569</v>
          </cell>
          <cell r="E4">
            <v>1580.7</v>
          </cell>
          <cell r="F4">
            <v>1460.1</v>
          </cell>
          <cell r="G4">
            <v>1336.1</v>
          </cell>
          <cell r="H4">
            <v>1682.4</v>
          </cell>
          <cell r="I4">
            <v>1381.9</v>
          </cell>
          <cell r="J4">
            <v>1032.3</v>
          </cell>
          <cell r="K4">
            <v>1228.4369999999999</v>
          </cell>
          <cell r="L4">
            <v>1265.2901099999999</v>
          </cell>
        </row>
        <row r="5">
          <cell r="C5">
            <v>1039</v>
          </cell>
          <cell r="D5">
            <v>979.6</v>
          </cell>
          <cell r="E5">
            <v>1035.0999999999999</v>
          </cell>
          <cell r="F5">
            <v>1013.9</v>
          </cell>
          <cell r="G5">
            <v>818.2</v>
          </cell>
          <cell r="H5">
            <v>1169.8</v>
          </cell>
          <cell r="I5">
            <v>1194.5999999999999</v>
          </cell>
          <cell r="J5">
            <v>790.2</v>
          </cell>
          <cell r="K5">
            <v>948.24</v>
          </cell>
          <cell r="L5">
            <v>976.68720000000008</v>
          </cell>
        </row>
      </sheetData>
      <sheetData sheetId="1">
        <row r="5">
          <cell r="D5">
            <v>155.91999999999999</v>
          </cell>
          <cell r="E5">
            <v>150.51</v>
          </cell>
          <cell r="F5">
            <v>139.4</v>
          </cell>
          <cell r="G5">
            <v>148.02000000000001</v>
          </cell>
          <cell r="H5">
            <v>176.5</v>
          </cell>
          <cell r="I5">
            <v>175.2</v>
          </cell>
          <cell r="J5">
            <v>160.88</v>
          </cell>
          <cell r="K5">
            <v>208.51</v>
          </cell>
          <cell r="L5">
            <v>245</v>
          </cell>
          <cell r="M5">
            <v>220</v>
          </cell>
        </row>
        <row r="8">
          <cell r="D8">
            <v>196.55</v>
          </cell>
          <cell r="E8">
            <v>174.92</v>
          </cell>
          <cell r="F8">
            <v>170.52</v>
          </cell>
          <cell r="G8">
            <v>164.02</v>
          </cell>
          <cell r="H8">
            <v>180.64</v>
          </cell>
          <cell r="I8">
            <v>167.74</v>
          </cell>
          <cell r="J8">
            <v>156.74</v>
          </cell>
          <cell r="K8">
            <v>166.78</v>
          </cell>
          <cell r="L8">
            <v>180</v>
          </cell>
          <cell r="M8">
            <v>170</v>
          </cell>
        </row>
        <row r="9">
          <cell r="D9">
            <v>138.75</v>
          </cell>
          <cell r="E9">
            <v>142</v>
          </cell>
          <cell r="F9">
            <v>132.38999999999999</v>
          </cell>
          <cell r="G9">
            <v>138.41</v>
          </cell>
          <cell r="H9">
            <v>173.65</v>
          </cell>
          <cell r="I9">
            <v>166.2</v>
          </cell>
          <cell r="J9">
            <v>145.37</v>
          </cell>
          <cell r="K9">
            <v>193.65</v>
          </cell>
          <cell r="L9">
            <v>220</v>
          </cell>
          <cell r="M9">
            <v>190</v>
          </cell>
        </row>
        <row r="12">
          <cell r="D12">
            <v>126.27</v>
          </cell>
          <cell r="E12">
            <v>132.86000000000001</v>
          </cell>
          <cell r="F12">
            <v>128.76</v>
          </cell>
          <cell r="G12">
            <v>134.69</v>
          </cell>
          <cell r="H12">
            <v>177.85</v>
          </cell>
          <cell r="I12">
            <v>170.51</v>
          </cell>
          <cell r="J12">
            <v>153.07</v>
          </cell>
          <cell r="K12">
            <v>173.28</v>
          </cell>
          <cell r="L12">
            <v>210</v>
          </cell>
          <cell r="M12">
            <v>175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usi Tuotantopanokset"/>
      <sheetName val="Uusi Tuotantopanokset kk"/>
    </sheetNames>
    <sheetDataSet>
      <sheetData sheetId="0">
        <row r="52">
          <cell r="C52">
            <v>-5.018248175182205E-2</v>
          </cell>
          <cell r="D52">
            <v>-0.11335254562920238</v>
          </cell>
          <cell r="E52">
            <v>-6.725560463371949E-2</v>
          </cell>
          <cell r="F52">
            <v>9.7659042172980381E-2</v>
          </cell>
          <cell r="G52">
            <v>0.10394790394790721</v>
          </cell>
          <cell r="H52">
            <v>2.7134640908414553E-2</v>
          </cell>
          <cell r="I52">
            <v>-0.1327351040918856</v>
          </cell>
          <cell r="J52">
            <v>0.1923681814419369</v>
          </cell>
          <cell r="K52">
            <v>0.3</v>
          </cell>
          <cell r="L52">
            <v>-0.08</v>
          </cell>
        </row>
        <row r="53">
          <cell r="C53">
            <v>-9.1705891900600855E-3</v>
          </cell>
          <cell r="D53">
            <v>-1.7200425915311235E-2</v>
          </cell>
          <cell r="E53">
            <v>-0.13759479956663112</v>
          </cell>
          <cell r="F53">
            <v>1.6138384228836733E-2</v>
          </cell>
          <cell r="G53">
            <v>2.0827389443651922E-2</v>
          </cell>
          <cell r="H53">
            <v>2.1706726290292799E-2</v>
          </cell>
          <cell r="I53">
            <v>-8.2611470775964202E-2</v>
          </cell>
          <cell r="J53">
            <v>0.42600139151177352</v>
          </cell>
          <cell r="K53">
            <v>0.65</v>
          </cell>
          <cell r="L53">
            <v>-0.15</v>
          </cell>
        </row>
        <row r="54">
          <cell r="C54">
            <v>-8.4998885504120936E-2</v>
          </cell>
          <cell r="D54">
            <v>-2.5578562728379994E-2</v>
          </cell>
          <cell r="E54">
            <v>-2.8750000000000053E-2</v>
          </cell>
          <cell r="F54">
            <v>-4.9764049764047247E-3</v>
          </cell>
          <cell r="G54">
            <v>7.3639734414068903E-2</v>
          </cell>
          <cell r="H54">
            <v>2.5459802425511269E-2</v>
          </cell>
          <cell r="I54">
            <v>-7.1036967418546149E-2</v>
          </cell>
          <cell r="J54">
            <v>0.12241800859961516</v>
          </cell>
          <cell r="K54">
            <v>0.4</v>
          </cell>
          <cell r="L54">
            <v>-0.01</v>
          </cell>
        </row>
        <row r="57">
          <cell r="C57">
            <v>-1.6057451787296118E-2</v>
          </cell>
          <cell r="D57">
            <v>-1.5827456125970141E-2</v>
          </cell>
          <cell r="E57">
            <v>-2.5747854345468335E-2</v>
          </cell>
          <cell r="F57">
            <v>1.5566199110503387E-2</v>
          </cell>
          <cell r="G57">
            <v>3.7308404918312332E-2</v>
          </cell>
          <cell r="H57">
            <v>2.0378338881214431E-2</v>
          </cell>
          <cell r="I57">
            <v>-3.5486950986626353E-2</v>
          </cell>
          <cell r="J57">
            <v>0.10493317934334234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oustilit"/>
      <sheetName val="Taloustilit ennakkotiedot"/>
    </sheetNames>
    <sheetDataSet>
      <sheetData sheetId="0">
        <row r="18">
          <cell r="C18">
            <v>4531.1499999999996</v>
          </cell>
          <cell r="D18">
            <v>4310.82</v>
          </cell>
          <cell r="E18">
            <v>3951.85</v>
          </cell>
          <cell r="F18">
            <v>3963.07</v>
          </cell>
          <cell r="G18">
            <v>3920.33</v>
          </cell>
          <cell r="H18">
            <v>4079.94</v>
          </cell>
          <cell r="I18">
            <v>4413.5200000000004</v>
          </cell>
          <cell r="J18">
            <v>4182.5</v>
          </cell>
          <cell r="K18">
            <v>4066</v>
          </cell>
          <cell r="L18">
            <v>4857.9327008182654</v>
          </cell>
        </row>
        <row r="32">
          <cell r="C32">
            <v>5391.43</v>
          </cell>
          <cell r="D32">
            <v>5199.18</v>
          </cell>
          <cell r="E32">
            <v>5109.55</v>
          </cell>
          <cell r="F32">
            <v>5006.3500000000004</v>
          </cell>
          <cell r="G32">
            <v>4952.8900000000003</v>
          </cell>
          <cell r="H32">
            <v>5054.7299999999996</v>
          </cell>
          <cell r="I32">
            <v>5258.16</v>
          </cell>
          <cell r="J32">
            <v>5118.92</v>
          </cell>
          <cell r="K32">
            <v>5362.9699999999993</v>
          </cell>
          <cell r="L32">
            <v>6149.5887748384202</v>
          </cell>
        </row>
        <row r="35">
          <cell r="C35">
            <v>1200.3699999999999</v>
          </cell>
          <cell r="D35">
            <v>1141.42</v>
          </cell>
          <cell r="E35">
            <v>797.58</v>
          </cell>
          <cell r="F35">
            <v>864.37</v>
          </cell>
          <cell r="G35">
            <v>874.48</v>
          </cell>
          <cell r="H35">
            <v>930.36</v>
          </cell>
          <cell r="I35">
            <v>1058.67</v>
          </cell>
          <cell r="J35">
            <v>956.86</v>
          </cell>
          <cell r="K35">
            <v>602</v>
          </cell>
          <cell r="L35">
            <v>650.99986803375396</v>
          </cell>
        </row>
        <row r="37">
          <cell r="C37">
            <v>2060.6400000000003</v>
          </cell>
          <cell r="D37">
            <v>2029.79</v>
          </cell>
          <cell r="E37">
            <v>1955.2800000000002</v>
          </cell>
          <cell r="F37">
            <v>1907.6599999999994</v>
          </cell>
          <cell r="G37">
            <v>1907.04</v>
          </cell>
          <cell r="H37">
            <v>1905.15</v>
          </cell>
          <cell r="I37">
            <v>1903.3099999999995</v>
          </cell>
          <cell r="J37">
            <v>1893.2700000000004</v>
          </cell>
          <cell r="K37">
            <v>1898.9700000000003</v>
          </cell>
          <cell r="L37">
            <v>1942.6559420539083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L 2 Liikevaihto uusi"/>
      <sheetName val="TOL 2 Volyymi-indeksi uusi"/>
      <sheetName val="Elintarv. vienti ja tuonti uusi"/>
      <sheetName val="Maito&amp;muna, vienti&amp;tuonti uusi"/>
      <sheetName val="Liha&amp;lihavalm. vienti&amp;tuonti uu"/>
      <sheetName val="Taul1"/>
    </sheetNames>
    <sheetDataSet>
      <sheetData sheetId="0">
        <row r="32">
          <cell r="C32">
            <v>-1.2754788590928601E-2</v>
          </cell>
          <cell r="D32">
            <v>-3.0183363246793937E-2</v>
          </cell>
          <cell r="E32">
            <v>-1.2959001079916765E-2</v>
          </cell>
          <cell r="F32">
            <v>1.3740227418802098E-2</v>
          </cell>
          <cell r="G32">
            <v>1.5934889933462815E-2</v>
          </cell>
          <cell r="H32">
            <v>2.6086088280340425E-2</v>
          </cell>
          <cell r="I32">
            <v>-9.2003664839115373E-3</v>
          </cell>
          <cell r="J32">
            <v>3.1849939020091256E-2</v>
          </cell>
          <cell r="K32">
            <v>0.03</v>
          </cell>
          <cell r="L32">
            <v>0.01</v>
          </cell>
        </row>
      </sheetData>
      <sheetData sheetId="1">
        <row r="27">
          <cell r="C27">
            <v>-1.8568481193461328E-2</v>
          </cell>
          <cell r="D27">
            <v>-2.9835058214750521E-2</v>
          </cell>
          <cell r="E27">
            <v>1.6251354279526176E-2</v>
          </cell>
          <cell r="F27">
            <v>1.0989010989004289E-2</v>
          </cell>
          <cell r="G27">
            <v>9.490590525632836E-3</v>
          </cell>
          <cell r="H27">
            <v>1.0445962233893713E-3</v>
          </cell>
          <cell r="I27">
            <v>-2.3358484507946642E-2</v>
          </cell>
          <cell r="J27">
            <v>2.0793950850658272E-2</v>
          </cell>
          <cell r="K27">
            <v>5.0000000000000001E-3</v>
          </cell>
          <cell r="L27">
            <v>5.0000000000000001E-3</v>
          </cell>
        </row>
      </sheetData>
      <sheetData sheetId="2">
        <row r="43">
          <cell r="C43">
            <v>1516709286</v>
          </cell>
          <cell r="D43">
            <v>1398379935</v>
          </cell>
          <cell r="E43">
            <v>1374460113</v>
          </cell>
          <cell r="F43">
            <v>1535525604</v>
          </cell>
          <cell r="G43">
            <v>1471173544</v>
          </cell>
          <cell r="H43">
            <v>1666232908</v>
          </cell>
          <cell r="I43">
            <v>1694024703</v>
          </cell>
          <cell r="J43">
            <v>1732947351</v>
          </cell>
          <cell r="K43">
            <v>1663629456.96</v>
          </cell>
          <cell r="L43">
            <v>1713538340.6688001</v>
          </cell>
        </row>
        <row r="45">
          <cell r="C45">
            <v>4160288810</v>
          </cell>
          <cell r="D45">
            <v>4278375430</v>
          </cell>
          <cell r="E45">
            <v>4293224397</v>
          </cell>
          <cell r="F45">
            <v>4566651722</v>
          </cell>
          <cell r="G45">
            <v>4607410105</v>
          </cell>
          <cell r="H45">
            <v>4667106569</v>
          </cell>
          <cell r="I45">
            <v>4593618936</v>
          </cell>
          <cell r="J45">
            <v>4696021055</v>
          </cell>
          <cell r="K45">
            <v>4930822107.75</v>
          </cell>
          <cell r="L45">
            <v>5029438549.9049997</v>
          </cell>
        </row>
      </sheetData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I"/>
    </sheetNames>
    <sheetDataSet>
      <sheetData sheetId="0">
        <row r="61">
          <cell r="C61">
            <v>-4.9957128988599164E-3</v>
          </cell>
          <cell r="D61">
            <v>-2.2176959890610748E-2</v>
          </cell>
          <cell r="E61">
            <v>-1.0247483649182043E-2</v>
          </cell>
          <cell r="F61">
            <v>-1.2642113396372223E-2</v>
          </cell>
          <cell r="G61">
            <v>2.1613242209916894E-2</v>
          </cell>
          <cell r="H61">
            <v>1.2037030282249672E-2</v>
          </cell>
          <cell r="I61">
            <v>1.2975123804306543E-2</v>
          </cell>
          <cell r="J61">
            <v>2.6969906139033828E-3</v>
          </cell>
          <cell r="K61">
            <v>0.10806306306306307</v>
          </cell>
          <cell r="L61">
            <v>3.5790335790335782E-2</v>
          </cell>
        </row>
        <row r="62">
          <cell r="C62">
            <v>-3.7942259852804527E-3</v>
          </cell>
          <cell r="D62">
            <v>-2.248156793005085E-2</v>
          </cell>
          <cell r="E62">
            <v>-8.8462034096166153E-3</v>
          </cell>
          <cell r="F62">
            <v>-1.0860088410293844E-3</v>
          </cell>
          <cell r="G62">
            <v>4.073132637123722E-3</v>
          </cell>
          <cell r="H62">
            <v>1.9329896907216204E-2</v>
          </cell>
          <cell r="I62">
            <v>7.241227118695015E-3</v>
          </cell>
          <cell r="J62">
            <v>7.7387539269349048E-3</v>
          </cell>
          <cell r="K62">
            <v>0.14000000000000001</v>
          </cell>
          <cell r="L62">
            <v>0.03</v>
          </cell>
        </row>
        <row r="63">
          <cell r="C63">
            <v>-1.6605685336335885E-2</v>
          </cell>
          <cell r="D63">
            <v>-2.7070797325031037E-2</v>
          </cell>
          <cell r="E63">
            <v>-3.3908276891286726E-2</v>
          </cell>
          <cell r="F63">
            <v>-1.163015224656494E-2</v>
          </cell>
          <cell r="G63">
            <v>1.588470439722256E-2</v>
          </cell>
          <cell r="H63">
            <v>4.3935561176940752E-2</v>
          </cell>
          <cell r="I63">
            <v>2.0334707874562374E-2</v>
          </cell>
          <cell r="J63">
            <v>5.4649741681018771E-3</v>
          </cell>
          <cell r="K63">
            <v>0.12</v>
          </cell>
          <cell r="L63">
            <v>0.04</v>
          </cell>
        </row>
        <row r="65">
          <cell r="C65">
            <v>3.2795905217666288E-3</v>
          </cell>
          <cell r="D65">
            <v>-4.381584644248826E-2</v>
          </cell>
          <cell r="E65">
            <v>-2.5636188003743232E-2</v>
          </cell>
          <cell r="F65">
            <v>-5.8554267258404957E-3</v>
          </cell>
          <cell r="G65">
            <v>2.1175645670211685E-2</v>
          </cell>
          <cell r="H65">
            <v>1.747118018203575E-2</v>
          </cell>
          <cell r="I65">
            <v>-1.424683008028893E-4</v>
          </cell>
          <cell r="J65">
            <v>-2.9922606191506995E-3</v>
          </cell>
          <cell r="K65">
            <v>0.1</v>
          </cell>
          <cell r="L65">
            <v>0.05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uso Aalto-Setälä" id="{98738F08-A34F-4346-95A4-3221F4A05976}" userId="S::juuso.aalto-setala@ptt.fi::08cee43f-39a8-4244-b013-9b544cb9ea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2" dT="2022-03-15T09:04:54.58" personId="{98738F08-A34F-4346-95A4-3221F4A05976}" id="{21C51847-67B6-4CE8-9882-8DF731387420}">
    <text>summattu yhteen Ulkomaankauppa sitc_v luvut yhteen</text>
  </threadedComment>
  <threadedComment ref="E32" dT="2022-03-15T09:04:54.58" personId="{98738F08-A34F-4346-95A4-3221F4A05976}" id="{0F99DAA3-611F-4292-82B3-F80250A5F74D}">
    <text>summattu yhteen Ulkomaankauppa sitc_v luvut yhteen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DF4C-9ABC-43AF-91C0-4DF6C616CC14}">
  <dimension ref="A1:O3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51.5703125" customWidth="1"/>
    <col min="2" max="3" width="13.85546875" customWidth="1"/>
    <col min="4" max="4" width="52.42578125" bestFit="1" customWidth="1"/>
    <col min="5" max="5" width="39.42578125" customWidth="1"/>
    <col min="6" max="6" width="21.85546875" customWidth="1"/>
    <col min="7" max="13" width="10.85546875" bestFit="1" customWidth="1"/>
    <col min="14" max="14" width="11.85546875" bestFit="1" customWidth="1"/>
    <col min="15" max="15" width="26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  <c r="F2">
        <f>'[1]Maidontuotanto uusi'!C7/1000000</f>
        <v>2288.507106</v>
      </c>
      <c r="G2">
        <f>'[1]Maidontuotanto uusi'!D7/1000000</f>
        <v>2324.5830150000002</v>
      </c>
      <c r="H2">
        <f>'[1]Maidontuotanto uusi'!E7/1000000</f>
        <v>2319.9311969999999</v>
      </c>
      <c r="I2">
        <f>'[1]Maidontuotanto uusi'!F7/1000000</f>
        <v>2296.9909849999999</v>
      </c>
      <c r="J2">
        <f>'[1]Maidontuotanto uusi'!G7/1000000</f>
        <v>2285.1355239999998</v>
      </c>
      <c r="K2">
        <f>'[1]Maidontuotanto uusi'!H7/1000000</f>
        <v>2261.808951</v>
      </c>
      <c r="L2">
        <f>'[1]Maidontuotanto uusi'!I7/1000000</f>
        <v>2293.3263830000001</v>
      </c>
      <c r="M2">
        <f>'[1]Maidontuotanto uusi'!J7/1000000</f>
        <v>2205.728462</v>
      </c>
      <c r="N2">
        <f>'[1]Maidontuotanto uusi'!K7/1000000</f>
        <v>2139.5566081399998</v>
      </c>
      <c r="O2">
        <f>'[1]Maidontuotanto uusi'!L7/1000000</f>
        <v>2118.1610420585998</v>
      </c>
    </row>
    <row r="3" spans="1:15" x14ac:dyDescent="0.25">
      <c r="A3" s="1" t="s">
        <v>10</v>
      </c>
      <c r="B3" s="1" t="s">
        <v>6</v>
      </c>
      <c r="C3" t="s">
        <v>11</v>
      </c>
      <c r="D3" t="s">
        <v>12</v>
      </c>
      <c r="E3" t="s">
        <v>13</v>
      </c>
      <c r="F3">
        <f>'[1]Maidon hinnat uusi'!D$12</f>
        <v>44.55</v>
      </c>
      <c r="G3">
        <f>'[1]Maidon hinnat uusi'!E$12</f>
        <v>38.14</v>
      </c>
      <c r="H3">
        <f>'[1]Maidon hinnat uusi'!F$12</f>
        <v>37.75</v>
      </c>
      <c r="I3">
        <f>'[1]Maidon hinnat uusi'!G$12</f>
        <v>38.31</v>
      </c>
      <c r="J3">
        <f>'[1]Maidon hinnat uusi'!H$12</f>
        <v>38.479999999999997</v>
      </c>
      <c r="K3">
        <f>'[1]Maidon hinnat uusi'!I$12</f>
        <v>38.61</v>
      </c>
      <c r="L3">
        <f>'[1]Maidon hinnat uusi'!J$12</f>
        <v>39.08</v>
      </c>
      <c r="M3">
        <f>'[1]Maidon hinnat uusi'!K$12</f>
        <v>39.56</v>
      </c>
      <c r="N3">
        <f>'[1]Maidon hinnat uusi'!L$12</f>
        <v>45.494</v>
      </c>
      <c r="O3">
        <f>'[1]Maidon hinnat uusi'!M$12</f>
        <v>45.94894</v>
      </c>
    </row>
    <row r="4" spans="1:15" x14ac:dyDescent="0.25">
      <c r="A4" t="s">
        <v>14</v>
      </c>
      <c r="B4" t="s">
        <v>6</v>
      </c>
      <c r="C4" t="s">
        <v>15</v>
      </c>
      <c r="D4" t="s">
        <v>58</v>
      </c>
      <c r="E4" t="s">
        <v>56</v>
      </c>
      <c r="F4">
        <f>'[2]Uusi Kulutus ja tuotanto Suomi'!C$25/1000000</f>
        <v>186.06802499999998</v>
      </c>
      <c r="G4">
        <f>'[2]Uusi Kulutus ja tuotanto Suomi'!D$25/1000000</f>
        <v>191.92866140000001</v>
      </c>
      <c r="H4">
        <f>'[2]Uusi Kulutus ja tuotanto Suomi'!E$25/1000000</f>
        <v>190.10077459999999</v>
      </c>
      <c r="I4">
        <f>'[2]Uusi Kulutus ja tuotanto Suomi'!F$25/1000000</f>
        <v>181.51966519999999</v>
      </c>
      <c r="J4">
        <f>'[2]Uusi Kulutus ja tuotanto Suomi'!G$25/1000000</f>
        <v>168.87611100000001</v>
      </c>
      <c r="K4">
        <f>'[2]Uusi Kulutus ja tuotanto Suomi'!H$25/1000000</f>
        <v>171.12755959999998</v>
      </c>
      <c r="L4">
        <f>'[2]Uusi Kulutus ja tuotanto Suomi'!I$25/1000000</f>
        <v>175.74671189999998</v>
      </c>
      <c r="M4">
        <f>'[2]Uusi Kulutus ja tuotanto Suomi'!J$25/1000000</f>
        <v>176.03056770000001</v>
      </c>
      <c r="N4">
        <f>'[2]Uusi Kulutus ja tuotanto Suomi'!K$25/1000000</f>
        <v>168.98934499200001</v>
      </c>
      <c r="O4">
        <f>'[2]Uusi Kulutus ja tuotanto Suomi'!L$25/1000000</f>
        <v>165.60955809216003</v>
      </c>
    </row>
    <row r="5" spans="1:15" x14ac:dyDescent="0.25">
      <c r="A5" t="s">
        <v>16</v>
      </c>
      <c r="B5" t="s">
        <v>6</v>
      </c>
      <c r="C5" t="s">
        <v>17</v>
      </c>
      <c r="D5" t="s">
        <v>58</v>
      </c>
      <c r="E5" t="s">
        <v>57</v>
      </c>
      <c r="F5">
        <f>'[2]Uusi Kulutus ja tuotanto Suomi'!C$26/1000000</f>
        <v>186.58027499999946</v>
      </c>
      <c r="G5">
        <f>'[2]Uusi Kulutus ja tuotanto Suomi'!D$26/1000000</f>
        <v>188.5934153999998</v>
      </c>
      <c r="H5">
        <f>'[2]Uusi Kulutus ja tuotanto Suomi'!E$26/1000000</f>
        <v>182.14262259999973</v>
      </c>
      <c r="I5">
        <f>'[2]Uusi Kulutus ja tuotanto Suomi'!F$26/1000000</f>
        <v>178.18732519999989</v>
      </c>
      <c r="J5">
        <f>'[2]Uusi Kulutus ja tuotanto Suomi'!G$26/1000000</f>
        <v>178.08077999999969</v>
      </c>
      <c r="K5">
        <f>'[2]Uusi Kulutus ja tuotanto Suomi'!H$26/1000000</f>
        <v>166.42963959999992</v>
      </c>
      <c r="L5">
        <f>'[2]Uusi Kulutus ja tuotanto Suomi'!I$26/1000000</f>
        <v>155.95066689999987</v>
      </c>
      <c r="M5">
        <f>'[2]Uusi Kulutus ja tuotanto Suomi'!J$26/1000000</f>
        <v>160.89481169999951</v>
      </c>
      <c r="N5">
        <f>'[2]Uusi Kulutus ja tuotanto Suomi'!K$26/1000000</f>
        <v>160.09033764149953</v>
      </c>
      <c r="O5">
        <f>'[2]Uusi Kulutus ja tuotanto Suomi'!L$26/1000000</f>
        <v>159.28988595329204</v>
      </c>
    </row>
    <row r="6" spans="1:15" x14ac:dyDescent="0.25">
      <c r="A6" t="s">
        <v>14</v>
      </c>
      <c r="B6" t="s">
        <v>6</v>
      </c>
      <c r="C6" t="s">
        <v>15</v>
      </c>
      <c r="D6" t="s">
        <v>59</v>
      </c>
      <c r="E6" t="s">
        <v>56</v>
      </c>
      <c r="F6">
        <f>'[2]Uusi Kulutus ja tuotanto Suomi'!C$40/1000000</f>
        <v>113.3724895</v>
      </c>
      <c r="G6">
        <f>'[2]Uusi Kulutus ja tuotanto Suomi'!D$40/1000000</f>
        <v>117.35784770000001</v>
      </c>
      <c r="H6">
        <f>'[2]Uusi Kulutus ja tuotanto Suomi'!E$40/1000000</f>
        <v>125.40760619999999</v>
      </c>
      <c r="I6">
        <f>'[2]Uusi Kulutus ja tuotanto Suomi'!F$40/1000000</f>
        <v>128.8665853</v>
      </c>
      <c r="J6">
        <f>'[2]Uusi Kulutus ja tuotanto Suomi'!G$40/1000000</f>
        <v>135.317508</v>
      </c>
      <c r="K6">
        <f>'[2]Uusi Kulutus ja tuotanto Suomi'!H$40/1000000</f>
        <v>139.12311019999999</v>
      </c>
      <c r="L6">
        <f>'[2]Uusi Kulutus ja tuotanto Suomi'!I$40/1000000</f>
        <v>145.31932599999999</v>
      </c>
      <c r="M6">
        <f>'[2]Uusi Kulutus ja tuotanto Suomi'!J$40/1000000</f>
        <v>147.1618565</v>
      </c>
      <c r="N6">
        <f>'[2]Uusi Kulutus ja tuotanto Suomi'!K$40/1000000</f>
        <v>148.633475065</v>
      </c>
      <c r="O6">
        <f>'[2]Uusi Kulutus ja tuotanto Suomi'!L$40/1000000</f>
        <v>150.11980981564997</v>
      </c>
    </row>
    <row r="7" spans="1:15" x14ac:dyDescent="0.25">
      <c r="A7" t="s">
        <v>16</v>
      </c>
      <c r="B7" t="s">
        <v>6</v>
      </c>
      <c r="C7" t="s">
        <v>17</v>
      </c>
      <c r="D7" t="s">
        <v>59</v>
      </c>
      <c r="E7" t="s">
        <v>57</v>
      </c>
      <c r="F7">
        <f>'[2]Uusi Kulutus ja tuotanto Suomi'!$C$26/1000000</f>
        <v>186.58027499999946</v>
      </c>
      <c r="G7">
        <f>'[2]Uusi Kulutus ja tuotanto Suomi'!$C$26/1000000</f>
        <v>186.58027499999946</v>
      </c>
      <c r="H7">
        <f>'[2]Uusi Kulutus ja tuotanto Suomi'!$C$26/1000000</f>
        <v>186.58027499999946</v>
      </c>
      <c r="I7">
        <f>'[2]Uusi Kulutus ja tuotanto Suomi'!$C$26/1000000</f>
        <v>186.58027499999946</v>
      </c>
      <c r="J7">
        <f>'[2]Uusi Kulutus ja tuotanto Suomi'!$C$26/1000000</f>
        <v>186.58027499999946</v>
      </c>
      <c r="K7">
        <f>'[2]Uusi Kulutus ja tuotanto Suomi'!$C$26/1000000</f>
        <v>186.58027499999946</v>
      </c>
      <c r="L7">
        <f>'[2]Uusi Kulutus ja tuotanto Suomi'!$C$26/1000000</f>
        <v>186.58027499999946</v>
      </c>
      <c r="M7">
        <f>'[2]Uusi Kulutus ja tuotanto Suomi'!$C$26/1000000</f>
        <v>186.58027499999946</v>
      </c>
      <c r="N7">
        <f>'[2]Uusi Kulutus ja tuotanto Suomi'!$C$26/1000000</f>
        <v>186.58027499999946</v>
      </c>
      <c r="O7">
        <f>'[2]Uusi Kulutus ja tuotanto Suomi'!$C$26/1000000</f>
        <v>186.58027499999946</v>
      </c>
    </row>
    <row r="8" spans="1:15" x14ac:dyDescent="0.25">
      <c r="A8" t="s">
        <v>14</v>
      </c>
      <c r="B8" t="s">
        <v>6</v>
      </c>
      <c r="C8" t="s">
        <v>15</v>
      </c>
      <c r="D8" t="s">
        <v>60</v>
      </c>
      <c r="E8" t="s">
        <v>56</v>
      </c>
      <c r="F8">
        <f>'[2]Uusi Kulutus ja tuotanto Suomi'!C$41/1000000</f>
        <v>108.8305045</v>
      </c>
      <c r="G8">
        <f>'[2]Uusi Kulutus ja tuotanto Suomi'!D$41/1000000</f>
        <v>111.18769569999999</v>
      </c>
      <c r="H8">
        <f>'[2]Uusi Kulutus ja tuotanto Suomi'!E$41/1000000</f>
        <v>119.53128419999966</v>
      </c>
      <c r="I8">
        <f>'[2]Uusi Kulutus ja tuotanto Suomi'!F$41/1000000</f>
        <v>127.40067629999979</v>
      </c>
      <c r="J8">
        <f>'[2]Uusi Kulutus ja tuotanto Suomi'!G$41/1000000</f>
        <v>132.28597999999968</v>
      </c>
      <c r="K8">
        <f>'[2]Uusi Kulutus ja tuotanto Suomi'!H$41/1000000</f>
        <v>134.79437419999982</v>
      </c>
      <c r="L8">
        <f>'[2]Uusi Kulutus ja tuotanto Suomi'!I$41/1000000</f>
        <v>140.8120909999997</v>
      </c>
      <c r="M8">
        <f>'[2]Uusi Kulutus ja tuotanto Suomi'!J$41/1000000</f>
        <v>143.32811249999958</v>
      </c>
      <c r="N8">
        <f>'[2]Uusi Kulutus ja tuotanto Suomi'!K$41/1000000</f>
        <v>144.76139362499958</v>
      </c>
      <c r="O8">
        <f>'[2]Uusi Kulutus ja tuotanto Suomi'!L$41/1000000</f>
        <v>146.20900756124959</v>
      </c>
    </row>
    <row r="9" spans="1:15" x14ac:dyDescent="0.25">
      <c r="A9" t="s">
        <v>16</v>
      </c>
      <c r="B9" t="s">
        <v>6</v>
      </c>
      <c r="C9" t="s">
        <v>17</v>
      </c>
      <c r="D9" t="s">
        <v>60</v>
      </c>
      <c r="E9" t="s">
        <v>57</v>
      </c>
      <c r="F9">
        <f>'[2]Uusi Kulutus ja tuotanto Suomi'!$C$11/1000000</f>
        <v>94.77443569999997</v>
      </c>
      <c r="G9">
        <f>'[2]Uusi Kulutus ja tuotanto Suomi'!$C$11/1000000</f>
        <v>94.77443569999997</v>
      </c>
      <c r="H9">
        <f>'[2]Uusi Kulutus ja tuotanto Suomi'!$C$11/1000000</f>
        <v>94.77443569999997</v>
      </c>
      <c r="I9">
        <f>'[2]Uusi Kulutus ja tuotanto Suomi'!$C$11/1000000</f>
        <v>94.77443569999997</v>
      </c>
      <c r="J9">
        <f>'[2]Uusi Kulutus ja tuotanto Suomi'!$C$11/1000000</f>
        <v>94.77443569999997</v>
      </c>
      <c r="K9">
        <f>'[2]Uusi Kulutus ja tuotanto Suomi'!$C$11/1000000</f>
        <v>94.77443569999997</v>
      </c>
      <c r="L9">
        <f>'[2]Uusi Kulutus ja tuotanto Suomi'!$C$11/1000000</f>
        <v>94.77443569999997</v>
      </c>
      <c r="M9">
        <f>'[2]Uusi Kulutus ja tuotanto Suomi'!$C$11/1000000</f>
        <v>94.77443569999997</v>
      </c>
      <c r="N9">
        <f>'[2]Uusi Kulutus ja tuotanto Suomi'!$C$11/1000000</f>
        <v>94.77443569999997</v>
      </c>
      <c r="O9">
        <f>'[2]Uusi Kulutus ja tuotanto Suomi'!$C$11/1000000</f>
        <v>94.77443569999997</v>
      </c>
    </row>
    <row r="10" spans="1:15" x14ac:dyDescent="0.25">
      <c r="A10" t="s">
        <v>18</v>
      </c>
      <c r="B10" t="s">
        <v>6</v>
      </c>
      <c r="C10" t="s">
        <v>11</v>
      </c>
      <c r="D10" t="s">
        <v>19</v>
      </c>
      <c r="E10" t="s">
        <v>20</v>
      </c>
      <c r="F10">
        <f>'[2]Hinnat Suomi'!D$15*100</f>
        <v>-2.3992786061640459</v>
      </c>
      <c r="G10">
        <f>'[2]Hinnat Suomi'!E$15*100</f>
        <v>-4.3588728304626123</v>
      </c>
      <c r="H10">
        <f>'[2]Hinnat Suomi'!F$15*100</f>
        <v>-1.8423322408142262</v>
      </c>
      <c r="I10">
        <f>'[2]Hinnat Suomi'!G$15*100</f>
        <v>4.7977223999156493</v>
      </c>
      <c r="J10">
        <f>'[2]Hinnat Suomi'!H$15*100</f>
        <v>4.6082640193184643</v>
      </c>
      <c r="K10">
        <f>'[2]Hinnat Suomi'!I$15*100</f>
        <v>1.465213209361993</v>
      </c>
      <c r="L10">
        <f>'[2]Hinnat Suomi'!J$15*100</f>
        <v>-0.26542800265428879</v>
      </c>
      <c r="M10">
        <f>'[2]Hinnat Suomi'!K$15*100</f>
        <v>1.5904698539429107</v>
      </c>
      <c r="N10">
        <f>'[2]Hinnat Suomi'!L$15*100</f>
        <v>15</v>
      </c>
      <c r="O10">
        <f>'[2]Hinnat Suomi'!M$15*100</f>
        <v>3</v>
      </c>
    </row>
    <row r="11" spans="1:15" x14ac:dyDescent="0.25">
      <c r="A11" t="s">
        <v>18</v>
      </c>
      <c r="B11" t="s">
        <v>6</v>
      </c>
      <c r="C11" t="s">
        <v>11</v>
      </c>
      <c r="D11" t="s">
        <v>19</v>
      </c>
      <c r="E11" t="s">
        <v>21</v>
      </c>
      <c r="F11">
        <f>'[2]Hinnat Suomi'!D$17 * 100</f>
        <v>-9.0496698248636385</v>
      </c>
      <c r="G11">
        <f>'[2]Hinnat Suomi'!E$17 * 100</f>
        <v>-8.0560641454637256</v>
      </c>
      <c r="H11">
        <f>'[2]Hinnat Suomi'!F$17 * 100</f>
        <v>-4.1612305156904501</v>
      </c>
      <c r="I11">
        <f>'[2]Hinnat Suomi'!G$17 * 100</f>
        <v>5.7963745790642784</v>
      </c>
      <c r="J11">
        <f>'[2]Hinnat Suomi'!H$17 * 100</f>
        <v>3.1829879452797138</v>
      </c>
      <c r="K11">
        <f>'[2]Hinnat Suomi'!I$17 * 100</f>
        <v>3.9314780782357506</v>
      </c>
      <c r="L11">
        <f>'[2]Hinnat Suomi'!J$17 * 100</f>
        <v>2.1597726555099506</v>
      </c>
      <c r="M11">
        <f>'[2]Hinnat Suomi'!K$17 * 100</f>
        <v>-4.0798664770971271</v>
      </c>
      <c r="N11">
        <f>'[2]Hinnat Suomi'!L$17 * 100</f>
        <v>13</v>
      </c>
      <c r="O11">
        <f>'[2]Hinnat Suomi'!M$17 * 100</f>
        <v>2</v>
      </c>
    </row>
    <row r="12" spans="1:15" x14ac:dyDescent="0.25">
      <c r="A12" t="s">
        <v>18</v>
      </c>
      <c r="B12" t="s">
        <v>6</v>
      </c>
      <c r="C12" t="s">
        <v>11</v>
      </c>
      <c r="D12" t="s">
        <v>19</v>
      </c>
      <c r="E12" t="s">
        <v>22</v>
      </c>
      <c r="F12">
        <f>'[2]Hinnat Suomi'!D20*100</f>
        <v>-3.9810672372430744</v>
      </c>
      <c r="G12">
        <f>'[2]Hinnat Suomi'!E20*100</f>
        <v>-6.2529542845566777</v>
      </c>
      <c r="H12">
        <f>'[2]Hinnat Suomi'!F20*100</f>
        <v>-2.7371605560757795</v>
      </c>
      <c r="I12">
        <f>'[2]Hinnat Suomi'!G20*100</f>
        <v>-1.3182255795008535</v>
      </c>
      <c r="J12">
        <f>'[2]Hinnat Suomi'!H20*100</f>
        <v>1.703564727954987</v>
      </c>
      <c r="K12">
        <f>'[2]Hinnat Suomi'!I20*100</f>
        <v>3.3574380165289019</v>
      </c>
      <c r="L12">
        <f>'[2]Hinnat Suomi'!J20*100</f>
        <v>-3.6053401870493218</v>
      </c>
      <c r="M12">
        <f>'[2]Hinnat Suomi'!K20*100</f>
        <v>0.43697230039994039</v>
      </c>
      <c r="N12">
        <f>'[2]Hinnat Suomi'!L20*100</f>
        <v>17</v>
      </c>
      <c r="O12">
        <f>'[2]Hinnat Suomi'!M20*100</f>
        <v>2</v>
      </c>
    </row>
    <row r="13" spans="1:15" x14ac:dyDescent="0.25">
      <c r="D13" s="5" t="s">
        <v>55</v>
      </c>
      <c r="E13" t="s">
        <v>25</v>
      </c>
      <c r="F13">
        <f>[3]viljan_tuotanto_uusi!B$4/1000</f>
        <v>716.50800000000004</v>
      </c>
      <c r="G13">
        <f>[3]viljan_tuotanto_uusi!C$4/1000</f>
        <v>730.255</v>
      </c>
      <c r="H13">
        <f>[3]viljan_tuotanto_uusi!D$4/1000</f>
        <v>737.95799999999997</v>
      </c>
      <c r="I13">
        <f>[3]viljan_tuotanto_uusi!E$4/1000</f>
        <v>756.14400000000001</v>
      </c>
      <c r="J13">
        <f>[3]viljan_tuotanto_uusi!F$4/1000</f>
        <v>761.56299999999999</v>
      </c>
      <c r="K13">
        <f>[3]viljan_tuotanto_uusi!G$4/1000</f>
        <v>731.50800000000004</v>
      </c>
      <c r="L13">
        <f>[3]viljan_tuotanto_uusi!H$4/1000</f>
        <v>762.37199999999996</v>
      </c>
      <c r="M13">
        <f>[3]viljan_tuotanto_uusi!I$4/1000</f>
        <v>776.00400000000002</v>
      </c>
      <c r="N13">
        <f>[3]viljan_tuotanto_uusi!J$4/1000</f>
        <v>778.52200000000005</v>
      </c>
      <c r="O13">
        <f>[3]viljan_tuotanto_uusi!K$4/1000</f>
        <v>786.30721999999992</v>
      </c>
    </row>
    <row r="14" spans="1:15" x14ac:dyDescent="0.25">
      <c r="A14" t="s">
        <v>23</v>
      </c>
      <c r="B14" t="s">
        <v>6</v>
      </c>
      <c r="C14" t="s">
        <v>17</v>
      </c>
      <c r="D14" t="s">
        <v>24</v>
      </c>
      <c r="E14" t="s">
        <v>25</v>
      </c>
      <c r="F14">
        <f>'[4]Tuotanto uusi'!C$2</f>
        <v>1088.2</v>
      </c>
      <c r="G14">
        <f>'[4]Tuotanto uusi'!D$2</f>
        <v>992.1</v>
      </c>
      <c r="H14">
        <f>'[4]Tuotanto uusi'!E$2</f>
        <v>823.9</v>
      </c>
      <c r="I14">
        <f>'[4]Tuotanto uusi'!F$2</f>
        <v>802</v>
      </c>
      <c r="J14">
        <f>'[4]Tuotanto uusi'!G$2</f>
        <v>494.7</v>
      </c>
      <c r="K14">
        <f>'[4]Tuotanto uusi'!H$2</f>
        <v>901.6</v>
      </c>
      <c r="L14">
        <f>'[4]Tuotanto uusi'!I$2</f>
        <v>677.4</v>
      </c>
      <c r="M14">
        <f>'[4]Tuotanto uusi'!J$2</f>
        <v>677.7</v>
      </c>
      <c r="N14">
        <f>'[4]Tuotanto uusi'!K$2</f>
        <v>806.46299999999997</v>
      </c>
      <c r="O14">
        <f>'[4]Tuotanto uusi'!L$2</f>
        <v>822.59226000000001</v>
      </c>
    </row>
    <row r="15" spans="1:15" x14ac:dyDescent="0.25">
      <c r="A15" t="s">
        <v>23</v>
      </c>
      <c r="B15" t="s">
        <v>6</v>
      </c>
      <c r="C15" t="s">
        <v>17</v>
      </c>
      <c r="D15" t="s">
        <v>24</v>
      </c>
      <c r="E15" t="s">
        <v>26</v>
      </c>
      <c r="F15">
        <f>'[4]Tuotanto uusi'!C$3</f>
        <v>74.900000000000006</v>
      </c>
      <c r="G15">
        <f>'[4]Tuotanto uusi'!D$3</f>
        <v>107.5</v>
      </c>
      <c r="H15">
        <f>'[4]Tuotanto uusi'!E$3</f>
        <v>86.8</v>
      </c>
      <c r="I15">
        <f>'[4]Tuotanto uusi'!F$3</f>
        <v>113.5</v>
      </c>
      <c r="J15">
        <f>'[4]Tuotanto uusi'!G$3</f>
        <v>42.3</v>
      </c>
      <c r="K15">
        <f>'[4]Tuotanto uusi'!H$3</f>
        <v>182.5</v>
      </c>
      <c r="L15">
        <f>'[4]Tuotanto uusi'!I$3</f>
        <v>67.400000000000006</v>
      </c>
      <c r="M15">
        <f>'[4]Tuotanto uusi'!J$3</f>
        <v>66.8</v>
      </c>
      <c r="N15">
        <f>'[4]Tuotanto uusi'!K$3</f>
        <v>76.819999999999993</v>
      </c>
      <c r="O15">
        <f>'[4]Tuotanto uusi'!L$3</f>
        <v>78.356399999999994</v>
      </c>
    </row>
    <row r="16" spans="1:15" x14ac:dyDescent="0.25">
      <c r="A16" t="s">
        <v>23</v>
      </c>
      <c r="B16" t="s">
        <v>6</v>
      </c>
      <c r="C16" t="s">
        <v>17</v>
      </c>
      <c r="D16" t="s">
        <v>24</v>
      </c>
      <c r="E16" t="s">
        <v>27</v>
      </c>
      <c r="F16">
        <f>'[4]Tuotanto uusi'!C$4</f>
        <v>1854.8</v>
      </c>
      <c r="G16">
        <f>'[4]Tuotanto uusi'!D$4</f>
        <v>1569</v>
      </c>
      <c r="H16">
        <f>'[4]Tuotanto uusi'!E$4</f>
        <v>1580.7</v>
      </c>
      <c r="I16">
        <f>'[4]Tuotanto uusi'!F$4</f>
        <v>1460.1</v>
      </c>
      <c r="J16">
        <f>'[4]Tuotanto uusi'!G$4</f>
        <v>1336.1</v>
      </c>
      <c r="K16">
        <f>'[4]Tuotanto uusi'!H$4</f>
        <v>1682.4</v>
      </c>
      <c r="L16">
        <f>'[4]Tuotanto uusi'!I$4</f>
        <v>1381.9</v>
      </c>
      <c r="M16">
        <f>'[4]Tuotanto uusi'!J$4</f>
        <v>1032.3</v>
      </c>
      <c r="N16">
        <f>'[4]Tuotanto uusi'!K$4</f>
        <v>1228.4369999999999</v>
      </c>
      <c r="O16">
        <f>'[4]Tuotanto uusi'!L$4</f>
        <v>1265.2901099999999</v>
      </c>
    </row>
    <row r="17" spans="1:15" x14ac:dyDescent="0.25">
      <c r="A17" t="s">
        <v>23</v>
      </c>
      <c r="B17" t="s">
        <v>6</v>
      </c>
      <c r="C17" t="s">
        <v>17</v>
      </c>
      <c r="D17" t="s">
        <v>24</v>
      </c>
      <c r="E17" t="s">
        <v>28</v>
      </c>
      <c r="F17">
        <f>'[4]Tuotanto uusi'!C$5</f>
        <v>1039</v>
      </c>
      <c r="G17">
        <f>'[4]Tuotanto uusi'!D$5</f>
        <v>979.6</v>
      </c>
      <c r="H17">
        <f>'[4]Tuotanto uusi'!E$5</f>
        <v>1035.0999999999999</v>
      </c>
      <c r="I17">
        <f>'[4]Tuotanto uusi'!F$5</f>
        <v>1013.9</v>
      </c>
      <c r="J17">
        <f>'[4]Tuotanto uusi'!G$5</f>
        <v>818.2</v>
      </c>
      <c r="K17">
        <f>'[4]Tuotanto uusi'!H$5</f>
        <v>1169.8</v>
      </c>
      <c r="L17">
        <f>'[4]Tuotanto uusi'!I$5</f>
        <v>1194.5999999999999</v>
      </c>
      <c r="M17">
        <f>'[4]Tuotanto uusi'!J$5</f>
        <v>790.2</v>
      </c>
      <c r="N17">
        <f>'[4]Tuotanto uusi'!K$5</f>
        <v>948.24</v>
      </c>
      <c r="O17">
        <f>'[4]Tuotanto uusi'!L$5</f>
        <v>976.68720000000008</v>
      </c>
    </row>
    <row r="18" spans="1:15" x14ac:dyDescent="0.25">
      <c r="A18" t="s">
        <v>29</v>
      </c>
      <c r="B18" t="s">
        <v>6</v>
      </c>
      <c r="C18" t="s">
        <v>11</v>
      </c>
      <c r="D18" t="s">
        <v>30</v>
      </c>
      <c r="E18" t="s">
        <v>25</v>
      </c>
      <c r="F18" s="3">
        <f>'[4]Hinnat uusi'!D$5</f>
        <v>155.91999999999999</v>
      </c>
      <c r="G18" s="3">
        <f>'[4]Hinnat uusi'!E$5</f>
        <v>150.51</v>
      </c>
      <c r="H18" s="3">
        <f>'[4]Hinnat uusi'!F$5</f>
        <v>139.4</v>
      </c>
      <c r="I18" s="3">
        <f>'[4]Hinnat uusi'!G$5</f>
        <v>148.02000000000001</v>
      </c>
      <c r="J18" s="3">
        <f>'[4]Hinnat uusi'!H$5</f>
        <v>176.5</v>
      </c>
      <c r="K18" s="3">
        <f>'[4]Hinnat uusi'!I$5</f>
        <v>175.2</v>
      </c>
      <c r="L18" s="3">
        <f>'[4]Hinnat uusi'!J$5</f>
        <v>160.88</v>
      </c>
      <c r="M18" s="3">
        <f>'[4]Hinnat uusi'!K$5</f>
        <v>208.51</v>
      </c>
      <c r="N18" s="3">
        <f>'[4]Hinnat uusi'!L$5</f>
        <v>245</v>
      </c>
      <c r="O18" s="3">
        <f>'[4]Hinnat uusi'!M$5</f>
        <v>220</v>
      </c>
    </row>
    <row r="19" spans="1:15" x14ac:dyDescent="0.25">
      <c r="A19" t="s">
        <v>29</v>
      </c>
      <c r="B19" t="s">
        <v>6</v>
      </c>
      <c r="C19" t="s">
        <v>11</v>
      </c>
      <c r="D19" t="s">
        <v>30</v>
      </c>
      <c r="E19" t="s">
        <v>28</v>
      </c>
      <c r="F19" s="3">
        <f>'[4]Hinnat uusi'!D$12</f>
        <v>126.27</v>
      </c>
      <c r="G19" s="3">
        <f>'[4]Hinnat uusi'!E$12</f>
        <v>132.86000000000001</v>
      </c>
      <c r="H19" s="3">
        <f>'[4]Hinnat uusi'!F$12</f>
        <v>128.76</v>
      </c>
      <c r="I19" s="3">
        <f>'[4]Hinnat uusi'!G$12</f>
        <v>134.69</v>
      </c>
      <c r="J19" s="3">
        <f>'[4]Hinnat uusi'!H$12</f>
        <v>177.85</v>
      </c>
      <c r="K19" s="3">
        <f>'[4]Hinnat uusi'!I$12</f>
        <v>170.51</v>
      </c>
      <c r="L19" s="3">
        <f>'[4]Hinnat uusi'!J$12</f>
        <v>153.07</v>
      </c>
      <c r="M19" s="3">
        <f>'[4]Hinnat uusi'!K$12</f>
        <v>173.28</v>
      </c>
      <c r="N19" s="3">
        <f>'[4]Hinnat uusi'!L$12</f>
        <v>210</v>
      </c>
      <c r="O19" s="3">
        <f>'[4]Hinnat uusi'!M$12</f>
        <v>175</v>
      </c>
    </row>
    <row r="20" spans="1:15" x14ac:dyDescent="0.25">
      <c r="A20" t="s">
        <v>29</v>
      </c>
      <c r="B20" t="s">
        <v>6</v>
      </c>
      <c r="C20" t="s">
        <v>11</v>
      </c>
      <c r="D20" t="s">
        <v>30</v>
      </c>
      <c r="E20" t="s">
        <v>27</v>
      </c>
      <c r="F20" s="3">
        <f>'[4]Hinnat uusi'!D$9</f>
        <v>138.75</v>
      </c>
      <c r="G20" s="3">
        <f>'[4]Hinnat uusi'!E$9</f>
        <v>142</v>
      </c>
      <c r="H20" s="3">
        <f>'[4]Hinnat uusi'!F$9</f>
        <v>132.38999999999999</v>
      </c>
      <c r="I20" s="3">
        <f>'[4]Hinnat uusi'!G$9</f>
        <v>138.41</v>
      </c>
      <c r="J20" s="3">
        <f>'[4]Hinnat uusi'!H$9</f>
        <v>173.65</v>
      </c>
      <c r="K20" s="3">
        <f>'[4]Hinnat uusi'!I$9</f>
        <v>166.2</v>
      </c>
      <c r="L20" s="3">
        <f>'[4]Hinnat uusi'!J$9</f>
        <v>145.37</v>
      </c>
      <c r="M20" s="3">
        <f>'[4]Hinnat uusi'!K$9</f>
        <v>193.65</v>
      </c>
      <c r="N20" s="3">
        <f>'[4]Hinnat uusi'!L$9</f>
        <v>220</v>
      </c>
      <c r="O20" s="3">
        <f>'[4]Hinnat uusi'!M$9</f>
        <v>190</v>
      </c>
    </row>
    <row r="21" spans="1:15" x14ac:dyDescent="0.25">
      <c r="A21" t="s">
        <v>29</v>
      </c>
      <c r="B21" t="s">
        <v>6</v>
      </c>
      <c r="C21" t="s">
        <v>11</v>
      </c>
      <c r="D21" t="s">
        <v>30</v>
      </c>
      <c r="E21" t="s">
        <v>26</v>
      </c>
      <c r="F21" s="3">
        <f>'[4]Hinnat uusi'!D$8</f>
        <v>196.55</v>
      </c>
      <c r="G21" s="3">
        <f>'[4]Hinnat uusi'!E$8</f>
        <v>174.92</v>
      </c>
      <c r="H21" s="3">
        <f>'[4]Hinnat uusi'!F$8</f>
        <v>170.52</v>
      </c>
      <c r="I21" s="3">
        <f>'[4]Hinnat uusi'!G$8</f>
        <v>164.02</v>
      </c>
      <c r="J21" s="3">
        <f>'[4]Hinnat uusi'!H$8</f>
        <v>180.64</v>
      </c>
      <c r="K21" s="3">
        <f>'[4]Hinnat uusi'!I$8</f>
        <v>167.74</v>
      </c>
      <c r="L21" s="3">
        <f>'[4]Hinnat uusi'!J$8</f>
        <v>156.74</v>
      </c>
      <c r="M21" s="3">
        <f>'[4]Hinnat uusi'!K$8</f>
        <v>166.78</v>
      </c>
      <c r="N21" s="3">
        <f>'[4]Hinnat uusi'!L$8</f>
        <v>180</v>
      </c>
      <c r="O21" s="3">
        <f>'[4]Hinnat uusi'!M$8</f>
        <v>170</v>
      </c>
    </row>
    <row r="22" spans="1:15" x14ac:dyDescent="0.25">
      <c r="A22" t="s">
        <v>31</v>
      </c>
      <c r="C22" t="s">
        <v>32</v>
      </c>
      <c r="D22" t="s">
        <v>33</v>
      </c>
      <c r="E22" t="s">
        <v>34</v>
      </c>
      <c r="F22" s="4">
        <f>'[5]Uusi Tuotantopanokset'!C$52*100</f>
        <v>-5.0182481751822046</v>
      </c>
      <c r="G22" s="4">
        <f>'[5]Uusi Tuotantopanokset'!D$52*100</f>
        <v>-11.335254562920237</v>
      </c>
      <c r="H22" s="4">
        <f>'[5]Uusi Tuotantopanokset'!E$52*100</f>
        <v>-6.7255604633719486</v>
      </c>
      <c r="I22" s="4">
        <f>'[5]Uusi Tuotantopanokset'!F$52*100</f>
        <v>9.7659042172980381</v>
      </c>
      <c r="J22" s="4">
        <f>'[5]Uusi Tuotantopanokset'!G$52*100</f>
        <v>10.394790394790721</v>
      </c>
      <c r="K22" s="4">
        <f>'[5]Uusi Tuotantopanokset'!H$52*100</f>
        <v>2.7134640908414553</v>
      </c>
      <c r="L22" s="4">
        <f>'[5]Uusi Tuotantopanokset'!I$52*100</f>
        <v>-13.27351040918856</v>
      </c>
      <c r="M22" s="4">
        <f>'[5]Uusi Tuotantopanokset'!J$52*100</f>
        <v>19.236818144193691</v>
      </c>
      <c r="N22" s="4">
        <f>'[5]Uusi Tuotantopanokset'!K$52*100</f>
        <v>30</v>
      </c>
      <c r="O22" s="4">
        <f>'[5]Uusi Tuotantopanokset'!L$52*100</f>
        <v>-8</v>
      </c>
    </row>
    <row r="23" spans="1:15" x14ac:dyDescent="0.25">
      <c r="A23" t="s">
        <v>31</v>
      </c>
      <c r="C23" t="s">
        <v>32</v>
      </c>
      <c r="D23" t="s">
        <v>33</v>
      </c>
      <c r="E23" t="s">
        <v>35</v>
      </c>
      <c r="F23" s="4">
        <f>'[5]Uusi Tuotantopanokset'!C$53*100</f>
        <v>-0.91705891900600855</v>
      </c>
      <c r="G23" s="4">
        <f>'[5]Uusi Tuotantopanokset'!D$53*100</f>
        <v>-1.7200425915311235</v>
      </c>
      <c r="H23" s="4">
        <f>'[5]Uusi Tuotantopanokset'!E$53*100</f>
        <v>-13.759479956663112</v>
      </c>
      <c r="I23" s="4">
        <f>'[5]Uusi Tuotantopanokset'!F$53*100</f>
        <v>1.6138384228836733</v>
      </c>
      <c r="J23" s="4">
        <f>'[5]Uusi Tuotantopanokset'!G$53*100</f>
        <v>2.0827389443651922</v>
      </c>
      <c r="K23" s="4">
        <f>'[5]Uusi Tuotantopanokset'!H$53*100</f>
        <v>2.1706726290292799</v>
      </c>
      <c r="L23" s="4">
        <f>'[5]Uusi Tuotantopanokset'!I$53*100</f>
        <v>-8.2611470775964193</v>
      </c>
      <c r="M23" s="4">
        <f>'[5]Uusi Tuotantopanokset'!J$53*100</f>
        <v>42.600139151177352</v>
      </c>
      <c r="N23" s="4">
        <f>'[5]Uusi Tuotantopanokset'!K$53*100</f>
        <v>65</v>
      </c>
      <c r="O23" s="4">
        <f>'[5]Uusi Tuotantopanokset'!L$53*100</f>
        <v>-15</v>
      </c>
    </row>
    <row r="24" spans="1:15" x14ac:dyDescent="0.25">
      <c r="A24" t="s">
        <v>31</v>
      </c>
      <c r="C24" t="s">
        <v>32</v>
      </c>
      <c r="D24" t="s">
        <v>33</v>
      </c>
      <c r="E24" t="s">
        <v>36</v>
      </c>
      <c r="F24" s="4">
        <f>'[5]Uusi Tuotantopanokset'!C$54*100</f>
        <v>-8.4998885504120931</v>
      </c>
      <c r="G24" s="4">
        <f>'[5]Uusi Tuotantopanokset'!D$54*100</f>
        <v>-2.5578562728379994</v>
      </c>
      <c r="H24" s="4">
        <f>'[5]Uusi Tuotantopanokset'!E$54*100</f>
        <v>-2.8750000000000053</v>
      </c>
      <c r="I24" s="4">
        <f>'[5]Uusi Tuotantopanokset'!F$54*100</f>
        <v>-0.49764049764047247</v>
      </c>
      <c r="J24" s="4">
        <f>'[5]Uusi Tuotantopanokset'!G$54*100</f>
        <v>7.3639734414068903</v>
      </c>
      <c r="K24" s="4">
        <f>'[5]Uusi Tuotantopanokset'!H$54*100</f>
        <v>2.5459802425511269</v>
      </c>
      <c r="L24" s="4">
        <f>'[5]Uusi Tuotantopanokset'!I$54*100</f>
        <v>-7.1036967418546144</v>
      </c>
      <c r="M24" s="4">
        <f>'[5]Uusi Tuotantopanokset'!J$54*100</f>
        <v>12.241800859961515</v>
      </c>
      <c r="N24" s="4">
        <f>'[5]Uusi Tuotantopanokset'!K$54*100</f>
        <v>40</v>
      </c>
      <c r="O24" s="4">
        <f>'[5]Uusi Tuotantopanokset'!L$54*100</f>
        <v>-1</v>
      </c>
    </row>
    <row r="25" spans="1:15" x14ac:dyDescent="0.25">
      <c r="A25" t="s">
        <v>31</v>
      </c>
      <c r="C25" t="s">
        <v>32</v>
      </c>
      <c r="D25" t="s">
        <v>33</v>
      </c>
      <c r="E25" t="s">
        <v>61</v>
      </c>
      <c r="F25" s="4">
        <f>'[5]Uusi Tuotantopanokset'!C$57*100</f>
        <v>-1.6057451787296118</v>
      </c>
      <c r="G25" s="4">
        <f>'[5]Uusi Tuotantopanokset'!D$57*100</f>
        <v>-1.5827456125970141</v>
      </c>
      <c r="H25" s="4">
        <f>'[5]Uusi Tuotantopanokset'!E$57*100</f>
        <v>-2.5747854345468335</v>
      </c>
      <c r="I25" s="4">
        <f>'[5]Uusi Tuotantopanokset'!F$57*100</f>
        <v>1.5566199110503387</v>
      </c>
      <c r="J25" s="4">
        <f>'[5]Uusi Tuotantopanokset'!G$57*100</f>
        <v>3.7308404918312332</v>
      </c>
      <c r="K25" s="4">
        <f>'[5]Uusi Tuotantopanokset'!H$57*100</f>
        <v>2.0378338881214431</v>
      </c>
      <c r="L25" s="4">
        <f>'[5]Uusi Tuotantopanokset'!I$57*100</f>
        <v>-3.5486950986626353</v>
      </c>
      <c r="M25" s="4">
        <f>'[5]Uusi Tuotantopanokset'!J$57*100</f>
        <v>10.493317934334234</v>
      </c>
      <c r="N25" s="4">
        <f>'[5]Uusi Tuotantopanokset'!K$57*100</f>
        <v>0</v>
      </c>
      <c r="O25" s="4">
        <f>'[5]Uusi Tuotantopanokset'!L$57*100</f>
        <v>0</v>
      </c>
    </row>
    <row r="26" spans="1:15" x14ac:dyDescent="0.25">
      <c r="C26" t="s">
        <v>37</v>
      </c>
      <c r="D26" t="s">
        <v>38</v>
      </c>
      <c r="E26" t="s">
        <v>38</v>
      </c>
      <c r="F26" s="3">
        <f>[6]Taloustilit!C$18</f>
        <v>4531.1499999999996</v>
      </c>
      <c r="G26" s="3">
        <f>[6]Taloustilit!D$18</f>
        <v>4310.82</v>
      </c>
      <c r="H26" s="3">
        <f>[6]Taloustilit!E$18</f>
        <v>3951.85</v>
      </c>
      <c r="I26" s="3">
        <f>[6]Taloustilit!F$18</f>
        <v>3963.07</v>
      </c>
      <c r="J26" s="3">
        <f>[6]Taloustilit!G$18</f>
        <v>3920.33</v>
      </c>
      <c r="K26" s="3">
        <f>[6]Taloustilit!H$18</f>
        <v>4079.94</v>
      </c>
      <c r="L26" s="3">
        <f>[6]Taloustilit!I$18</f>
        <v>4413.5200000000004</v>
      </c>
      <c r="M26" s="3">
        <f>[6]Taloustilit!J$18</f>
        <v>4182.5</v>
      </c>
      <c r="N26" s="3">
        <f>[6]Taloustilit!K$18</f>
        <v>4066</v>
      </c>
      <c r="O26" s="3">
        <f>[6]Taloustilit!L$18</f>
        <v>4857.9327008182654</v>
      </c>
    </row>
    <row r="27" spans="1:15" x14ac:dyDescent="0.25">
      <c r="C27" t="s">
        <v>37</v>
      </c>
      <c r="D27" t="s">
        <v>39</v>
      </c>
      <c r="E27" t="s">
        <v>39</v>
      </c>
      <c r="F27" s="3">
        <f>[6]Taloustilit!C$32</f>
        <v>5391.43</v>
      </c>
      <c r="G27" s="3">
        <f>[6]Taloustilit!D$32</f>
        <v>5199.18</v>
      </c>
      <c r="H27" s="3">
        <f>[6]Taloustilit!E$32</f>
        <v>5109.55</v>
      </c>
      <c r="I27" s="3">
        <f>[6]Taloustilit!F$32</f>
        <v>5006.3500000000004</v>
      </c>
      <c r="J27" s="3">
        <f>[6]Taloustilit!G$32</f>
        <v>4952.8900000000003</v>
      </c>
      <c r="K27" s="3">
        <f>[6]Taloustilit!H$32</f>
        <v>5054.7299999999996</v>
      </c>
      <c r="L27" s="3">
        <f>[6]Taloustilit!I$32</f>
        <v>5258.16</v>
      </c>
      <c r="M27" s="3">
        <f>[6]Taloustilit!J$32</f>
        <v>5118.92</v>
      </c>
      <c r="N27" s="3">
        <f>[6]Taloustilit!K$32</f>
        <v>5362.9699999999993</v>
      </c>
      <c r="O27" s="3">
        <f>[6]Taloustilit!L$32</f>
        <v>6149.5887748384202</v>
      </c>
    </row>
    <row r="28" spans="1:15" x14ac:dyDescent="0.25">
      <c r="C28" t="s">
        <v>37</v>
      </c>
      <c r="D28" t="s">
        <v>40</v>
      </c>
      <c r="E28" t="s">
        <v>40</v>
      </c>
      <c r="F28" s="3">
        <f>[6]Taloustilit!C$37</f>
        <v>2060.6400000000003</v>
      </c>
      <c r="G28" s="3">
        <f>[6]Taloustilit!D$37</f>
        <v>2029.79</v>
      </c>
      <c r="H28" s="3">
        <f>[6]Taloustilit!E$37</f>
        <v>1955.2800000000002</v>
      </c>
      <c r="I28" s="3">
        <f>[6]Taloustilit!F$37</f>
        <v>1907.6599999999994</v>
      </c>
      <c r="J28" s="3">
        <f>[6]Taloustilit!G$37</f>
        <v>1907.04</v>
      </c>
      <c r="K28" s="3">
        <f>[6]Taloustilit!H$37</f>
        <v>1905.15</v>
      </c>
      <c r="L28" s="3">
        <f>[6]Taloustilit!I$37</f>
        <v>1903.3099999999995</v>
      </c>
      <c r="M28" s="3">
        <f>[6]Taloustilit!J$37</f>
        <v>1893.2700000000004</v>
      </c>
      <c r="N28" s="3">
        <f>[6]Taloustilit!K$37</f>
        <v>1898.9700000000003</v>
      </c>
      <c r="O28" s="3">
        <f>[6]Taloustilit!L$37</f>
        <v>1942.6559420539083</v>
      </c>
    </row>
    <row r="29" spans="1:15" x14ac:dyDescent="0.25">
      <c r="C29" t="s">
        <v>37</v>
      </c>
      <c r="D29" t="s">
        <v>41</v>
      </c>
      <c r="E29" t="s">
        <v>41</v>
      </c>
      <c r="F29" s="3">
        <f>[6]Taloustilit!C$35</f>
        <v>1200.3699999999999</v>
      </c>
      <c r="G29" s="3">
        <f>[6]Taloustilit!D$35</f>
        <v>1141.42</v>
      </c>
      <c r="H29" s="3">
        <f>[6]Taloustilit!E$35</f>
        <v>797.58</v>
      </c>
      <c r="I29" s="3">
        <f>[6]Taloustilit!F$35</f>
        <v>864.37</v>
      </c>
      <c r="J29" s="3">
        <f>[6]Taloustilit!G$35</f>
        <v>874.48</v>
      </c>
      <c r="K29" s="3">
        <f>[6]Taloustilit!H$35</f>
        <v>930.36</v>
      </c>
      <c r="L29" s="3">
        <f>[6]Taloustilit!I$35</f>
        <v>1058.67</v>
      </c>
      <c r="M29" s="3">
        <f>[6]Taloustilit!J$35</f>
        <v>956.86</v>
      </c>
      <c r="N29" s="3">
        <f>[6]Taloustilit!K$35</f>
        <v>602</v>
      </c>
      <c r="O29" s="3">
        <f>[6]Taloustilit!L$35</f>
        <v>650.99986803375396</v>
      </c>
    </row>
    <row r="30" spans="1:15" x14ac:dyDescent="0.25">
      <c r="A30" t="s">
        <v>42</v>
      </c>
      <c r="C30" t="s">
        <v>37</v>
      </c>
      <c r="D30" t="s">
        <v>43</v>
      </c>
      <c r="E30" t="s">
        <v>43</v>
      </c>
      <c r="F30">
        <f>'[7]TOL 2 Volyymi-indeksi uusi'!C$27*100</f>
        <v>-1.8568481193461328</v>
      </c>
      <c r="G30">
        <f>'[7]TOL 2 Volyymi-indeksi uusi'!D$27*100</f>
        <v>-2.9835058214750521</v>
      </c>
      <c r="H30">
        <f>'[7]TOL 2 Volyymi-indeksi uusi'!E$27*100</f>
        <v>1.6251354279526176</v>
      </c>
      <c r="I30">
        <f>'[7]TOL 2 Volyymi-indeksi uusi'!F$27*100</f>
        <v>1.0989010989004289</v>
      </c>
      <c r="J30">
        <f>'[7]TOL 2 Volyymi-indeksi uusi'!G$27*100</f>
        <v>0.9490590525632836</v>
      </c>
      <c r="K30">
        <f>'[7]TOL 2 Volyymi-indeksi uusi'!H$27*100</f>
        <v>0.10445962233893713</v>
      </c>
      <c r="L30">
        <f>'[7]TOL 2 Volyymi-indeksi uusi'!I$27*100</f>
        <v>-2.3358484507946642</v>
      </c>
      <c r="M30">
        <f>'[7]TOL 2 Volyymi-indeksi uusi'!J$27*100</f>
        <v>2.0793950850658272</v>
      </c>
      <c r="N30">
        <f>'[7]TOL 2 Volyymi-indeksi uusi'!K$27*100</f>
        <v>0.5</v>
      </c>
      <c r="O30">
        <f>'[7]TOL 2 Volyymi-indeksi uusi'!L$27*100</f>
        <v>0.5</v>
      </c>
    </row>
    <row r="31" spans="1:15" x14ac:dyDescent="0.25">
      <c r="A31" t="s">
        <v>44</v>
      </c>
      <c r="C31" t="s">
        <v>37</v>
      </c>
      <c r="D31" t="s">
        <v>45</v>
      </c>
      <c r="E31" t="s">
        <v>45</v>
      </c>
      <c r="F31">
        <f>'[7]TOL 2 Liikevaihto uusi'!C$32*100</f>
        <v>-1.2754788590928601</v>
      </c>
      <c r="G31">
        <f>'[7]TOL 2 Liikevaihto uusi'!D$32*100</f>
        <v>-3.0183363246793937</v>
      </c>
      <c r="H31">
        <f>'[7]TOL 2 Liikevaihto uusi'!E$32*100</f>
        <v>-1.2959001079916765</v>
      </c>
      <c r="I31">
        <f>'[7]TOL 2 Liikevaihto uusi'!F$32*100</f>
        <v>1.3740227418802098</v>
      </c>
      <c r="J31">
        <f>'[7]TOL 2 Liikevaihto uusi'!G$32*100</f>
        <v>1.5934889933462815</v>
      </c>
      <c r="K31">
        <f>'[7]TOL 2 Liikevaihto uusi'!H$32*100</f>
        <v>2.6086088280340425</v>
      </c>
      <c r="L31">
        <f>'[7]TOL 2 Liikevaihto uusi'!I$32*100</f>
        <v>-0.92003664839115373</v>
      </c>
      <c r="M31">
        <f>'[7]TOL 2 Liikevaihto uusi'!J$32*100</f>
        <v>3.1849939020091256</v>
      </c>
      <c r="N31">
        <f>'[7]TOL 2 Liikevaihto uusi'!K$32*100</f>
        <v>3</v>
      </c>
      <c r="O31">
        <f>'[7]TOL 2 Liikevaihto uusi'!L$32*100</f>
        <v>1</v>
      </c>
    </row>
    <row r="32" spans="1:15" x14ac:dyDescent="0.25">
      <c r="C32" t="s">
        <v>7</v>
      </c>
      <c r="D32" t="s">
        <v>46</v>
      </c>
      <c r="E32" t="s">
        <v>46</v>
      </c>
      <c r="F32">
        <f>'[7]Elintarv. vienti ja tuonti uusi'!C$43 /1000000</f>
        <v>1516.709286</v>
      </c>
      <c r="G32">
        <f>'[7]Elintarv. vienti ja tuonti uusi'!D$43 /1000000</f>
        <v>1398.3799349999999</v>
      </c>
      <c r="H32">
        <f>'[7]Elintarv. vienti ja tuonti uusi'!E$43 /1000000</f>
        <v>1374.4601130000001</v>
      </c>
      <c r="I32">
        <f>'[7]Elintarv. vienti ja tuonti uusi'!F$43 /1000000</f>
        <v>1535.5256039999999</v>
      </c>
      <c r="J32">
        <f>'[7]Elintarv. vienti ja tuonti uusi'!G$43 /1000000</f>
        <v>1471.173544</v>
      </c>
      <c r="K32">
        <f>'[7]Elintarv. vienti ja tuonti uusi'!H$43 /1000000</f>
        <v>1666.232908</v>
      </c>
      <c r="L32">
        <f>'[7]Elintarv. vienti ja tuonti uusi'!I$43 /1000000</f>
        <v>1694.024703</v>
      </c>
      <c r="M32">
        <f>'[7]Elintarv. vienti ja tuonti uusi'!J$43 /1000000</f>
        <v>1732.947351</v>
      </c>
      <c r="N32">
        <f>'[7]Elintarv. vienti ja tuonti uusi'!K$43 /1000000</f>
        <v>1663.62945696</v>
      </c>
      <c r="O32">
        <f>'[7]Elintarv. vienti ja tuonti uusi'!L$43 /1000000</f>
        <v>1713.5383406688002</v>
      </c>
    </row>
    <row r="33" spans="3:15" x14ac:dyDescent="0.25">
      <c r="C33" t="s">
        <v>7</v>
      </c>
      <c r="D33" t="s">
        <v>47</v>
      </c>
      <c r="E33" t="s">
        <v>47</v>
      </c>
      <c r="F33">
        <f>'[7]Elintarv. vienti ja tuonti uusi'!C$45/1000000</f>
        <v>4160.28881</v>
      </c>
      <c r="G33">
        <f>'[7]Elintarv. vienti ja tuonti uusi'!D$45/1000000</f>
        <v>4278.3754300000001</v>
      </c>
      <c r="H33">
        <f>'[7]Elintarv. vienti ja tuonti uusi'!E$45/1000000</f>
        <v>4293.224397</v>
      </c>
      <c r="I33">
        <f>'[7]Elintarv. vienti ja tuonti uusi'!F$45/1000000</f>
        <v>4566.6517219999996</v>
      </c>
      <c r="J33">
        <f>'[7]Elintarv. vienti ja tuonti uusi'!G$45/1000000</f>
        <v>4607.4101049999999</v>
      </c>
      <c r="K33">
        <f>'[7]Elintarv. vienti ja tuonti uusi'!H$45/1000000</f>
        <v>4667.1065689999996</v>
      </c>
      <c r="L33">
        <f>'[7]Elintarv. vienti ja tuonti uusi'!I$45/1000000</f>
        <v>4593.6189359999998</v>
      </c>
      <c r="M33">
        <f>'[7]Elintarv. vienti ja tuonti uusi'!J$45/1000000</f>
        <v>4696.0210550000002</v>
      </c>
      <c r="N33">
        <f>'[7]Elintarv. vienti ja tuonti uusi'!K$45/1000000</f>
        <v>4930.8221077500002</v>
      </c>
      <c r="O33">
        <f>'[7]Elintarv. vienti ja tuonti uusi'!L$45/1000000</f>
        <v>5029.4385499049995</v>
      </c>
    </row>
    <row r="34" spans="3:15" x14ac:dyDescent="0.25">
      <c r="C34" t="s">
        <v>37</v>
      </c>
      <c r="D34" t="s">
        <v>48</v>
      </c>
      <c r="E34" t="s">
        <v>49</v>
      </c>
      <c r="F34">
        <f>[8]FPI!C$61*100</f>
        <v>-0.49957128988599164</v>
      </c>
      <c r="G34">
        <f>[8]FPI!D$61*100</f>
        <v>-2.2176959890610748</v>
      </c>
      <c r="H34">
        <f>[8]FPI!E$61*100</f>
        <v>-1.0247483649182043</v>
      </c>
      <c r="I34">
        <f>[8]FPI!F$61*100</f>
        <v>-1.2642113396372223</v>
      </c>
      <c r="J34">
        <f>[8]FPI!G$61*100</f>
        <v>2.1613242209916894</v>
      </c>
      <c r="K34">
        <f>[8]FPI!H$61*100</f>
        <v>1.2037030282249672</v>
      </c>
      <c r="L34">
        <f>[8]FPI!I$61*100</f>
        <v>1.2975123804306543</v>
      </c>
      <c r="M34">
        <f>[8]FPI!J$61*100</f>
        <v>0.26969906139033828</v>
      </c>
      <c r="N34">
        <f>[8]FPI!K$61*100</f>
        <v>10.806306306306308</v>
      </c>
      <c r="O34">
        <f>[8]FPI!L$61*100</f>
        <v>3.5790335790335783</v>
      </c>
    </row>
    <row r="35" spans="3:15" x14ac:dyDescent="0.25">
      <c r="C35" t="s">
        <v>37</v>
      </c>
      <c r="D35" t="s">
        <v>50</v>
      </c>
      <c r="E35" t="s">
        <v>53</v>
      </c>
      <c r="F35">
        <f>[8]FPI!C$65*100</f>
        <v>0.32795905217666288</v>
      </c>
      <c r="G35">
        <f>[8]FPI!D$65*100</f>
        <v>-4.381584644248826</v>
      </c>
      <c r="H35">
        <f>[8]FPI!E$65*100</f>
        <v>-2.5636188003743232</v>
      </c>
      <c r="I35">
        <f>[8]FPI!F$65*100</f>
        <v>-0.58554267258404957</v>
      </c>
      <c r="J35">
        <f>[8]FPI!G$65*100</f>
        <v>2.1175645670211685</v>
      </c>
      <c r="K35">
        <f>[8]FPI!H$65*100</f>
        <v>1.747118018203575</v>
      </c>
      <c r="L35">
        <f>[8]FPI!I$65*100</f>
        <v>-1.424683008028893E-2</v>
      </c>
      <c r="M35">
        <f>[8]FPI!J$65*100</f>
        <v>-0.29922606191506995</v>
      </c>
      <c r="N35">
        <f>[8]FPI!K$65*100</f>
        <v>10</v>
      </c>
      <c r="O35">
        <f>[8]FPI!L$65*100</f>
        <v>5</v>
      </c>
    </row>
    <row r="36" spans="3:15" x14ac:dyDescent="0.25">
      <c r="C36" t="s">
        <v>37</v>
      </c>
      <c r="D36" t="s">
        <v>50</v>
      </c>
      <c r="E36" t="s">
        <v>51</v>
      </c>
      <c r="F36">
        <f>[8]FPI!C$63*100</f>
        <v>-1.6605685336335885</v>
      </c>
      <c r="G36">
        <f>[8]FPI!D$63*100</f>
        <v>-2.7070797325031037</v>
      </c>
      <c r="H36">
        <f>[8]FPI!E$63*100</f>
        <v>-3.3908276891286726</v>
      </c>
      <c r="I36">
        <f>[8]FPI!F$63*100</f>
        <v>-1.163015224656494</v>
      </c>
      <c r="J36">
        <f>[8]FPI!G$63*100</f>
        <v>1.588470439722256</v>
      </c>
      <c r="K36">
        <f>[8]FPI!H$63*100</f>
        <v>4.3935561176940752</v>
      </c>
      <c r="L36">
        <f>[8]FPI!I$63*100</f>
        <v>2.0334707874562374</v>
      </c>
      <c r="M36">
        <f>[8]FPI!J$63*100</f>
        <v>0.54649741681018771</v>
      </c>
      <c r="N36">
        <f>[8]FPI!K$63*100</f>
        <v>12</v>
      </c>
      <c r="O36">
        <f>[8]FPI!L$63*100</f>
        <v>4</v>
      </c>
    </row>
    <row r="37" spans="3:15" x14ac:dyDescent="0.25">
      <c r="C37" t="s">
        <v>37</v>
      </c>
      <c r="D37" t="s">
        <v>50</v>
      </c>
      <c r="E37" t="s">
        <v>52</v>
      </c>
      <c r="F37">
        <f>[8]FPI!C$62*100</f>
        <v>-0.37942259852804527</v>
      </c>
      <c r="G37">
        <f>[8]FPI!D$62*100</f>
        <v>-2.248156793005085</v>
      </c>
      <c r="H37">
        <f>[8]FPI!E$62*100</f>
        <v>-0.88462034096166153</v>
      </c>
      <c r="I37">
        <f>[8]FPI!F$62*100</f>
        <v>-0.10860088410293844</v>
      </c>
      <c r="J37">
        <f>[8]FPI!G$62*100</f>
        <v>0.4073132637123722</v>
      </c>
      <c r="K37">
        <f>[8]FPI!H$62*100</f>
        <v>1.9329896907216204</v>
      </c>
      <c r="L37">
        <f>[8]FPI!I$62*100</f>
        <v>0.7241227118695015</v>
      </c>
      <c r="M37">
        <f>[8]FPI!J$62*100</f>
        <v>0.77387539269349048</v>
      </c>
      <c r="N37">
        <f>[8]FPI!K$62*100</f>
        <v>14.000000000000002</v>
      </c>
      <c r="O37">
        <f>[8]FPI!L$62*100</f>
        <v>3</v>
      </c>
    </row>
    <row r="38" spans="3:15" x14ac:dyDescent="0.25">
      <c r="D38" t="s">
        <v>48</v>
      </c>
      <c r="E38" t="s">
        <v>54</v>
      </c>
      <c r="N38">
        <v>5</v>
      </c>
      <c r="O38">
        <v>2.5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F7129B372D94381CFF17C005422CB" ma:contentTypeVersion="12" ma:contentTypeDescription="Create a new document." ma:contentTypeScope="" ma:versionID="2c75c751aa94996bccee6cfbf43c82a5">
  <xsd:schema xmlns:xsd="http://www.w3.org/2001/XMLSchema" xmlns:xs="http://www.w3.org/2001/XMLSchema" xmlns:p="http://schemas.microsoft.com/office/2006/metadata/properties" xmlns:ns2="93f4534e-9d46-4c00-b0a9-5e02916227c2" xmlns:ns3="b9b95658-da09-4b61-bbca-41f2a449ea40" targetNamespace="http://schemas.microsoft.com/office/2006/metadata/properties" ma:root="true" ma:fieldsID="2916c675083c2647864d75d222ea43c1" ns2:_="" ns3:_="">
    <xsd:import namespace="93f4534e-9d46-4c00-b0a9-5e02916227c2"/>
    <xsd:import namespace="b9b95658-da09-4b61-bbca-41f2a449ea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4534e-9d46-4c00-b0a9-5e0291622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95658-da09-4b61-bbca-41f2a449e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0C3E9E-AFB3-4075-BB1F-D6FC055B54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B3E7C-C135-4772-926D-0B5AFD194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4534e-9d46-4c00-b0a9-5e02916227c2"/>
    <ds:schemaRef ds:uri="b9b95658-da09-4b61-bbca-41f2a449e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DE3A26-3FC9-49C9-9AF8-CE5826A594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Juuso Aalto-Setälä</dc:creator>
  <cp:keywords/>
  <dc:description/>
  <cp:lastModifiedBy>Pekka Kinnunen</cp:lastModifiedBy>
  <cp:revision/>
  <dcterms:created xsi:type="dcterms:W3CDTF">2022-03-09T11:03:28Z</dcterms:created>
  <dcterms:modified xsi:type="dcterms:W3CDTF">2022-03-27T18:41:14Z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0x010100D7CF7129B372D94381CFF17C005422CB</vt:lpwstr>
  </property>
</Properties>
</file>