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\Dropbox\PRZTS_PRO\"/>
    </mc:Choice>
  </mc:AlternateContent>
  <bookViews>
    <workbookView xWindow="360" yWindow="30" windowWidth="10680" windowHeight="4935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C25" i="1" l="1"/>
  <c r="B27" i="1" l="1"/>
  <c r="F27" i="1" s="1"/>
  <c r="B28" i="1"/>
  <c r="F28" i="1" s="1"/>
  <c r="B26" i="1"/>
  <c r="F26" i="1" s="1"/>
  <c r="G20" i="1"/>
  <c r="A24" i="1"/>
  <c r="C5" i="2"/>
  <c r="B5" i="2"/>
  <c r="B11" i="1"/>
  <c r="H11" i="1"/>
  <c r="A8" i="1"/>
  <c r="B9" i="1" s="1"/>
  <c r="A15" i="1" l="1"/>
  <c r="A16" i="1" s="1"/>
  <c r="B12" i="1"/>
  <c r="B13" i="1" s="1"/>
</calcChain>
</file>

<file path=xl/sharedStrings.xml><?xml version="1.0" encoding="utf-8"?>
<sst xmlns="http://schemas.openxmlformats.org/spreadsheetml/2006/main" count="119" uniqueCount="107">
  <si>
    <t>smax</t>
  </si>
  <si>
    <t>mm</t>
  </si>
  <si>
    <t>tworzywo</t>
  </si>
  <si>
    <t>ps</t>
  </si>
  <si>
    <t>produkcja</t>
  </si>
  <si>
    <t>5mln</t>
  </si>
  <si>
    <t>czas</t>
  </si>
  <si>
    <t>1 rok</t>
  </si>
  <si>
    <t>250 dni</t>
  </si>
  <si>
    <t>16h(2 zmiany)</t>
  </si>
  <si>
    <t>polistyren</t>
  </si>
  <si>
    <t>tc = tw+tch+tcs+tp)/0,9</t>
  </si>
  <si>
    <t>tw=1*smax</t>
  </si>
  <si>
    <t>tch=k*s^2</t>
  </si>
  <si>
    <t>k=2,8</t>
  </si>
  <si>
    <t>tcs = 5-7 s</t>
  </si>
  <si>
    <t>tp = 1-2 s</t>
  </si>
  <si>
    <t>wtrysk</t>
  </si>
  <si>
    <t>Tp/tc = n</t>
  </si>
  <si>
    <t>Tp</t>
  </si>
  <si>
    <t>tc</t>
  </si>
  <si>
    <t>n=</t>
  </si>
  <si>
    <t>Np.</t>
  </si>
  <si>
    <t>Liczba produktów w jednym wtrysku</t>
  </si>
  <si>
    <t>chłodzenie</t>
  </si>
  <si>
    <t>czas suchy</t>
  </si>
  <si>
    <t>czas przerwy</t>
  </si>
  <si>
    <t>s</t>
  </si>
  <si>
    <t>-</t>
  </si>
  <si>
    <t>Czas cyklu</t>
  </si>
  <si>
    <t>Liczba dni pracy</t>
  </si>
  <si>
    <t>Liczba produktów wykonana w rok,gdy forma zawiera jeden egzemplarz wyrobu</t>
  </si>
  <si>
    <t>Współczynnik dla zadanego materiału</t>
  </si>
  <si>
    <t>Wartości</t>
  </si>
  <si>
    <t>Kolos</t>
  </si>
  <si>
    <t>Lab1</t>
  </si>
  <si>
    <t>Zejsciówka</t>
  </si>
  <si>
    <t>Lab2</t>
  </si>
  <si>
    <t>Powierzchnia przekroju wyrobu</t>
  </si>
  <si>
    <t>mm2</t>
  </si>
  <si>
    <t>Powierzchnia przekorju kanałów wlotowych</t>
  </si>
  <si>
    <t>Objętość wtrysku</t>
  </si>
  <si>
    <t>mm3</t>
  </si>
  <si>
    <t>Powierzchnia całkowita</t>
  </si>
  <si>
    <t>Pa</t>
  </si>
  <si>
    <t>m2</t>
  </si>
  <si>
    <t>Siły zwarcia</t>
  </si>
  <si>
    <t>kN</t>
  </si>
  <si>
    <t>UT.90.H</t>
  </si>
  <si>
    <t>http://www.ponarzywiec.com.pl/ut90h</t>
  </si>
  <si>
    <t>cm3</t>
  </si>
  <si>
    <t>Dop.Ciśnienia</t>
  </si>
  <si>
    <t>Wtryskarka</t>
  </si>
  <si>
    <t>1. korpus formy wtryskowej</t>
  </si>
  <si>
    <t>2. części znormalizowane : tuleja wtryskowa,pierścienie,system otwierajacy/zamykajacy</t>
  </si>
  <si>
    <t>3. Szybkozłączki - końcówki kanałów chłodzacych, gwint wewn.</t>
  </si>
  <si>
    <t>4. elementy transportowe - sruby z uchem itp.</t>
  </si>
  <si>
    <t>5. znakowniki i datowniki</t>
  </si>
  <si>
    <t>fc pk bytom</t>
  </si>
  <si>
    <t>Lista czesci</t>
  </si>
  <si>
    <t>Nazwa</t>
  </si>
  <si>
    <t>Numer katalogowy</t>
  </si>
  <si>
    <t>Korpusy formy</t>
  </si>
  <si>
    <t>nr. 35</t>
  </si>
  <si>
    <t>Tuleja Wtryskowa</t>
  </si>
  <si>
    <t>TWC - 183056</t>
  </si>
  <si>
    <t>Tuleja Prowadząca</t>
  </si>
  <si>
    <t>Słup Prowadzący</t>
  </si>
  <si>
    <t>Pierścień centrujący</t>
  </si>
  <si>
    <t>Wypychacz</t>
  </si>
  <si>
    <t>Płytka oporowa</t>
  </si>
  <si>
    <t>EM - 050125</t>
  </si>
  <si>
    <t>POA - 1510</t>
  </si>
  <si>
    <t>Tuleja ustalająca</t>
  </si>
  <si>
    <t>sle - 32046165</t>
  </si>
  <si>
    <t>tpe- 32036</t>
  </si>
  <si>
    <t>TUE-42120</t>
  </si>
  <si>
    <t>PCA-125080</t>
  </si>
  <si>
    <t>Zespół wypychacza</t>
  </si>
  <si>
    <t>POA-5632</t>
  </si>
  <si>
    <t>TPZ-30120</t>
  </si>
  <si>
    <t>Sprężyna 38x63x76</t>
  </si>
  <si>
    <t>SI-L63076</t>
  </si>
  <si>
    <t>M16X160</t>
  </si>
  <si>
    <t>M16x50</t>
  </si>
  <si>
    <t>mocowanie matrycy</t>
  </si>
  <si>
    <t>M4x16</t>
  </si>
  <si>
    <t>Płytki  oporowe</t>
  </si>
  <si>
    <t>Śruba M16x160</t>
  </si>
  <si>
    <t>Masa wtrysku</t>
  </si>
  <si>
    <t>596x396</t>
  </si>
  <si>
    <t>Śruby do mocowania formy i zespołu sprezyny wypychacza</t>
  </si>
  <si>
    <t>po-2803</t>
  </si>
  <si>
    <t>płytka oporowa zespołu wypychaczy</t>
  </si>
  <si>
    <t>73g</t>
  </si>
  <si>
    <t>PK11</t>
  </si>
  <si>
    <t>PK31</t>
  </si>
  <si>
    <t>PK04</t>
  </si>
  <si>
    <t>PK05</t>
  </si>
  <si>
    <t>PK06</t>
  </si>
  <si>
    <t>PK07</t>
  </si>
  <si>
    <t>PK_11_496x596x36_35_1730_1_1730</t>
  </si>
  <si>
    <t>PK_05_62x596x76_35_1730_1_1730</t>
  </si>
  <si>
    <t>PK_03_396x596x46_35_1730_1_1730</t>
  </si>
  <si>
    <t>PK_04_396x596x46_35_1730_1_1730</t>
  </si>
  <si>
    <t>PK_06_268x596x22_35_1730_1_1730</t>
  </si>
  <si>
    <t>PK_07_268x596x27_35_1730_1_1730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</si>
</sst>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22"/>
      <color theme="1"/>
      <name val="Czcionka tekstu podstawowego"/>
      <charset val="238"/>
    </font>
    <font>
      <u/>
      <sz val="11"/>
      <color theme="1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3" fillId="0" borderId="1" xfId="1" applyBorder="1"/>
    <xf numFmtId="165" fontId="0" fillId="3" borderId="1" xfId="0" applyNumberForma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narzywiec.com.pl/ut90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7" workbookViewId="0">
      <selection activeCell="P24" sqref="P24"/>
    </sheetView>
  </sheetViews>
  <sheetFormatPr defaultRowHeight="14.25"/>
  <cols>
    <col min="1" max="1" width="9.25" bestFit="1" customWidth="1"/>
    <col min="2" max="2" width="13.875" customWidth="1"/>
    <col min="3" max="3" width="19.375" customWidth="1"/>
    <col min="4" max="4" width="3.25" customWidth="1"/>
    <col min="5" max="5" width="10.125" customWidth="1"/>
    <col min="6" max="6" width="12.625" customWidth="1"/>
    <col min="7" max="7" width="19.875" customWidth="1"/>
    <col min="11" max="11" width="17.375" customWidth="1"/>
    <col min="12" max="12" width="15.875" customWidth="1"/>
    <col min="13" max="13" width="13.125" customWidth="1"/>
    <col min="16" max="16" width="32.75" customWidth="1"/>
  </cols>
  <sheetData>
    <row r="1" spans="1:9">
      <c r="A1" s="1" t="s">
        <v>0</v>
      </c>
      <c r="B1" s="1">
        <v>1.5</v>
      </c>
      <c r="C1" s="1" t="s">
        <v>1</v>
      </c>
      <c r="D1" s="1"/>
      <c r="E1" s="1"/>
      <c r="F1" s="1"/>
      <c r="G1" s="1"/>
      <c r="H1" s="1"/>
      <c r="I1" s="1"/>
    </row>
    <row r="2" spans="1:9" ht="15">
      <c r="A2" s="1"/>
      <c r="B2" s="1"/>
      <c r="C2" s="1"/>
      <c r="D2" s="1"/>
      <c r="E2" s="4" t="s">
        <v>2</v>
      </c>
      <c r="F2" s="1" t="s">
        <v>3</v>
      </c>
      <c r="G2" s="1" t="s">
        <v>10</v>
      </c>
      <c r="H2" s="1"/>
      <c r="I2" s="1"/>
    </row>
    <row r="3" spans="1:9" ht="15">
      <c r="A3" s="1"/>
      <c r="B3" s="1"/>
      <c r="C3" s="1"/>
      <c r="D3" s="1"/>
      <c r="E3" s="4" t="s">
        <v>4</v>
      </c>
      <c r="F3" s="1" t="s">
        <v>5</v>
      </c>
      <c r="G3" s="1"/>
      <c r="H3" s="1"/>
      <c r="I3" s="1"/>
    </row>
    <row r="4" spans="1:9" ht="15">
      <c r="A4" s="1"/>
      <c r="B4" s="1"/>
      <c r="C4" s="1"/>
      <c r="D4" s="1" t="s">
        <v>19</v>
      </c>
      <c r="E4" s="4" t="s">
        <v>6</v>
      </c>
      <c r="F4" s="1" t="s">
        <v>7</v>
      </c>
      <c r="G4" s="1"/>
      <c r="H4" s="1"/>
      <c r="I4" s="1"/>
    </row>
    <row r="5" spans="1:9">
      <c r="A5" s="1"/>
      <c r="B5" s="1"/>
      <c r="C5" s="1"/>
      <c r="D5" s="1"/>
      <c r="E5" s="1"/>
      <c r="F5" s="1" t="s">
        <v>8</v>
      </c>
      <c r="G5" s="1" t="s">
        <v>9</v>
      </c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>
        <f>(1.5+(2.8*1.5^2)+6+1.5)/0.9</f>
        <v>17</v>
      </c>
      <c r="B8" s="1" t="s">
        <v>20</v>
      </c>
      <c r="C8" s="1"/>
      <c r="D8" s="1"/>
      <c r="E8" s="1"/>
      <c r="F8" s="1"/>
      <c r="G8" s="1"/>
      <c r="H8" s="1"/>
      <c r="I8" s="1"/>
    </row>
    <row r="9" spans="1:9">
      <c r="A9" s="1" t="s">
        <v>29</v>
      </c>
      <c r="B9" s="1">
        <f>A8</f>
        <v>17</v>
      </c>
      <c r="C9" s="1" t="s">
        <v>27</v>
      </c>
      <c r="D9" s="1"/>
      <c r="E9" s="1"/>
      <c r="F9" s="1"/>
      <c r="G9" s="1" t="s">
        <v>11</v>
      </c>
      <c r="H9" s="1" t="s">
        <v>33</v>
      </c>
      <c r="I9" s="1"/>
    </row>
    <row r="10" spans="1:9">
      <c r="A10" s="1"/>
      <c r="B10" s="1"/>
      <c r="C10" s="1"/>
      <c r="D10" s="1"/>
      <c r="E10" s="1"/>
      <c r="F10" s="1" t="s">
        <v>17</v>
      </c>
      <c r="G10" s="1" t="s">
        <v>12</v>
      </c>
      <c r="H10" s="1">
        <v>1.5</v>
      </c>
      <c r="I10" s="1" t="s">
        <v>27</v>
      </c>
    </row>
    <row r="11" spans="1:9">
      <c r="A11" s="1" t="s">
        <v>19</v>
      </c>
      <c r="B11" s="3">
        <f>250*16*3600</f>
        <v>14400000</v>
      </c>
      <c r="C11" s="1" t="s">
        <v>27</v>
      </c>
      <c r="D11" s="1"/>
      <c r="E11" s="1"/>
      <c r="F11" s="1" t="s">
        <v>24</v>
      </c>
      <c r="G11" s="1" t="s">
        <v>13</v>
      </c>
      <c r="H11" s="1">
        <f>2.8*1.5^2</f>
        <v>6.3</v>
      </c>
      <c r="I11" s="1" t="s">
        <v>27</v>
      </c>
    </row>
    <row r="12" spans="1:9" ht="57">
      <c r="A12" s="6" t="s">
        <v>21</v>
      </c>
      <c r="B12" s="9">
        <f>B11/A8</f>
        <v>847058.82352941181</v>
      </c>
      <c r="C12" s="5" t="s">
        <v>31</v>
      </c>
      <c r="D12" s="1"/>
      <c r="E12" s="1"/>
      <c r="F12" s="7" t="s">
        <v>32</v>
      </c>
      <c r="G12" s="8" t="s">
        <v>14</v>
      </c>
      <c r="H12" s="8"/>
      <c r="I12" s="8" t="s">
        <v>28</v>
      </c>
    </row>
    <row r="13" spans="1:9">
      <c r="A13" s="1" t="s">
        <v>22</v>
      </c>
      <c r="B13" s="2">
        <f>5000000/B12</f>
        <v>5.9027777777777777</v>
      </c>
      <c r="C13" s="1"/>
      <c r="D13" s="1"/>
      <c r="E13" s="1" t="s">
        <v>18</v>
      </c>
      <c r="F13" s="1" t="s">
        <v>25</v>
      </c>
      <c r="G13" s="1" t="s">
        <v>15</v>
      </c>
      <c r="H13" s="1">
        <v>6</v>
      </c>
      <c r="I13" s="1" t="s">
        <v>27</v>
      </c>
    </row>
    <row r="14" spans="1:9" ht="57">
      <c r="A14" s="5" t="s">
        <v>23</v>
      </c>
      <c r="B14" s="10">
        <v>8</v>
      </c>
      <c r="C14" s="1"/>
      <c r="D14" s="1"/>
      <c r="E14" s="1"/>
      <c r="F14" s="1" t="s">
        <v>26</v>
      </c>
      <c r="G14" s="1" t="s">
        <v>16</v>
      </c>
      <c r="H14" s="1">
        <v>1.5</v>
      </c>
      <c r="I14" s="1" t="s">
        <v>27</v>
      </c>
    </row>
    <row r="15" spans="1:9" hidden="1">
      <c r="A15" s="1">
        <f>((5000000/8)*A8)/(3600*16)</f>
        <v>184.46180555555554</v>
      </c>
      <c r="B15" s="1"/>
      <c r="C15" s="1"/>
      <c r="D15" s="1"/>
      <c r="E15" s="1"/>
      <c r="F15" s="1"/>
      <c r="G15" s="1"/>
      <c r="H15" s="1"/>
      <c r="I15" s="1"/>
    </row>
    <row r="16" spans="1:9">
      <c r="A16" s="1">
        <f>ROUNDUP(A15,0)</f>
        <v>185</v>
      </c>
      <c r="B16" s="1" t="s">
        <v>30</v>
      </c>
      <c r="C16" s="1"/>
      <c r="D16" s="1"/>
      <c r="E16" s="1"/>
      <c r="F16" s="1"/>
      <c r="G16" s="1"/>
      <c r="H16" s="1"/>
      <c r="I16" s="1"/>
    </row>
    <row r="18" spans="1:16">
      <c r="K18" t="s">
        <v>90</v>
      </c>
    </row>
    <row r="19" spans="1:16">
      <c r="A19" s="1" t="s">
        <v>38</v>
      </c>
      <c r="B19" s="1"/>
      <c r="C19" s="1"/>
      <c r="D19" s="1"/>
      <c r="E19" s="1" t="s">
        <v>41</v>
      </c>
      <c r="F19" s="1"/>
      <c r="G19" s="1"/>
      <c r="H19" s="1"/>
      <c r="K19" s="1" t="s">
        <v>59</v>
      </c>
      <c r="L19" s="1"/>
      <c r="O19" t="s">
        <v>95</v>
      </c>
      <c r="P19" t="s">
        <v>101</v>
      </c>
    </row>
    <row r="20" spans="1:16">
      <c r="A20" s="11">
        <v>2831.65</v>
      </c>
      <c r="B20" s="1" t="s">
        <v>39</v>
      </c>
      <c r="C20" s="1"/>
      <c r="D20" s="1"/>
      <c r="E20" s="1">
        <v>70264</v>
      </c>
      <c r="F20" s="1" t="s">
        <v>42</v>
      </c>
      <c r="G20" s="18">
        <f>E20/1000</f>
        <v>70.263999999999996</v>
      </c>
      <c r="H20" s="1" t="s">
        <v>50</v>
      </c>
      <c r="K20" s="1" t="s">
        <v>62</v>
      </c>
      <c r="L20" s="1" t="s">
        <v>63</v>
      </c>
      <c r="O20" t="s">
        <v>96</v>
      </c>
      <c r="P20" t="s">
        <v>103</v>
      </c>
    </row>
    <row r="21" spans="1:16">
      <c r="A21" s="1" t="s">
        <v>40</v>
      </c>
      <c r="B21" s="1"/>
      <c r="C21" s="1"/>
      <c r="D21" s="1"/>
      <c r="E21" s="1" t="s">
        <v>89</v>
      </c>
      <c r="F21" s="1"/>
      <c r="G21" s="1">
        <v>80</v>
      </c>
      <c r="H21" s="1"/>
      <c r="K21" s="1" t="s">
        <v>60</v>
      </c>
      <c r="L21" s="1" t="s">
        <v>61</v>
      </c>
      <c r="O21" t="s">
        <v>97</v>
      </c>
      <c r="P21" t="s">
        <v>104</v>
      </c>
    </row>
    <row r="22" spans="1:16">
      <c r="A22" s="11">
        <v>5143.7299999999996</v>
      </c>
      <c r="B22" s="1" t="s">
        <v>39</v>
      </c>
      <c r="C22" s="1"/>
      <c r="D22" s="1"/>
      <c r="E22" s="1" t="s">
        <v>94</v>
      </c>
      <c r="F22" s="1"/>
      <c r="G22" s="1"/>
      <c r="H22" s="1"/>
      <c r="K22" s="1" t="s">
        <v>64</v>
      </c>
      <c r="L22" s="1" t="s">
        <v>65</v>
      </c>
      <c r="O22" t="s">
        <v>98</v>
      </c>
      <c r="P22" t="s">
        <v>102</v>
      </c>
    </row>
    <row r="23" spans="1:16">
      <c r="A23" s="1" t="s">
        <v>43</v>
      </c>
      <c r="B23" s="1"/>
      <c r="C23" s="1"/>
      <c r="D23" s="1"/>
      <c r="E23" s="1"/>
      <c r="F23" s="1"/>
      <c r="G23" s="1"/>
      <c r="H23" s="1"/>
      <c r="K23" s="1" t="s">
        <v>66</v>
      </c>
      <c r="L23" t="s">
        <v>75</v>
      </c>
      <c r="O23" t="s">
        <v>99</v>
      </c>
      <c r="P23" t="s">
        <v>105</v>
      </c>
    </row>
    <row r="24" spans="1:16">
      <c r="A24" s="1">
        <f>8*A20+A22</f>
        <v>27796.93</v>
      </c>
      <c r="B24" s="1"/>
      <c r="C24" s="1"/>
      <c r="D24" s="1"/>
      <c r="E24" s="1"/>
      <c r="F24" s="1"/>
      <c r="G24" s="1"/>
      <c r="H24" s="1"/>
      <c r="K24" s="1" t="s">
        <v>67</v>
      </c>
      <c r="L24" t="s">
        <v>74</v>
      </c>
      <c r="O24" t="s">
        <v>100</v>
      </c>
      <c r="P24" t="s">
        <v>106</v>
      </c>
    </row>
    <row r="25" spans="1:16">
      <c r="A25" s="11">
        <v>28000</v>
      </c>
      <c r="B25" s="1" t="s">
        <v>39</v>
      </c>
      <c r="C25" s="1">
        <f>A25/1000000</f>
        <v>2.8000000000000001E-2</v>
      </c>
      <c r="D25" s="1" t="s">
        <v>45</v>
      </c>
      <c r="E25" s="1"/>
      <c r="F25" s="1" t="s">
        <v>46</v>
      </c>
      <c r="G25" s="1"/>
      <c r="H25" s="1"/>
      <c r="K25" s="1" t="s">
        <v>68</v>
      </c>
      <c r="L25" s="1" t="s">
        <v>77</v>
      </c>
    </row>
    <row r="26" spans="1:16">
      <c r="A26" s="1">
        <v>20</v>
      </c>
      <c r="B26" s="3">
        <f>A26*1000000</f>
        <v>20000000</v>
      </c>
      <c r="C26" s="1" t="s">
        <v>44</v>
      </c>
      <c r="D26" s="1"/>
      <c r="E26" s="1"/>
      <c r="F26" s="1">
        <f>(B26*$C$25)/1000</f>
        <v>560</v>
      </c>
      <c r="G26" s="1" t="s">
        <v>47</v>
      </c>
      <c r="H26" s="1"/>
      <c r="K26" s="1" t="s">
        <v>69</v>
      </c>
      <c r="L26" s="1" t="s">
        <v>71</v>
      </c>
    </row>
    <row r="27" spans="1:16">
      <c r="A27" s="11">
        <v>30</v>
      </c>
      <c r="B27" s="3">
        <f t="shared" ref="B27:B28" si="0">A27*1000000</f>
        <v>30000000</v>
      </c>
      <c r="C27" s="1" t="s">
        <v>44</v>
      </c>
      <c r="D27" s="1"/>
      <c r="E27" s="1"/>
      <c r="F27" s="11">
        <f t="shared" ref="F27:F28" si="1">(B27*$C$25)/1000</f>
        <v>840</v>
      </c>
      <c r="G27" s="1" t="s">
        <v>47</v>
      </c>
      <c r="H27" s="1"/>
      <c r="K27" s="1" t="s">
        <v>70</v>
      </c>
      <c r="L27" s="1" t="s">
        <v>72</v>
      </c>
    </row>
    <row r="28" spans="1:16">
      <c r="A28" s="1">
        <v>60</v>
      </c>
      <c r="B28" s="3">
        <f t="shared" si="0"/>
        <v>60000000</v>
      </c>
      <c r="C28" s="1" t="s">
        <v>44</v>
      </c>
      <c r="D28" s="1"/>
      <c r="E28" s="1"/>
      <c r="F28" s="1">
        <f t="shared" si="1"/>
        <v>1680</v>
      </c>
      <c r="G28" s="1" t="s">
        <v>47</v>
      </c>
      <c r="H28" s="1"/>
      <c r="K28" s="16" t="s">
        <v>73</v>
      </c>
      <c r="L28" s="16" t="s">
        <v>76</v>
      </c>
    </row>
    <row r="29" spans="1:16">
      <c r="A29" s="1" t="s">
        <v>51</v>
      </c>
      <c r="B29" s="1"/>
      <c r="C29" s="1"/>
      <c r="D29" s="1"/>
      <c r="E29" s="1"/>
      <c r="F29" s="1"/>
      <c r="G29" s="1"/>
      <c r="H29" s="1"/>
      <c r="K29" t="s">
        <v>78</v>
      </c>
    </row>
    <row r="30" spans="1:16">
      <c r="A30" s="1" t="s">
        <v>52</v>
      </c>
      <c r="B30" s="1"/>
      <c r="C30" s="1"/>
      <c r="D30" s="1"/>
      <c r="E30" s="1"/>
      <c r="F30" s="1"/>
      <c r="G30" s="1"/>
      <c r="H30" s="1"/>
      <c r="K30" s="1" t="s">
        <v>79</v>
      </c>
      <c r="L30" s="1"/>
    </row>
    <row r="31" spans="1:16">
      <c r="A31" s="1" t="s">
        <v>48</v>
      </c>
      <c r="B31" s="17" t="s">
        <v>49</v>
      </c>
      <c r="C31" s="1"/>
      <c r="D31" s="1"/>
      <c r="E31" s="1"/>
      <c r="F31" s="1"/>
      <c r="G31" s="1"/>
      <c r="H31" s="1"/>
      <c r="K31" s="1" t="s">
        <v>80</v>
      </c>
      <c r="L31" s="1"/>
    </row>
    <row r="32" spans="1:16">
      <c r="A32" s="1"/>
      <c r="B32" s="1"/>
      <c r="C32" s="1"/>
      <c r="D32" s="1"/>
      <c r="E32" s="1"/>
      <c r="F32" s="1"/>
      <c r="G32" s="1"/>
      <c r="H32" s="1"/>
      <c r="K32" s="1" t="s">
        <v>88</v>
      </c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K33" s="1" t="s">
        <v>81</v>
      </c>
      <c r="L33" s="1" t="s">
        <v>82</v>
      </c>
    </row>
    <row r="34" spans="1:12">
      <c r="A34" s="1" t="s">
        <v>58</v>
      </c>
      <c r="B34" s="1"/>
      <c r="C34" s="1"/>
      <c r="D34" s="1"/>
      <c r="E34" s="1"/>
      <c r="F34" s="1"/>
      <c r="G34" s="1"/>
      <c r="H34" s="1"/>
    </row>
    <row r="35" spans="1:12">
      <c r="A35" s="19" t="s">
        <v>53</v>
      </c>
      <c r="B35" s="20"/>
      <c r="C35" s="20"/>
      <c r="D35" s="20"/>
      <c r="E35" s="21"/>
      <c r="F35" s="12"/>
      <c r="G35" s="12"/>
      <c r="H35" s="1"/>
      <c r="K35" t="s">
        <v>83</v>
      </c>
      <c r="L35" t="s">
        <v>91</v>
      </c>
    </row>
    <row r="36" spans="1:12">
      <c r="A36" s="13" t="s">
        <v>54</v>
      </c>
      <c r="B36" s="14"/>
      <c r="C36" s="14"/>
      <c r="D36" s="14"/>
      <c r="E36" s="14"/>
      <c r="F36" s="15"/>
      <c r="G36" s="12"/>
      <c r="H36" s="1"/>
      <c r="K36" t="s">
        <v>84</v>
      </c>
      <c r="L36" t="s">
        <v>85</v>
      </c>
    </row>
    <row r="37" spans="1:12">
      <c r="A37" s="19" t="s">
        <v>55</v>
      </c>
      <c r="B37" s="20"/>
      <c r="C37" s="20"/>
      <c r="D37" s="20"/>
      <c r="E37" s="20"/>
      <c r="F37" s="20"/>
      <c r="G37" s="21"/>
      <c r="H37" s="1"/>
      <c r="K37" t="s">
        <v>86</v>
      </c>
      <c r="L37" t="s">
        <v>87</v>
      </c>
    </row>
    <row r="38" spans="1:12">
      <c r="A38" s="19" t="s">
        <v>56</v>
      </c>
      <c r="B38" s="20"/>
      <c r="C38" s="20"/>
      <c r="D38" s="20"/>
      <c r="E38" s="20"/>
      <c r="F38" s="20"/>
      <c r="G38" s="21"/>
      <c r="H38" s="1"/>
      <c r="K38" t="s">
        <v>92</v>
      </c>
      <c r="L38" t="s">
        <v>93</v>
      </c>
    </row>
    <row r="39" spans="1:12">
      <c r="A39" s="19" t="s">
        <v>57</v>
      </c>
      <c r="B39" s="20"/>
      <c r="C39" s="20"/>
      <c r="D39" s="20"/>
      <c r="E39" s="20"/>
      <c r="F39" s="20"/>
      <c r="G39" s="21"/>
      <c r="H39" s="1"/>
    </row>
  </sheetData>
  <mergeCells count="4">
    <mergeCell ref="A35:E35"/>
    <mergeCell ref="A37:G37"/>
    <mergeCell ref="A38:G38"/>
    <mergeCell ref="A39:G39"/>
  </mergeCells>
  <hyperlinks>
    <hyperlink ref="B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5" sqref="G5"/>
    </sheetView>
  </sheetViews>
  <sheetFormatPr defaultRowHeight="14.25"/>
  <sheetData>
    <row r="1" spans="1:3">
      <c r="A1" t="s">
        <v>34</v>
      </c>
      <c r="B1">
        <v>15</v>
      </c>
      <c r="C1">
        <v>2.5</v>
      </c>
    </row>
    <row r="2" spans="1:3">
      <c r="A2" t="s">
        <v>35</v>
      </c>
      <c r="B2">
        <v>9</v>
      </c>
      <c r="C2">
        <v>9</v>
      </c>
    </row>
    <row r="3" spans="1:3">
      <c r="A3" t="s">
        <v>36</v>
      </c>
      <c r="B3">
        <v>9</v>
      </c>
      <c r="C3">
        <v>8</v>
      </c>
    </row>
    <row r="4" spans="1:3">
      <c r="A4" t="s">
        <v>37</v>
      </c>
      <c r="B4">
        <v>7</v>
      </c>
      <c r="C4">
        <v>5</v>
      </c>
    </row>
    <row r="5" spans="1:3">
      <c r="B5">
        <f>SUM(B1:B4)</f>
        <v>40</v>
      </c>
      <c r="C5">
        <f>SUM(C1:C4)</f>
        <v>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Tymiński</dc:creator>
  <cp:lastModifiedBy>PT</cp:lastModifiedBy>
  <dcterms:created xsi:type="dcterms:W3CDTF">2014-12-10T10:25:07Z</dcterms:created>
  <dcterms:modified xsi:type="dcterms:W3CDTF">2015-01-19T22:07:17Z</dcterms:modified>
</cp:coreProperties>
</file>