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\Documents\1_augustkurs\10_Statistik\Tag6_Bivariate_Statistik\Vorlesung\"/>
    </mc:Choice>
  </mc:AlternateContent>
  <xr:revisionPtr revIDLastSave="0" documentId="13_ncr:1_{B741CD01-A03C-49D1-B9D7-33CF4A15D19C}" xr6:coauthVersionLast="47" xr6:coauthVersionMax="47" xr10:uidLastSave="{00000000-0000-0000-0000-000000000000}"/>
  <bookViews>
    <workbookView xWindow="-110" yWindow="-110" windowWidth="19420" windowHeight="11500" xr2:uid="{8468A3EC-EB17-4EA0-A01B-08B142C027FE}"/>
  </bookViews>
  <sheets>
    <sheet name="Kovarianz_u_Korrelation_Manuell" sheetId="1" r:id="rId1"/>
    <sheet name="Mit_Excelfunktion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/>
  <c r="B12" i="2"/>
  <c r="B10" i="2"/>
  <c r="B8" i="2"/>
  <c r="K9" i="1"/>
  <c r="J9" i="1"/>
  <c r="J5" i="1"/>
  <c r="L12" i="1"/>
  <c r="K3" i="1"/>
  <c r="K4" i="1"/>
  <c r="K5" i="1"/>
  <c r="K6" i="1"/>
  <c r="K2" i="1"/>
  <c r="J3" i="1"/>
  <c r="J4" i="1"/>
  <c r="J6" i="1"/>
  <c r="J2" i="1"/>
  <c r="H12" i="1"/>
  <c r="H9" i="1"/>
  <c r="H3" i="1"/>
  <c r="H4" i="1"/>
  <c r="H5" i="1"/>
  <c r="H6" i="1"/>
  <c r="H2" i="1"/>
  <c r="G3" i="1"/>
  <c r="G4" i="1"/>
  <c r="G5" i="1"/>
  <c r="G6" i="1"/>
  <c r="G2" i="1"/>
  <c r="F3" i="1"/>
  <c r="F4" i="1"/>
  <c r="F5" i="1"/>
  <c r="F6" i="1"/>
  <c r="F2" i="1"/>
  <c r="D9" i="1"/>
  <c r="B9" i="1"/>
</calcChain>
</file>

<file path=xl/sharedStrings.xml><?xml version="1.0" encoding="utf-8"?>
<sst xmlns="http://schemas.openxmlformats.org/spreadsheetml/2006/main" count="37" uniqueCount="35">
  <si>
    <t>Gewicht</t>
  </si>
  <si>
    <t>Größe</t>
  </si>
  <si>
    <t>x1</t>
  </si>
  <si>
    <t>x2</t>
  </si>
  <si>
    <t>x3</t>
  </si>
  <si>
    <t>x4</t>
  </si>
  <si>
    <t>x5</t>
  </si>
  <si>
    <t>y1</t>
  </si>
  <si>
    <t>y2</t>
  </si>
  <si>
    <t>y3</t>
  </si>
  <si>
    <t>y4</t>
  </si>
  <si>
    <t>y5</t>
  </si>
  <si>
    <t>Produkt</t>
  </si>
  <si>
    <t>x̄</t>
  </si>
  <si>
    <t>ȳ</t>
  </si>
  <si>
    <t>x - x̄</t>
  </si>
  <si>
    <t>y - ȳ</t>
  </si>
  <si>
    <t>Produktsumme</t>
  </si>
  <si>
    <t>n = 5</t>
  </si>
  <si>
    <t>n -1 = 4</t>
  </si>
  <si>
    <t>Kovarianz</t>
  </si>
  <si>
    <t>&gt; positiver Zusammenhang!</t>
  </si>
  <si>
    <t>&gt; aber Stärke des Zusammenhangs lässt sich daran NICHT ablesen!</t>
  </si>
  <si>
    <t>Stichprobengröße</t>
  </si>
  <si>
    <t>(x - x̄)²</t>
  </si>
  <si>
    <t>(y - ȳ)²</t>
  </si>
  <si>
    <t>Mittelwerte</t>
  </si>
  <si>
    <t>Standardabw x</t>
  </si>
  <si>
    <t>Standardabw y</t>
  </si>
  <si>
    <t>r</t>
  </si>
  <si>
    <t>sehr starker, nahezu perfekter linearer Zusammenhang!</t>
  </si>
  <si>
    <t>Kovarianz:</t>
  </si>
  <si>
    <t>Korrelationskoeffizient:</t>
  </si>
  <si>
    <t>Standardabw Größe</t>
  </si>
  <si>
    <t>Standardabw Gewicht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</si>
</sst>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2" borderId="0" xfId="0" applyFill="1"/>
    <xf numFmtId="17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BE8A-643A-4176-8A82-4F1AE538357D}">
  <dimension ref="A1:L14"/>
  <sheetViews>
    <sheetView tabSelected="1" workbookViewId="0">
      <selection activeCell="L12" sqref="L12"/>
    </sheetView>
  </sheetViews>
  <sheetFormatPr baseColWidth="10" defaultRowHeight="14.5" x14ac:dyDescent="0.35"/>
  <cols>
    <col min="1" max="1" width="9.90625" customWidth="1"/>
    <col min="2" max="2" width="8.6328125" customWidth="1"/>
    <col min="3" max="3" width="5" customWidth="1"/>
    <col min="4" max="4" width="8.1796875" customWidth="1"/>
    <col min="5" max="5" width="4" customWidth="1"/>
    <col min="6" max="6" width="7.90625" customWidth="1"/>
    <col min="7" max="7" width="8.90625" customWidth="1"/>
    <col min="8" max="8" width="11.26953125" customWidth="1"/>
    <col min="9" max="9" width="6.81640625" customWidth="1"/>
    <col min="10" max="10" width="16.453125" customWidth="1"/>
    <col min="11" max="11" width="16.81640625" customWidth="1"/>
  </cols>
  <sheetData>
    <row r="1" spans="1:12" x14ac:dyDescent="0.35">
      <c r="B1" t="s">
        <v>1</v>
      </c>
      <c r="D1" t="s">
        <v>0</v>
      </c>
      <c r="F1" t="s">
        <v>15</v>
      </c>
      <c r="G1" t="s">
        <v>16</v>
      </c>
      <c r="H1" t="s">
        <v>12</v>
      </c>
      <c r="J1" t="s">
        <v>24</v>
      </c>
      <c r="K1" t="s">
        <v>25</v>
      </c>
    </row>
    <row r="2" spans="1:12" x14ac:dyDescent="0.35">
      <c r="A2" t="s">
        <v>2</v>
      </c>
      <c r="B2">
        <v>167</v>
      </c>
      <c r="C2" t="s">
        <v>7</v>
      </c>
      <c r="D2">
        <v>58</v>
      </c>
      <c r="F2">
        <f>B2-$B$9</f>
        <v>-6.8000000000000114</v>
      </c>
      <c r="G2">
        <f>D2-$D$9</f>
        <v>-10.799999999999997</v>
      </c>
      <c r="H2">
        <f>F2*G2</f>
        <v>73.440000000000097</v>
      </c>
      <c r="J2">
        <f>F2^2</f>
        <v>46.240000000000151</v>
      </c>
      <c r="K2">
        <f>G2^2</f>
        <v>116.63999999999994</v>
      </c>
    </row>
    <row r="3" spans="1:12" x14ac:dyDescent="0.35">
      <c r="A3" t="s">
        <v>3</v>
      </c>
      <c r="B3">
        <v>181</v>
      </c>
      <c r="C3" t="s">
        <v>8</v>
      </c>
      <c r="D3">
        <v>80</v>
      </c>
      <c r="F3">
        <f t="shared" ref="F3:F6" si="0">B3-$B$9</f>
        <v>7.1999999999999886</v>
      </c>
      <c r="G3">
        <f t="shared" ref="G3:G6" si="1">D3-$D$9</f>
        <v>11.200000000000003</v>
      </c>
      <c r="H3">
        <f t="shared" ref="H3:H6" si="2">F3*G3</f>
        <v>80.639999999999887</v>
      </c>
      <c r="J3">
        <f t="shared" ref="J3:J6" si="3">F3^2</f>
        <v>51.839999999999833</v>
      </c>
      <c r="K3">
        <f t="shared" ref="K3:K6" si="4">G3^2</f>
        <v>125.44000000000007</v>
      </c>
    </row>
    <row r="4" spans="1:12" x14ac:dyDescent="0.35">
      <c r="A4" t="s">
        <v>4</v>
      </c>
      <c r="B4">
        <v>176</v>
      </c>
      <c r="C4" t="s">
        <v>9</v>
      </c>
      <c r="D4">
        <v>72</v>
      </c>
      <c r="F4">
        <f t="shared" si="0"/>
        <v>2.1999999999999886</v>
      </c>
      <c r="G4">
        <f t="shared" si="1"/>
        <v>3.2000000000000028</v>
      </c>
      <c r="H4">
        <f t="shared" si="2"/>
        <v>7.0399999999999698</v>
      </c>
      <c r="J4">
        <f t="shared" si="3"/>
        <v>4.8399999999999501</v>
      </c>
      <c r="K4">
        <f t="shared" si="4"/>
        <v>10.240000000000018</v>
      </c>
    </row>
    <row r="5" spans="1:12" x14ac:dyDescent="0.35">
      <c r="A5" t="s">
        <v>5</v>
      </c>
      <c r="B5">
        <v>173</v>
      </c>
      <c r="C5" t="s">
        <v>10</v>
      </c>
      <c r="D5">
        <v>69</v>
      </c>
      <c r="F5">
        <f t="shared" si="0"/>
        <v>-0.80000000000001137</v>
      </c>
      <c r="G5">
        <f t="shared" si="1"/>
        <v>0.20000000000000284</v>
      </c>
      <c r="H5">
        <f t="shared" si="2"/>
        <v>-0.16000000000000456</v>
      </c>
      <c r="J5">
        <f>F5^2</f>
        <v>0.64000000000001822</v>
      </c>
      <c r="K5">
        <f t="shared" si="4"/>
        <v>4.0000000000001139E-2</v>
      </c>
    </row>
    <row r="6" spans="1:12" x14ac:dyDescent="0.35">
      <c r="A6" t="s">
        <v>6</v>
      </c>
      <c r="B6">
        <v>172</v>
      </c>
      <c r="C6" t="s">
        <v>11</v>
      </c>
      <c r="D6">
        <v>65</v>
      </c>
      <c r="F6">
        <f t="shared" si="0"/>
        <v>-1.8000000000000114</v>
      </c>
      <c r="G6">
        <f t="shared" si="1"/>
        <v>-3.7999999999999972</v>
      </c>
      <c r="H6">
        <f t="shared" si="2"/>
        <v>6.840000000000038</v>
      </c>
      <c r="J6">
        <f t="shared" si="3"/>
        <v>3.2400000000000411</v>
      </c>
      <c r="K6">
        <f t="shared" si="4"/>
        <v>14.439999999999978</v>
      </c>
    </row>
    <row r="8" spans="1:12" x14ac:dyDescent="0.35">
      <c r="B8" t="s">
        <v>13</v>
      </c>
      <c r="D8" t="s">
        <v>14</v>
      </c>
      <c r="H8" s="1" t="s">
        <v>17</v>
      </c>
      <c r="J8" t="s">
        <v>27</v>
      </c>
      <c r="K8" t="s">
        <v>28</v>
      </c>
    </row>
    <row r="9" spans="1:12" x14ac:dyDescent="0.35">
      <c r="A9" s="2" t="s">
        <v>26</v>
      </c>
      <c r="B9">
        <f>AVERAGE(B2:B6)</f>
        <v>173.8</v>
      </c>
      <c r="D9">
        <f>AVERAGE(D2:D6)</f>
        <v>68.8</v>
      </c>
      <c r="H9" s="1">
        <f>SUM(H2:H6)</f>
        <v>167.79999999999998</v>
      </c>
      <c r="J9" s="1">
        <f>SQRT(SUM(J2:J6)/4)</f>
        <v>5.1672042731055248</v>
      </c>
      <c r="K9" s="1">
        <f>SQRT(SUM(K2:K6)/4)</f>
        <v>8.1670067956381676</v>
      </c>
    </row>
    <row r="11" spans="1:12" x14ac:dyDescent="0.35">
      <c r="A11" t="s">
        <v>23</v>
      </c>
      <c r="H11" s="2" t="s">
        <v>20</v>
      </c>
      <c r="L11" s="2" t="s">
        <v>29</v>
      </c>
    </row>
    <row r="12" spans="1:12" x14ac:dyDescent="0.35">
      <c r="A12" t="s">
        <v>18</v>
      </c>
      <c r="B12" t="s">
        <v>19</v>
      </c>
      <c r="H12" s="3">
        <f>H9/4</f>
        <v>41.949999999999996</v>
      </c>
      <c r="L12" s="4">
        <f>H12/(J9*K9)</f>
        <v>0.99406187452414108</v>
      </c>
    </row>
    <row r="13" spans="1:12" x14ac:dyDescent="0.35">
      <c r="H13" t="s">
        <v>21</v>
      </c>
      <c r="L13" t="s">
        <v>30</v>
      </c>
    </row>
    <row r="14" spans="1:12" x14ac:dyDescent="0.35">
      <c r="H14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0610-C9CA-4256-94F7-785841FF4179}">
  <dimension ref="A1:B13"/>
  <sheetViews>
    <sheetView workbookViewId="0">
      <selection activeCell="B12" sqref="B12"/>
    </sheetView>
  </sheetViews>
  <sheetFormatPr baseColWidth="10" defaultRowHeight="14.5" x14ac:dyDescent="0.35"/>
  <cols>
    <col min="1" max="1" width="20.906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167</v>
      </c>
      <c r="B2">
        <v>58</v>
      </c>
    </row>
    <row r="3" spans="1:2" x14ac:dyDescent="0.35">
      <c r="A3">
        <v>181</v>
      </c>
      <c r="B3">
        <v>80</v>
      </c>
    </row>
    <row r="4" spans="1:2" x14ac:dyDescent="0.35">
      <c r="A4">
        <v>176</v>
      </c>
      <c r="B4">
        <v>72</v>
      </c>
    </row>
    <row r="5" spans="1:2" x14ac:dyDescent="0.35">
      <c r="A5">
        <v>173</v>
      </c>
      <c r="B5">
        <v>69</v>
      </c>
    </row>
    <row r="6" spans="1:2" x14ac:dyDescent="0.35">
      <c r="A6">
        <v>172</v>
      </c>
      <c r="B6">
        <v>65</v>
      </c>
    </row>
    <row r="8" spans="1:2" x14ac:dyDescent="0.35">
      <c r="A8" t="s">
        <v>31</v>
      </c>
      <c r="B8">
        <f>_xlfn.COVARIANCE.S(A2:A6,B2:B6)</f>
        <v>41.949999999999996</v>
      </c>
    </row>
    <row r="10" spans="1:2" x14ac:dyDescent="0.35">
      <c r="A10" t="s">
        <v>32</v>
      </c>
      <c r="B10" s="4">
        <f>CORREL(A2:A6,B2:B6)</f>
        <v>0.99406187452414096</v>
      </c>
    </row>
    <row r="12" spans="1:2" x14ac:dyDescent="0.35">
      <c r="A12" t="s">
        <v>33</v>
      </c>
      <c r="B12" s="1">
        <f>_xlfn.STDEV.S(A2:A6)</f>
        <v>5.1672042731055248</v>
      </c>
    </row>
    <row r="13" spans="1:2" x14ac:dyDescent="0.35">
      <c r="A13" t="s">
        <v>34</v>
      </c>
      <c r="B13" s="1">
        <f>_xlfn.STDEV.S(B2:B6)</f>
        <v>8.1670067956381551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Kovarianz_u_Korrelation_Manuell</vt:lpstr>
      <vt:lpstr>Mit_Excelfunktionen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2025-02-10T17:13:15Z</dcterms:created>
  <dcterms:modified xsi:type="dcterms:W3CDTF">2025-02-11T10:12:23Z</dcterms:modified>
</cp:coreProperties>
</file>