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4\Tutorium\"/>
    </mc:Choice>
  </mc:AlternateContent>
  <xr:revisionPtr revIDLastSave="0" documentId="13_ncr:1_{B083F705-AC6A-493D-B2D0-1147284172D6}" xr6:coauthVersionLast="47" xr6:coauthVersionMax="47" xr10:uidLastSave="{00000000-0000-0000-0000-000000000000}"/>
  <bookViews>
    <workbookView xWindow="-109" yWindow="-109" windowWidth="26301" windowHeight="15800" activeTab="2" xr2:uid="{00000000-000D-0000-FFFF-FFFF00000000}"/>
  </bookViews>
  <sheets>
    <sheet name="A1" sheetId="1" r:id="rId1"/>
    <sheet name="A2" sheetId="2" r:id="rId2"/>
    <sheet name="A3" sheetId="3" r:id="rId3"/>
    <sheet name="A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/vAWjLO4BzToIUkk/tue2XQTzjQ=="/>
    </ext>
  </extLst>
</workbook>
</file>

<file path=xl/calcChain.xml><?xml version="1.0" encoding="utf-8"?>
<calcChain xmlns="http://schemas.openxmlformats.org/spreadsheetml/2006/main">
  <c r="G15" i="4" l="1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14" i="4"/>
  <c r="B43" i="2"/>
  <c r="B44" i="2"/>
  <c r="B45" i="2"/>
  <c r="B46" i="2"/>
  <c r="B42" i="2"/>
  <c r="C42" i="2"/>
  <c r="C43" i="2"/>
  <c r="C44" i="2"/>
  <c r="C45" i="2"/>
  <c r="C46" i="2"/>
  <c r="B26" i="2"/>
  <c r="B27" i="2"/>
  <c r="B28" i="2"/>
  <c r="B29" i="2"/>
  <c r="B30" i="2"/>
  <c r="B31" i="2"/>
  <c r="B32" i="2"/>
  <c r="B33" i="2"/>
  <c r="B18" i="2"/>
  <c r="B19" i="2"/>
  <c r="B20" i="2"/>
  <c r="B21" i="2"/>
  <c r="B17" i="2"/>
  <c r="C9" i="2"/>
  <c r="C10" i="2"/>
  <c r="C11" i="2"/>
  <c r="C12" i="2"/>
  <c r="C41" i="1"/>
  <c r="C42" i="1"/>
  <c r="C43" i="1"/>
  <c r="C44" i="1"/>
  <c r="C45" i="1"/>
  <c r="C40" i="1"/>
  <c r="B31" i="1"/>
  <c r="B32" i="1"/>
  <c r="B33" i="1"/>
  <c r="B34" i="1"/>
  <c r="B30" i="1"/>
  <c r="B20" i="1"/>
  <c r="B21" i="1"/>
  <c r="B22" i="1"/>
  <c r="B23" i="1"/>
  <c r="B19" i="1"/>
  <c r="B9" i="1"/>
  <c r="B10" i="1"/>
  <c r="B11" i="1"/>
  <c r="B12" i="1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B20" i="3"/>
</calcChain>
</file>

<file path=xl/sharedStrings.xml><?xml version="1.0" encoding="utf-8"?>
<sst xmlns="http://schemas.openxmlformats.org/spreadsheetml/2006/main" count="182" uniqueCount="92">
  <si>
    <t>Aufgabe 1</t>
  </si>
  <si>
    <r>
      <rPr>
        <sz val="14"/>
        <color theme="1"/>
        <rFont val="Arial"/>
        <family val="2"/>
      </rPr>
      <t xml:space="preserve">Die gelb markierten Bereiche sind mit </t>
    </r>
    <r>
      <rPr>
        <u/>
        <sz val="14"/>
        <color rgb="FF333333"/>
        <rFont val="Arial"/>
        <family val="2"/>
      </rPr>
      <t>Einfache Wenn Funktion</t>
    </r>
    <r>
      <rPr>
        <sz val="14"/>
        <color theme="1"/>
        <rFont val="Arial"/>
        <family val="2"/>
      </rPr>
      <t xml:space="preserve"> zu berechnen.</t>
    </r>
  </si>
  <si>
    <t>Ab 18 Jahren ist man Erwachsen, sonst Status Kind</t>
  </si>
  <si>
    <t>Alter</t>
  </si>
  <si>
    <t>Status</t>
  </si>
  <si>
    <t>Ab 50 Punkten gilt die Prüfung als "bestanden" sonst "nicht bestanden"</t>
  </si>
  <si>
    <t>Punktzahl</t>
  </si>
  <si>
    <t>Urteil</t>
  </si>
  <si>
    <t>Herr &lt;=&gt; männlich , Frau &lt;=&gt;weiblich</t>
  </si>
  <si>
    <t>Anrede</t>
  </si>
  <si>
    <t>Geschlecht</t>
  </si>
  <si>
    <t>Herrn</t>
  </si>
  <si>
    <t>Frau</t>
  </si>
  <si>
    <t>Bis Postleitzahlbezirk 59999 ist Nord, ab 60000 ist Süd</t>
  </si>
  <si>
    <t>Ort</t>
  </si>
  <si>
    <t>PLZ</t>
  </si>
  <si>
    <t>Berlin</t>
  </si>
  <si>
    <t>München</t>
  </si>
  <si>
    <t>Hannover</t>
  </si>
  <si>
    <t>Frankfurt</t>
  </si>
  <si>
    <t>Hamburg</t>
  </si>
  <si>
    <t>Neustadt</t>
  </si>
  <si>
    <t>Aufgabe2</t>
  </si>
  <si>
    <r>
      <rPr>
        <b/>
        <sz val="12"/>
        <color theme="1"/>
        <rFont val="Arial"/>
        <family val="2"/>
      </rPr>
      <t xml:space="preserve">Die gelb markierten Bereiche sind mit </t>
    </r>
    <r>
      <rPr>
        <b/>
        <u/>
        <sz val="12"/>
        <color rgb="FF808080"/>
        <rFont val="Arial"/>
        <family val="2"/>
      </rPr>
      <t>verschachtelte Wenn Funktion</t>
    </r>
    <r>
      <rPr>
        <b/>
        <sz val="12"/>
        <color theme="1"/>
        <rFont val="Arial"/>
        <family val="2"/>
      </rPr>
      <t xml:space="preserve"> zu berechnen.</t>
    </r>
  </si>
  <si>
    <t>ab 50 Arbeitnehmern Mittlere Firma, ab 1000 Mitarbeitern Großfirma, Sonst Kleinfirma</t>
  </si>
  <si>
    <t>Unternehmen</t>
  </si>
  <si>
    <t>Mitarbeiter</t>
  </si>
  <si>
    <t>UN Art</t>
  </si>
  <si>
    <t>Daimler AG</t>
  </si>
  <si>
    <t>Kohle OHG</t>
  </si>
  <si>
    <t>Midi AG</t>
  </si>
  <si>
    <t>Mini KG</t>
  </si>
  <si>
    <t>Kind bis unter 14, Jugendlich bis unter 18, ab 18 Erwachsen</t>
  </si>
  <si>
    <t>Schulnoten verteilen nach Punkteschlüssel der IHK</t>
  </si>
  <si>
    <t>Punkte</t>
  </si>
  <si>
    <t>IHK-Note</t>
  </si>
  <si>
    <t>Unter 50000 € gibt es 1% Provision</t>
  </si>
  <si>
    <t>Ab 50000 gibt es 2% Provision</t>
  </si>
  <si>
    <t>Ab 100000 € gibt es 3% Provision</t>
  </si>
  <si>
    <t>Umsatz</t>
  </si>
  <si>
    <t>Provision in %</t>
  </si>
  <si>
    <t>Provision in €</t>
  </si>
  <si>
    <t xml:space="preserve">Aufgabe3 </t>
  </si>
  <si>
    <t>__bedingter Formatierung__</t>
  </si>
  <si>
    <t>Schrift in A20 Rot und kursiv werden!</t>
  </si>
  <si>
    <t xml:space="preserve"> soll die Überschrift in Zelle A15 als rote, fette Schrift auf giftig grünem Grund erscheinen</t>
  </si>
  <si>
    <t>Falls Bestand am Monatsende den Wert am Monatsanfang um mehr als 3000,-€ übersteigt,</t>
  </si>
  <si>
    <t>Kassenbestand Juli</t>
  </si>
  <si>
    <t>Anfang</t>
  </si>
  <si>
    <t>Ende</t>
  </si>
  <si>
    <t>Durchschnittlicher Kassenbestand</t>
  </si>
  <si>
    <t>Aufgabe4</t>
  </si>
  <si>
    <t>__Daten formatieren__</t>
  </si>
  <si>
    <t>Zentriere das Wort "Umsatzentwicklung" in Zelle A12 über die gesamte Tabelle mit der Ausrichtung "Über Auswahl zentrieren"</t>
  </si>
  <si>
    <t>Formatiere die Zahlen in Spalte "F" so, dass das 1000er Trennzeichen verwendet wird und keine Dezimalstellen angezeigt werden</t>
  </si>
  <si>
    <t xml:space="preserve">Füge in die Tabelle horizontale Rahmenlinien ein </t>
  </si>
  <si>
    <t xml:space="preserve">Rechne die prozentuale Abweichung in Spalte "G" aus </t>
  </si>
  <si>
    <t>Stelle die Abweichung in Spalte G als Prozent dar</t>
  </si>
  <si>
    <t>Färbe Abweichungen kleiner -6% per bedingter Formatierung ein</t>
  </si>
  <si>
    <t>Umsatzentwicklung</t>
  </si>
  <si>
    <t xml:space="preserve">Sparte </t>
  </si>
  <si>
    <t>Region</t>
  </si>
  <si>
    <t>Produkt</t>
  </si>
  <si>
    <t xml:space="preserve">Letzte Aktualisierung </t>
  </si>
  <si>
    <t xml:space="preserve">Umsatz aktuelles Jahr </t>
  </si>
  <si>
    <t xml:space="preserve">Umsatz letztes Jahr </t>
  </si>
  <si>
    <t>Abweichung %</t>
  </si>
  <si>
    <t xml:space="preserve">Teegetränke </t>
  </si>
  <si>
    <t>Australien</t>
  </si>
  <si>
    <t>Bio Boost Ingwer</t>
  </si>
  <si>
    <t>Europa</t>
  </si>
  <si>
    <t>Nord Amerika</t>
  </si>
  <si>
    <t xml:space="preserve">Erfrischungsgetränke </t>
  </si>
  <si>
    <t>Cola</t>
  </si>
  <si>
    <t>Süd Amerika</t>
  </si>
  <si>
    <t>Asien</t>
  </si>
  <si>
    <t>Cola Zuckerfrei</t>
  </si>
  <si>
    <t xml:space="preserve">Energy Drinks </t>
  </si>
  <si>
    <t>Energy Boost</t>
  </si>
  <si>
    <t>Energy Extra Koffein</t>
  </si>
  <si>
    <t>Energy Zuckerfrei</t>
  </si>
  <si>
    <t>Fruchschorle</t>
  </si>
  <si>
    <t xml:space="preserve">Kombucha </t>
  </si>
  <si>
    <t>Mineralwasser</t>
  </si>
  <si>
    <t xml:space="preserve">MW-Classic </t>
  </si>
  <si>
    <t>MW-Medium</t>
  </si>
  <si>
    <t>MW-Still</t>
  </si>
  <si>
    <t>Falls der Kassenbestand am Ende des Monats (Zelle B18) kleiner als am Anfang (B17) ist</t>
  </si>
  <si>
    <t>soll Schrift in A15 schwarz auf rot-gepunktetem Grund sein.</t>
  </si>
  <si>
    <t>=WENN(A42&gt;=100000;A42*0,03;WENN(A42&gt;=50000;A42*0,02;A42*0,01))</t>
  </si>
  <si>
    <t>Beispiel'=WENNS(A42&gt;=100000;3%;A42&gt;=50000;2%;WAHR;1%)</t>
  </si>
  <si>
    <t xml:space="preserve">Falls durchschnittlicher Kassenbestand (Zelle B20)  &gt;1500,-€ ist, soll Schrift in B20 blau, fett, kursiv,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</si>
</sst>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.00\ [$€]_-;\-* #,##0.00\ [$€]_-;_-* &quot;-&quot;??\ [$€]_-;_-@"/>
    <numFmt numFmtId="165" formatCode="#,##0.00\ &quot;€&quot;"/>
    <numFmt numFmtId="166" formatCode="#,##0\ &quot;€&quot;"/>
  </numFmts>
  <fonts count="16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4"/>
      <color rgb="FF333333"/>
      <name val="Arial"/>
      <family val="2"/>
    </font>
    <font>
      <b/>
      <u/>
      <sz val="12"/>
      <color rgb="FF808080"/>
      <name val="Arial"/>
      <family val="2"/>
    </font>
    <font>
      <sz val="10"/>
      <color rgb="FF000000"/>
      <name val="Arial"/>
      <scheme val="minor"/>
    </font>
    <font>
      <b/>
      <sz val="10"/>
      <color rgb="FFFF0000"/>
      <name val="Arial"/>
      <family val="2"/>
    </font>
    <font>
      <b/>
      <sz val="10"/>
      <name val="Source Sans Pro"/>
      <family val="2"/>
    </font>
    <font>
      <b/>
      <sz val="10"/>
      <color rgb="FF000000"/>
      <name val="Arial"/>
      <family val="2"/>
      <scheme val="minor"/>
    </font>
    <font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DBE5F1"/>
        <bgColor rgb="FFDBE5F1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4" fillId="3" borderId="2" xfId="0" applyFont="1" applyFill="1" applyBorder="1"/>
    <xf numFmtId="0" fontId="2" fillId="0" borderId="2" xfId="0" applyFont="1" applyBorder="1"/>
    <xf numFmtId="0" fontId="4" fillId="2" borderId="2" xfId="0" applyFont="1" applyFill="1" applyBorder="1"/>
    <xf numFmtId="0" fontId="2" fillId="0" borderId="0" xfId="0" applyFont="1"/>
    <xf numFmtId="0" fontId="4" fillId="3" borderId="2" xfId="0" applyFont="1" applyFill="1" applyBorder="1" applyAlignment="1">
      <alignment horizontal="right"/>
    </xf>
    <xf numFmtId="0" fontId="2" fillId="4" borderId="1" xfId="0" applyFont="1" applyFill="1" applyBorder="1"/>
    <xf numFmtId="0" fontId="1" fillId="4" borderId="1" xfId="0" applyFont="1" applyFill="1" applyBorder="1"/>
    <xf numFmtId="0" fontId="4" fillId="5" borderId="2" xfId="0" applyFont="1" applyFill="1" applyBorder="1"/>
    <xf numFmtId="0" fontId="4" fillId="5" borderId="2" xfId="0" applyFont="1" applyFill="1" applyBorder="1" applyAlignment="1">
      <alignment horizontal="center"/>
    </xf>
    <xf numFmtId="164" fontId="2" fillId="0" borderId="2" xfId="0" applyNumberFormat="1" applyFont="1" applyBorder="1"/>
    <xf numFmtId="0" fontId="5" fillId="2" borderId="1" xfId="0" applyFont="1" applyFill="1" applyBorder="1"/>
    <xf numFmtId="0" fontId="2" fillId="2" borderId="1" xfId="0" applyFont="1" applyFill="1" applyBorder="1"/>
    <xf numFmtId="0" fontId="6" fillId="0" borderId="1" xfId="0" applyFont="1" applyBorder="1"/>
    <xf numFmtId="0" fontId="6" fillId="0" borderId="0" xfId="0" applyFont="1"/>
    <xf numFmtId="165" fontId="2" fillId="0" borderId="0" xfId="0" applyNumberFormat="1" applyFont="1"/>
    <xf numFmtId="165" fontId="2" fillId="6" borderId="1" xfId="0" applyNumberFormat="1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12" fillId="2" borderId="2" xfId="0" applyFont="1" applyFill="1" applyBorder="1"/>
    <xf numFmtId="9" fontId="4" fillId="2" borderId="4" xfId="0" applyNumberFormat="1" applyFont="1" applyFill="1" applyBorder="1"/>
    <xf numFmtId="0" fontId="4" fillId="5" borderId="5" xfId="0" applyFont="1" applyFill="1" applyBorder="1" applyAlignment="1">
      <alignment horizontal="center"/>
    </xf>
    <xf numFmtId="165" fontId="13" fillId="7" borderId="3" xfId="0" applyNumberFormat="1" applyFont="1" applyFill="1" applyBorder="1"/>
    <xf numFmtId="0" fontId="4" fillId="7" borderId="0" xfId="0" applyFont="1" applyFill="1"/>
    <xf numFmtId="0" fontId="14" fillId="7" borderId="0" xfId="0" quotePrefix="1" applyFont="1" applyFill="1"/>
    <xf numFmtId="0" fontId="7" fillId="0" borderId="7" xfId="0" applyFont="1" applyBorder="1"/>
    <xf numFmtId="3" fontId="7" fillId="0" borderId="7" xfId="0" applyNumberFormat="1" applyFont="1" applyBorder="1"/>
    <xf numFmtId="0" fontId="8" fillId="0" borderId="7" xfId="0" applyFont="1" applyBorder="1"/>
    <xf numFmtId="14" fontId="8" fillId="0" borderId="7" xfId="0" applyNumberFormat="1" applyFont="1" applyBorder="1"/>
    <xf numFmtId="42" fontId="2" fillId="0" borderId="7" xfId="1" applyNumberFormat="1" applyFont="1" applyBorder="1"/>
    <xf numFmtId="0" fontId="8" fillId="0" borderId="8" xfId="0" applyFont="1" applyBorder="1"/>
    <xf numFmtId="14" fontId="8" fillId="0" borderId="8" xfId="0" applyNumberFormat="1" applyFont="1" applyBorder="1"/>
    <xf numFmtId="42" fontId="2" fillId="0" borderId="8" xfId="1" applyNumberFormat="1" applyFont="1" applyBorder="1"/>
    <xf numFmtId="0" fontId="2" fillId="0" borderId="6" xfId="0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9" fontId="2" fillId="0" borderId="7" xfId="0" applyNumberFormat="1" applyFont="1" applyBorder="1"/>
    <xf numFmtId="0" fontId="15" fillId="0" borderId="0" xfId="0" applyFont="1" applyAlignment="1">
      <alignment wrapText="1"/>
    </xf>
    <xf numFmtId="0" fontId="7" fillId="0" borderId="6" xfId="0" applyFont="1" applyBorder="1" applyAlignment="1">
      <alignment horizontal="center"/>
    </xf>
  </cellXfs>
  <cellStyles count="2">
    <cellStyle name="Standard" xfId="0" builtinId="0"/>
    <cellStyle name="Währung" xfId="1" builtinId="4"/>
  </cellStyles>
  <dxfs count="3">
    <dxf>
      <fill>
        <patternFill>
          <bgColor rgb="FFFF0000"/>
        </patternFill>
      </fill>
    </dxf>
    <dxf>
      <font>
        <b/>
        <i/>
        <color theme="4" tint="-0.24994659260841701"/>
      </font>
    </dxf>
    <dxf>
      <font>
        <b/>
        <i val="0"/>
        <color rgb="FFFF00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485775</xdr:colOff>
      <xdr:row>26</xdr:row>
      <xdr:rowOff>19050</xdr:rowOff>
    </xdr:from>
    <xdr:ext cx="1819275" cy="9906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441125" y="3289463"/>
          <a:ext cx="1809750" cy="981075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IHK Schlüssel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0 bis 29 = 6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30 bis 49 = 5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50 bis 66 = 4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67 bis 80 = 3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81 bis 91 = 2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92 bis 100 = 1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33"/>
  </sheetPr>
  <dimension ref="A1:H993"/>
  <sheetViews>
    <sheetView topLeftCell="A4" workbookViewId="0">
      <selection activeCell="C40" sqref="C40"/>
    </sheetView>
  </sheetViews>
  <sheetFormatPr baseColWidth="10" defaultColWidth="12.625" defaultRowHeight="14.95" customHeight="1" x14ac:dyDescent="0.2"/>
  <cols>
    <col min="1" max="1" width="18.75" customWidth="1"/>
    <col min="2" max="2" width="22.5" customWidth="1"/>
    <col min="3" max="3" width="11.125" customWidth="1"/>
    <col min="4" max="4" width="7.625" customWidth="1"/>
    <col min="5" max="5" width="10" customWidth="1"/>
    <col min="6" max="6" width="12.875" customWidth="1"/>
    <col min="7" max="26" width="10" customWidth="1"/>
  </cols>
  <sheetData>
    <row r="1" spans="1:8" ht="14.95" customHeight="1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2">
      <c r="A2" s="2"/>
      <c r="B2" s="2"/>
      <c r="C2" s="2"/>
      <c r="D2" s="2"/>
      <c r="E2" s="2"/>
      <c r="F2" s="2"/>
      <c r="G2" s="2"/>
      <c r="H2" s="2"/>
    </row>
    <row r="3" spans="1:8" ht="17.350000000000001" customHeight="1" x14ac:dyDescent="0.3">
      <c r="A3" s="3" t="s">
        <v>1</v>
      </c>
      <c r="B3" s="2"/>
      <c r="C3" s="2"/>
      <c r="D3" s="2"/>
      <c r="E3" s="2"/>
      <c r="F3" s="2"/>
      <c r="G3" s="2"/>
      <c r="H3" s="2"/>
    </row>
    <row r="4" spans="1:8" ht="12.75" customHeight="1" x14ac:dyDescent="0.2">
      <c r="A4" s="2"/>
      <c r="B4" s="2"/>
      <c r="C4" s="2"/>
      <c r="D4" s="2"/>
      <c r="E4" s="2"/>
      <c r="F4" s="2"/>
      <c r="G4" s="2"/>
      <c r="H4" s="2"/>
    </row>
    <row r="5" spans="1:8" ht="12.75" customHeight="1" x14ac:dyDescent="0.2"/>
    <row r="6" spans="1:8" ht="12.75" customHeight="1" x14ac:dyDescent="0.25">
      <c r="A6" s="4" t="s">
        <v>2</v>
      </c>
    </row>
    <row r="7" spans="1:8" ht="12.75" customHeight="1" x14ac:dyDescent="0.25">
      <c r="A7" s="4"/>
    </row>
    <row r="8" spans="1:8" ht="12.75" customHeight="1" x14ac:dyDescent="0.25">
      <c r="A8" s="5" t="s">
        <v>3</v>
      </c>
      <c r="B8" s="5" t="s">
        <v>4</v>
      </c>
    </row>
    <row r="9" spans="1:8" ht="12.75" customHeight="1" x14ac:dyDescent="0.25">
      <c r="A9" s="6">
        <v>20</v>
      </c>
      <c r="B9" s="7" t="str">
        <f>IF(A9&gt;18,"Erwachsen","Kind")</f>
        <v>Erwachsen</v>
      </c>
      <c r="C9" s="8"/>
    </row>
    <row r="10" spans="1:8" ht="12.75" customHeight="1" x14ac:dyDescent="0.25">
      <c r="A10" s="6">
        <v>14</v>
      </c>
      <c r="B10" s="7" t="str">
        <f t="shared" ref="B10:B12" si="0">IF(A10&gt;18,"Erwachsen","Kind")</f>
        <v>Kind</v>
      </c>
      <c r="C10" s="8"/>
    </row>
    <row r="11" spans="1:8" ht="12.75" customHeight="1" x14ac:dyDescent="0.25">
      <c r="A11" s="6">
        <v>45</v>
      </c>
      <c r="B11" s="7" t="str">
        <f t="shared" si="0"/>
        <v>Erwachsen</v>
      </c>
      <c r="C11" s="8"/>
    </row>
    <row r="12" spans="1:8" ht="12.75" customHeight="1" x14ac:dyDescent="0.25">
      <c r="A12" s="6">
        <v>3</v>
      </c>
      <c r="B12" s="7" t="str">
        <f t="shared" si="0"/>
        <v>Kind</v>
      </c>
      <c r="C12" s="8"/>
    </row>
    <row r="13" spans="1:8" ht="12.75" customHeight="1" x14ac:dyDescent="0.2"/>
    <row r="14" spans="1:8" ht="12.75" customHeight="1" x14ac:dyDescent="0.2"/>
    <row r="15" spans="1:8" ht="12.75" customHeight="1" x14ac:dyDescent="0.2"/>
    <row r="16" spans="1:8" ht="12.75" customHeight="1" x14ac:dyDescent="0.25">
      <c r="A16" s="4" t="s">
        <v>5</v>
      </c>
    </row>
    <row r="17" spans="1:3" ht="12.75" customHeight="1" x14ac:dyDescent="0.2"/>
    <row r="18" spans="1:3" ht="12.75" customHeight="1" x14ac:dyDescent="0.25">
      <c r="A18" s="5" t="s">
        <v>6</v>
      </c>
      <c r="B18" s="5" t="s">
        <v>7</v>
      </c>
    </row>
    <row r="19" spans="1:3" ht="12.75" customHeight="1" x14ac:dyDescent="0.25">
      <c r="A19" s="6">
        <v>49</v>
      </c>
      <c r="B19" s="7" t="str">
        <f>IF(A19&gt;=50,"bestanden","nicht bestanden")</f>
        <v>nicht bestanden</v>
      </c>
      <c r="C19" s="8"/>
    </row>
    <row r="20" spans="1:3" ht="12.75" customHeight="1" x14ac:dyDescent="0.25">
      <c r="A20" s="6">
        <v>88</v>
      </c>
      <c r="B20" s="7" t="str">
        <f t="shared" ref="B20:B23" si="1">IF(A20&gt;=50,"bestanden","nicht bestanden")</f>
        <v>bestanden</v>
      </c>
      <c r="C20" s="8"/>
    </row>
    <row r="21" spans="1:3" ht="12.75" customHeight="1" x14ac:dyDescent="0.25">
      <c r="A21" s="6">
        <v>35</v>
      </c>
      <c r="B21" s="7" t="str">
        <f t="shared" si="1"/>
        <v>nicht bestanden</v>
      </c>
      <c r="C21" s="8"/>
    </row>
    <row r="22" spans="1:3" ht="12.75" customHeight="1" x14ac:dyDescent="0.25">
      <c r="A22" s="6">
        <v>68</v>
      </c>
      <c r="B22" s="7" t="str">
        <f t="shared" si="1"/>
        <v>bestanden</v>
      </c>
      <c r="C22" s="8"/>
    </row>
    <row r="23" spans="1:3" ht="12.75" customHeight="1" x14ac:dyDescent="0.25">
      <c r="A23" s="6">
        <v>99</v>
      </c>
      <c r="B23" s="7" t="str">
        <f t="shared" si="1"/>
        <v>bestanden</v>
      </c>
      <c r="C23" s="8"/>
    </row>
    <row r="24" spans="1:3" ht="12.75" customHeight="1" x14ac:dyDescent="0.2"/>
    <row r="25" spans="1:3" ht="12.75" customHeight="1" x14ac:dyDescent="0.2"/>
    <row r="26" spans="1:3" ht="12.75" customHeight="1" x14ac:dyDescent="0.2"/>
    <row r="27" spans="1:3" ht="12.75" customHeight="1" x14ac:dyDescent="0.25">
      <c r="A27" s="4" t="s">
        <v>8</v>
      </c>
    </row>
    <row r="28" spans="1:3" ht="12.75" customHeight="1" x14ac:dyDescent="0.2">
      <c r="A28" s="8"/>
    </row>
    <row r="29" spans="1:3" ht="12.75" customHeight="1" x14ac:dyDescent="0.25">
      <c r="A29" s="5" t="s">
        <v>9</v>
      </c>
      <c r="B29" s="5" t="s">
        <v>10</v>
      </c>
    </row>
    <row r="30" spans="1:3" ht="12.75" customHeight="1" x14ac:dyDescent="0.25">
      <c r="A30" s="6" t="s">
        <v>11</v>
      </c>
      <c r="B30" s="7" t="str">
        <f>IF(A30="Herrn","männlich","weiblich")</f>
        <v>männlich</v>
      </c>
    </row>
    <row r="31" spans="1:3" ht="12.75" customHeight="1" x14ac:dyDescent="0.25">
      <c r="A31" s="6" t="s">
        <v>12</v>
      </c>
      <c r="B31" s="7" t="str">
        <f t="shared" ref="B31:B34" si="2">IF(A31="Herrn","männlich","weiblich")</f>
        <v>weiblich</v>
      </c>
    </row>
    <row r="32" spans="1:3" ht="12.75" customHeight="1" x14ac:dyDescent="0.25">
      <c r="A32" s="6" t="s">
        <v>12</v>
      </c>
      <c r="B32" s="7" t="str">
        <f t="shared" si="2"/>
        <v>weiblich</v>
      </c>
    </row>
    <row r="33" spans="1:4" ht="12.75" customHeight="1" x14ac:dyDescent="0.25">
      <c r="A33" s="6" t="s">
        <v>12</v>
      </c>
      <c r="B33" s="7" t="str">
        <f t="shared" si="2"/>
        <v>weiblich</v>
      </c>
    </row>
    <row r="34" spans="1:4" ht="12.75" customHeight="1" x14ac:dyDescent="0.25">
      <c r="A34" s="6" t="s">
        <v>11</v>
      </c>
      <c r="B34" s="7" t="str">
        <f t="shared" si="2"/>
        <v>männlich</v>
      </c>
    </row>
    <row r="35" spans="1:4" ht="12.75" customHeight="1" x14ac:dyDescent="0.2"/>
    <row r="36" spans="1:4" ht="12.75" customHeight="1" x14ac:dyDescent="0.2"/>
    <row r="37" spans="1:4" ht="12.75" customHeight="1" x14ac:dyDescent="0.25">
      <c r="A37" s="4" t="s">
        <v>13</v>
      </c>
    </row>
    <row r="38" spans="1:4" ht="12.75" customHeight="1" x14ac:dyDescent="0.25">
      <c r="A38" s="4"/>
    </row>
    <row r="39" spans="1:4" ht="12.75" customHeight="1" x14ac:dyDescent="0.25">
      <c r="A39" s="5" t="s">
        <v>14</v>
      </c>
      <c r="B39" s="9" t="s">
        <v>15</v>
      </c>
    </row>
    <row r="40" spans="1:4" ht="12.75" customHeight="1" x14ac:dyDescent="0.25">
      <c r="A40" s="6" t="s">
        <v>16</v>
      </c>
      <c r="B40" s="6">
        <v>10101</v>
      </c>
      <c r="C40" s="7" t="str">
        <f>IF(B40&lt;=59999,"Nord","Süd")</f>
        <v>Nord</v>
      </c>
      <c r="D40" s="8"/>
    </row>
    <row r="41" spans="1:4" ht="12.75" customHeight="1" x14ac:dyDescent="0.25">
      <c r="A41" s="6" t="s">
        <v>17</v>
      </c>
      <c r="B41" s="6">
        <v>80040</v>
      </c>
      <c r="C41" s="7" t="str">
        <f t="shared" ref="C41:C45" si="3">IF(B41&lt;=59999,"Nord","Süd")</f>
        <v>Süd</v>
      </c>
      <c r="D41" s="8"/>
    </row>
    <row r="42" spans="1:4" ht="12.75" customHeight="1" x14ac:dyDescent="0.25">
      <c r="A42" s="6" t="s">
        <v>18</v>
      </c>
      <c r="B42" s="6">
        <v>30000</v>
      </c>
      <c r="C42" s="7" t="str">
        <f t="shared" si="3"/>
        <v>Nord</v>
      </c>
      <c r="D42" s="8"/>
    </row>
    <row r="43" spans="1:4" ht="12.75" customHeight="1" x14ac:dyDescent="0.25">
      <c r="A43" s="6" t="s">
        <v>19</v>
      </c>
      <c r="B43" s="6">
        <v>60000</v>
      </c>
      <c r="C43" s="7" t="str">
        <f t="shared" si="3"/>
        <v>Süd</v>
      </c>
      <c r="D43" s="8"/>
    </row>
    <row r="44" spans="1:4" ht="12.75" customHeight="1" x14ac:dyDescent="0.25">
      <c r="A44" s="6" t="s">
        <v>20</v>
      </c>
      <c r="B44" s="6">
        <v>20345</v>
      </c>
      <c r="C44" s="7" t="str">
        <f t="shared" si="3"/>
        <v>Nord</v>
      </c>
    </row>
    <row r="45" spans="1:4" ht="12.75" customHeight="1" x14ac:dyDescent="0.25">
      <c r="A45" s="6" t="s">
        <v>21</v>
      </c>
      <c r="B45" s="6">
        <v>67434</v>
      </c>
      <c r="C45" s="7" t="str">
        <f t="shared" si="3"/>
        <v>Süd</v>
      </c>
    </row>
    <row r="46" spans="1:4" ht="12.75" customHeight="1" x14ac:dyDescent="0.2"/>
    <row r="47" spans="1:4" ht="12.75" customHeight="1" x14ac:dyDescent="0.2"/>
    <row r="48" spans="1:4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00"/>
  </sheetPr>
  <dimension ref="A1:Z984"/>
  <sheetViews>
    <sheetView topLeftCell="A11" zoomScale="110" zoomScaleNormal="110" workbookViewId="0">
      <selection activeCell="F41" sqref="F41:K41"/>
    </sheetView>
  </sheetViews>
  <sheetFormatPr baseColWidth="10" defaultColWidth="12.625" defaultRowHeight="14.95" customHeight="1" x14ac:dyDescent="0.2"/>
  <cols>
    <col min="1" max="1" width="12.875" customWidth="1"/>
    <col min="2" max="2" width="20.5" customWidth="1"/>
    <col min="3" max="3" width="25" customWidth="1"/>
    <col min="4" max="4" width="13.5" customWidth="1"/>
    <col min="5" max="5" width="10.125" customWidth="1"/>
    <col min="6" max="6" width="8.625" customWidth="1"/>
    <col min="7" max="7" width="9.375" customWidth="1"/>
    <col min="8" max="9" width="11.5" customWidth="1"/>
    <col min="10" max="26" width="10" customWidth="1"/>
  </cols>
  <sheetData>
    <row r="1" spans="1:26" ht="14.95" customHeight="1" x14ac:dyDescent="0.25">
      <c r="A1" s="1" t="s">
        <v>22</v>
      </c>
      <c r="B1" s="10"/>
      <c r="C1" s="10"/>
      <c r="D1" s="10"/>
      <c r="E1" s="10"/>
      <c r="F1" s="10"/>
      <c r="G1" s="10"/>
      <c r="H1" s="10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 x14ac:dyDescent="0.2">
      <c r="A2" s="10"/>
      <c r="B2" s="10"/>
      <c r="C2" s="10"/>
      <c r="D2" s="10"/>
      <c r="E2" s="10"/>
      <c r="F2" s="10"/>
      <c r="G2" s="10"/>
      <c r="H2" s="10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5">
      <c r="A3" s="11" t="s">
        <v>23</v>
      </c>
      <c r="B3" s="10"/>
      <c r="C3" s="10"/>
      <c r="D3" s="10"/>
      <c r="E3" s="10"/>
      <c r="F3" s="10"/>
      <c r="G3" s="10"/>
      <c r="H3" s="10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">
      <c r="A4" s="10"/>
      <c r="B4" s="10"/>
      <c r="C4" s="10"/>
      <c r="D4" s="10"/>
      <c r="E4" s="10"/>
      <c r="F4" s="10"/>
      <c r="G4" s="10"/>
      <c r="H4" s="1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2">
      <c r="A5" s="10"/>
      <c r="B5" s="10"/>
      <c r="C5" s="10"/>
      <c r="D5" s="10"/>
      <c r="E5" s="10"/>
      <c r="F5" s="10"/>
      <c r="G5" s="10"/>
      <c r="H5" s="1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5">
      <c r="A7" s="4" t="s">
        <v>24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5">
      <c r="A8" s="12" t="s">
        <v>25</v>
      </c>
      <c r="B8" s="12" t="s">
        <v>26</v>
      </c>
      <c r="C8" s="12" t="s">
        <v>27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5">
      <c r="A9" s="6" t="s">
        <v>28</v>
      </c>
      <c r="B9" s="6">
        <v>100000</v>
      </c>
      <c r="C9" s="23" t="str">
        <f>IF(B9&gt;1001,"Großfirma",IF(B9&gt;49,"mittlere Firma","Kleinfirma"))</f>
        <v>Großfirma</v>
      </c>
      <c r="D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6" t="s">
        <v>29</v>
      </c>
      <c r="B10" s="6">
        <v>780</v>
      </c>
      <c r="C10" s="23" t="str">
        <f t="shared" ref="C10:C12" si="0">IF(B10&gt;1001,"Großfirma",IF(B10&gt;49,"mittlere Firma","Kleinfirma"))</f>
        <v>mittlere Firma</v>
      </c>
      <c r="D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6" t="s">
        <v>30</v>
      </c>
      <c r="B11" s="6">
        <v>999</v>
      </c>
      <c r="C11" s="23" t="str">
        <f t="shared" si="0"/>
        <v>mittlere Firma</v>
      </c>
      <c r="D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6" t="s">
        <v>31</v>
      </c>
      <c r="B12" s="6">
        <v>5</v>
      </c>
      <c r="C12" s="23" t="str">
        <f t="shared" si="0"/>
        <v>Kleinfirma</v>
      </c>
      <c r="D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"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"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4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12" t="s">
        <v>3</v>
      </c>
      <c r="B16" s="12" t="s">
        <v>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6">
        <v>7</v>
      </c>
      <c r="B17" s="7" t="str">
        <f>IF(A17&gt;17,"Erwachsen",IF(A17&gt;14,"Jugendlich","Kind"))</f>
        <v>Kind</v>
      </c>
      <c r="C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6">
        <v>44</v>
      </c>
      <c r="B18" s="7" t="str">
        <f t="shared" ref="B18:B21" si="1">IF(A18&gt;17,"Erwachsen",IF(A18&gt;14,"Jugendlich","Kind"))</f>
        <v>Erwachsen</v>
      </c>
      <c r="C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6">
        <v>17</v>
      </c>
      <c r="B19" s="7" t="str">
        <f t="shared" si="1"/>
        <v>Jugendlich</v>
      </c>
      <c r="C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6">
        <v>13</v>
      </c>
      <c r="B20" s="7" t="str">
        <f t="shared" si="1"/>
        <v>Kind</v>
      </c>
      <c r="C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6">
        <v>19</v>
      </c>
      <c r="B21" s="7" t="str">
        <f t="shared" si="1"/>
        <v>Erwachsen</v>
      </c>
      <c r="C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"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"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4" t="s">
        <v>33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12" t="s">
        <v>34</v>
      </c>
      <c r="B25" s="12" t="s">
        <v>35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6">
        <v>29</v>
      </c>
      <c r="B26" s="7">
        <f t="shared" ref="B26:B33" si="2">IF(A26&gt;91,1,IF(A26&gt;81,2,IF(A26&gt;67,3,IF(A26&gt;50,4,IF(A26&gt;30,5,6)))))</f>
        <v>6</v>
      </c>
      <c r="C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6">
        <v>45</v>
      </c>
      <c r="B27" s="7">
        <f t="shared" si="2"/>
        <v>5</v>
      </c>
      <c r="C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6">
        <v>81</v>
      </c>
      <c r="B28" s="7">
        <f t="shared" si="2"/>
        <v>3</v>
      </c>
      <c r="C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6">
        <v>67</v>
      </c>
      <c r="B29" s="7">
        <f t="shared" si="2"/>
        <v>4</v>
      </c>
      <c r="C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6">
        <v>92</v>
      </c>
      <c r="B30" s="7">
        <f t="shared" si="2"/>
        <v>1</v>
      </c>
      <c r="C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6">
        <v>91</v>
      </c>
      <c r="B31" s="7">
        <f t="shared" si="2"/>
        <v>2</v>
      </c>
      <c r="C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6">
        <v>67</v>
      </c>
      <c r="B32" s="7">
        <f t="shared" si="2"/>
        <v>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6">
        <v>66</v>
      </c>
      <c r="B33" s="7">
        <f t="shared" si="2"/>
        <v>4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"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4" t="s">
        <v>36</v>
      </c>
      <c r="B37" s="4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4" t="s">
        <v>37</v>
      </c>
      <c r="B38" s="4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4" t="s">
        <v>38</v>
      </c>
      <c r="B39" s="4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"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13" t="s">
        <v>39</v>
      </c>
      <c r="B41" s="13" t="s">
        <v>40</v>
      </c>
      <c r="C41" s="25" t="s">
        <v>41</v>
      </c>
      <c r="E41" s="8"/>
      <c r="F41" s="28" t="s">
        <v>89</v>
      </c>
      <c r="G41" s="27"/>
      <c r="H41" s="27"/>
      <c r="I41" s="27"/>
      <c r="J41" s="27"/>
      <c r="K41" s="2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14">
        <v>80000</v>
      </c>
      <c r="B42" s="24">
        <f>IF(A42&gt;100000,3%,IF(A42&gt;=50000,2%,1%))</f>
        <v>0.02</v>
      </c>
      <c r="C42" s="26">
        <f>IF(A42&gt;=100000,A42*0.03,IF(A42&gt;=50000,A42*0.02,A42*0.01))</f>
        <v>1600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14">
        <v>40000</v>
      </c>
      <c r="B43" s="24">
        <f t="shared" ref="B43:B46" si="3">IF(A43&gt;100000,3%,IF(A43&gt;=50000,2%,1%))</f>
        <v>0.01</v>
      </c>
      <c r="C43" s="26">
        <f t="shared" ref="C43:C46" si="4">IF(A43&gt;=100000,A43*0.03,IF(A43&gt;=50000,A43*0.02,A43*0.01))</f>
        <v>400</v>
      </c>
      <c r="E43" s="8"/>
      <c r="F43" s="27" t="s">
        <v>90</v>
      </c>
      <c r="G43" s="27"/>
      <c r="H43" s="27"/>
      <c r="I43" s="27"/>
      <c r="J43" s="27"/>
      <c r="K43" s="2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14">
        <v>120000</v>
      </c>
      <c r="B44" s="24">
        <f t="shared" si="3"/>
        <v>0.03</v>
      </c>
      <c r="C44" s="26">
        <f t="shared" si="4"/>
        <v>3600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14">
        <v>50000</v>
      </c>
      <c r="B45" s="24">
        <f t="shared" si="3"/>
        <v>0.02</v>
      </c>
      <c r="C45" s="26">
        <f t="shared" si="4"/>
        <v>1000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14">
        <v>2000</v>
      </c>
      <c r="B46" s="24">
        <f t="shared" si="3"/>
        <v>0.01</v>
      </c>
      <c r="C46" s="26">
        <f t="shared" si="4"/>
        <v>20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69696"/>
  </sheetPr>
  <dimension ref="A1:J1000"/>
  <sheetViews>
    <sheetView tabSelected="1" workbookViewId="0">
      <selection activeCell="A20" sqref="A20"/>
    </sheetView>
  </sheetViews>
  <sheetFormatPr baseColWidth="10" defaultColWidth="12.625" defaultRowHeight="14.95" customHeight="1" x14ac:dyDescent="0.2"/>
  <cols>
    <col min="1" max="1" width="17.125" customWidth="1"/>
    <col min="2" max="2" width="17.375" customWidth="1"/>
    <col min="3" max="3" width="22.375" customWidth="1"/>
    <col min="4" max="26" width="10" customWidth="1"/>
  </cols>
  <sheetData>
    <row r="1" spans="1:10" ht="17.350000000000001" customHeight="1" x14ac:dyDescent="0.3">
      <c r="A1" s="15" t="s">
        <v>42</v>
      </c>
      <c r="B1" s="2"/>
      <c r="C1" s="16" t="s">
        <v>43</v>
      </c>
      <c r="D1" s="2"/>
      <c r="E1" s="2"/>
      <c r="F1" s="2"/>
      <c r="G1" s="2"/>
      <c r="H1" s="2"/>
      <c r="I1" s="2"/>
      <c r="J1" s="2"/>
    </row>
    <row r="2" spans="1:10" ht="13.6" customHeight="1" x14ac:dyDescent="0.25">
      <c r="A2" s="17">
        <v>1</v>
      </c>
      <c r="B2" s="2" t="s">
        <v>91</v>
      </c>
      <c r="C2" s="2"/>
      <c r="D2" s="2"/>
      <c r="E2" s="2"/>
      <c r="F2" s="2"/>
      <c r="G2" s="2"/>
      <c r="H2" s="2"/>
      <c r="I2" s="2"/>
      <c r="J2" s="2"/>
    </row>
    <row r="3" spans="1:10" ht="13.6" customHeight="1" x14ac:dyDescent="0.25">
      <c r="A3" s="17"/>
      <c r="B3" s="2" t="s">
        <v>44</v>
      </c>
      <c r="C3" s="2"/>
      <c r="D3" s="2"/>
      <c r="E3" s="2"/>
      <c r="F3" s="2"/>
      <c r="G3" s="2"/>
      <c r="H3" s="2"/>
      <c r="I3" s="2"/>
      <c r="J3" s="2"/>
    </row>
    <row r="4" spans="1:10" ht="13.6" customHeight="1" x14ac:dyDescent="0.25">
      <c r="A4" s="17">
        <v>2</v>
      </c>
      <c r="B4" s="2" t="s">
        <v>87</v>
      </c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">
      <c r="A5" s="2"/>
      <c r="B5" s="2" t="s">
        <v>45</v>
      </c>
      <c r="C5" s="2"/>
      <c r="D5" s="2"/>
      <c r="E5" s="2"/>
      <c r="F5" s="2"/>
      <c r="G5" s="2"/>
      <c r="H5" s="2"/>
      <c r="I5" s="2"/>
      <c r="J5" s="2"/>
    </row>
    <row r="6" spans="1:10" ht="13.6" customHeight="1" x14ac:dyDescent="0.25">
      <c r="A6" s="17">
        <v>3</v>
      </c>
      <c r="B6" s="2" t="s">
        <v>46</v>
      </c>
      <c r="C6" s="2"/>
      <c r="D6" s="2"/>
      <c r="E6" s="2"/>
      <c r="F6" s="2"/>
      <c r="G6" s="2"/>
      <c r="H6" s="2"/>
      <c r="I6" s="2"/>
      <c r="J6" s="2"/>
    </row>
    <row r="7" spans="1:10" ht="12.75" customHeight="1" x14ac:dyDescent="0.2">
      <c r="A7" s="2"/>
      <c r="B7" s="2" t="s">
        <v>88</v>
      </c>
      <c r="C7" s="2"/>
      <c r="D7" s="2"/>
      <c r="E7" s="2"/>
      <c r="F7" s="2"/>
      <c r="G7" s="2"/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/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/>
    <row r="14" spans="1:10" ht="13.6" customHeight="1" x14ac:dyDescent="0.25">
      <c r="B14" s="18"/>
    </row>
    <row r="15" spans="1:10" ht="12.75" customHeight="1" x14ac:dyDescent="0.25">
      <c r="A15" s="4" t="s">
        <v>47</v>
      </c>
    </row>
    <row r="16" spans="1:10" ht="12.75" customHeight="1" x14ac:dyDescent="0.25">
      <c r="A16" s="4"/>
    </row>
    <row r="17" spans="1:2" ht="12.75" customHeight="1" x14ac:dyDescent="0.25">
      <c r="A17" s="4" t="s">
        <v>48</v>
      </c>
      <c r="B17" s="19">
        <v>2350</v>
      </c>
    </row>
    <row r="18" spans="1:2" ht="12.75" customHeight="1" x14ac:dyDescent="0.25">
      <c r="A18" s="4" t="s">
        <v>49</v>
      </c>
      <c r="B18" s="19">
        <v>2600</v>
      </c>
    </row>
    <row r="19" spans="1:2" ht="12.75" customHeight="1" x14ac:dyDescent="0.25">
      <c r="A19" s="4"/>
    </row>
    <row r="20" spans="1:2" ht="26.35" customHeight="1" x14ac:dyDescent="0.2">
      <c r="A20" s="41" t="s">
        <v>50</v>
      </c>
      <c r="B20" s="20">
        <f>AVERAGE(B17:B18)</f>
        <v>2475</v>
      </c>
    </row>
    <row r="21" spans="1:2" ht="12.75" customHeight="1" x14ac:dyDescent="0.2"/>
    <row r="22" spans="1:2" ht="12.75" customHeight="1" x14ac:dyDescent="0.2"/>
    <row r="23" spans="1:2" ht="12.75" customHeight="1" x14ac:dyDescent="0.2"/>
    <row r="24" spans="1:2" ht="12.75" customHeight="1" x14ac:dyDescent="0.2"/>
    <row r="25" spans="1:2" ht="12.75" customHeight="1" x14ac:dyDescent="0.2"/>
    <row r="26" spans="1:2" ht="12.75" customHeight="1" x14ac:dyDescent="0.2"/>
    <row r="27" spans="1:2" ht="12.75" customHeight="1" x14ac:dyDescent="0.2"/>
    <row r="28" spans="1:2" ht="12.75" customHeight="1" x14ac:dyDescent="0.2"/>
    <row r="29" spans="1:2" ht="12.75" customHeight="1" x14ac:dyDescent="0.2"/>
    <row r="30" spans="1:2" ht="12.75" customHeight="1" x14ac:dyDescent="0.2"/>
    <row r="31" spans="1:2" ht="12.75" customHeight="1" x14ac:dyDescent="0.2"/>
    <row r="32" spans="1: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conditionalFormatting sqref="A1">
    <cfRule type="expression" dxfId="2" priority="1">
      <formula>$B$18&lt;$B$17</formula>
    </cfRule>
  </conditionalFormatting>
  <conditionalFormatting sqref="B20">
    <cfRule type="cellIs" dxfId="1" priority="2" operator="greaterThan">
      <formula>1500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A1:H1000"/>
  <sheetViews>
    <sheetView topLeftCell="A25" zoomScaleNormal="100" workbookViewId="0">
      <selection activeCell="G14" sqref="G14"/>
    </sheetView>
  </sheetViews>
  <sheetFormatPr baseColWidth="10" defaultColWidth="12.625" defaultRowHeight="14.95" customHeight="1" x14ac:dyDescent="0.2"/>
  <cols>
    <col min="1" max="1" width="20.125" customWidth="1"/>
    <col min="2" max="2" width="12.875" customWidth="1"/>
    <col min="3" max="3" width="21.125" customWidth="1"/>
    <col min="4" max="4" width="19.625" customWidth="1"/>
    <col min="5" max="5" width="20.125" customWidth="1"/>
    <col min="6" max="6" width="18" customWidth="1"/>
    <col min="7" max="7" width="13.5" customWidth="1"/>
    <col min="8" max="26" width="10" customWidth="1"/>
  </cols>
  <sheetData>
    <row r="1" spans="1:8" ht="17.350000000000001" customHeight="1" x14ac:dyDescent="0.3">
      <c r="A1" s="15" t="s">
        <v>51</v>
      </c>
      <c r="B1" s="2"/>
      <c r="C1" s="21" t="s">
        <v>52</v>
      </c>
      <c r="D1" s="2"/>
      <c r="E1" s="2"/>
      <c r="F1" s="2"/>
      <c r="G1" s="2"/>
      <c r="H1" s="2"/>
    </row>
    <row r="2" spans="1:8" ht="13.6" customHeight="1" x14ac:dyDescent="0.25">
      <c r="A2" s="17">
        <v>1</v>
      </c>
      <c r="B2" s="2" t="s">
        <v>53</v>
      </c>
      <c r="C2" s="2"/>
      <c r="D2" s="2"/>
      <c r="E2" s="2"/>
      <c r="F2" s="2"/>
      <c r="G2" s="2"/>
      <c r="H2" s="2"/>
    </row>
    <row r="3" spans="1:8" ht="13.6" customHeight="1" x14ac:dyDescent="0.25">
      <c r="A3" s="17">
        <v>2</v>
      </c>
      <c r="B3" s="2" t="s">
        <v>54</v>
      </c>
      <c r="C3" s="2"/>
      <c r="D3" s="2"/>
      <c r="E3" s="2"/>
      <c r="F3" s="2"/>
      <c r="G3" s="2"/>
      <c r="H3" s="2"/>
    </row>
    <row r="4" spans="1:8" ht="13.6" customHeight="1" x14ac:dyDescent="0.25">
      <c r="A4" s="17">
        <v>3</v>
      </c>
      <c r="B4" s="2" t="s">
        <v>55</v>
      </c>
      <c r="C4" s="2"/>
      <c r="D4" s="2"/>
      <c r="E4" s="2"/>
      <c r="F4" s="2"/>
      <c r="G4" s="2"/>
      <c r="H4" s="2"/>
    </row>
    <row r="5" spans="1:8" ht="12.75" customHeight="1" x14ac:dyDescent="0.25">
      <c r="A5" s="22">
        <v>4</v>
      </c>
      <c r="B5" s="2" t="s">
        <v>56</v>
      </c>
      <c r="C5" s="2"/>
      <c r="D5" s="2"/>
      <c r="E5" s="2"/>
      <c r="F5" s="2"/>
      <c r="G5" s="2"/>
      <c r="H5" s="2"/>
    </row>
    <row r="6" spans="1:8" ht="12.75" customHeight="1" x14ac:dyDescent="0.25">
      <c r="A6" s="22">
        <v>5</v>
      </c>
      <c r="B6" s="2" t="s">
        <v>57</v>
      </c>
      <c r="C6" s="2"/>
      <c r="D6" s="2"/>
      <c r="E6" s="2"/>
      <c r="F6" s="2"/>
      <c r="G6" s="2"/>
      <c r="H6" s="2"/>
    </row>
    <row r="7" spans="1:8" ht="12.75" customHeight="1" x14ac:dyDescent="0.25">
      <c r="A7" s="22">
        <v>6</v>
      </c>
      <c r="B7" s="2" t="s">
        <v>58</v>
      </c>
      <c r="C7" s="2"/>
      <c r="D7" s="2"/>
      <c r="E7" s="2"/>
      <c r="F7" s="2"/>
      <c r="G7" s="2"/>
      <c r="H7" s="2"/>
    </row>
    <row r="8" spans="1:8" ht="12.75" customHeight="1" x14ac:dyDescent="0.2">
      <c r="A8" s="2"/>
      <c r="B8" s="2"/>
      <c r="C8" s="2"/>
      <c r="D8" s="2"/>
      <c r="E8" s="2"/>
      <c r="F8" s="2"/>
      <c r="G8" s="2"/>
      <c r="H8" s="2"/>
    </row>
    <row r="9" spans="1:8" ht="12.75" customHeight="1" x14ac:dyDescent="0.2"/>
    <row r="10" spans="1:8" ht="12.75" customHeight="1" x14ac:dyDescent="0.2"/>
    <row r="11" spans="1:8" ht="12.75" customHeight="1" x14ac:dyDescent="0.2"/>
    <row r="12" spans="1:8" ht="14.3" customHeight="1" x14ac:dyDescent="0.25">
      <c r="A12" s="42" t="s">
        <v>59</v>
      </c>
      <c r="B12" s="42"/>
      <c r="C12" s="42"/>
      <c r="D12" s="42"/>
      <c r="E12" s="42"/>
      <c r="F12" s="42"/>
      <c r="G12" s="37"/>
    </row>
    <row r="13" spans="1:8" ht="14.3" customHeight="1" x14ac:dyDescent="0.25">
      <c r="A13" s="29" t="s">
        <v>60</v>
      </c>
      <c r="B13" s="29" t="s">
        <v>61</v>
      </c>
      <c r="C13" s="29" t="s">
        <v>62</v>
      </c>
      <c r="D13" s="29" t="s">
        <v>63</v>
      </c>
      <c r="E13" s="30" t="s">
        <v>64</v>
      </c>
      <c r="F13" s="30" t="s">
        <v>65</v>
      </c>
      <c r="G13" s="30" t="s">
        <v>66</v>
      </c>
    </row>
    <row r="14" spans="1:8" ht="14.3" customHeight="1" x14ac:dyDescent="0.25">
      <c r="A14" s="31" t="s">
        <v>67</v>
      </c>
      <c r="B14" s="31" t="s">
        <v>68</v>
      </c>
      <c r="C14" s="31" t="s">
        <v>69</v>
      </c>
      <c r="D14" s="32">
        <v>44413</v>
      </c>
      <c r="E14" s="33">
        <v>192098</v>
      </c>
      <c r="F14" s="38">
        <f t="shared" ref="F14:F15" si="0">E14*0.95</f>
        <v>182493.1</v>
      </c>
      <c r="G14" s="40">
        <f>((E14-F14)/F14)</f>
        <v>5.263157894736839E-2</v>
      </c>
    </row>
    <row r="15" spans="1:8" ht="14.3" customHeight="1" x14ac:dyDescent="0.25">
      <c r="A15" s="31" t="s">
        <v>67</v>
      </c>
      <c r="B15" s="31" t="s">
        <v>70</v>
      </c>
      <c r="C15" s="31" t="s">
        <v>69</v>
      </c>
      <c r="D15" s="32">
        <v>44381</v>
      </c>
      <c r="E15" s="33">
        <v>101854</v>
      </c>
      <c r="F15" s="38">
        <f t="shared" si="0"/>
        <v>96761.299999999988</v>
      </c>
      <c r="G15" s="40">
        <f t="shared" ref="G15:G48" si="1">((E15-F15)/F15)</f>
        <v>5.263157894736855E-2</v>
      </c>
    </row>
    <row r="16" spans="1:8" ht="14.3" customHeight="1" x14ac:dyDescent="0.25">
      <c r="A16" s="31" t="s">
        <v>67</v>
      </c>
      <c r="B16" s="31" t="s">
        <v>71</v>
      </c>
      <c r="C16" s="31" t="s">
        <v>69</v>
      </c>
      <c r="D16" s="32">
        <v>44412</v>
      </c>
      <c r="E16" s="33">
        <v>100154</v>
      </c>
      <c r="F16" s="38">
        <f>E16*1.1</f>
        <v>110169.40000000001</v>
      </c>
      <c r="G16" s="40">
        <f t="shared" si="1"/>
        <v>-9.0909090909090981E-2</v>
      </c>
    </row>
    <row r="17" spans="1:7" ht="14.3" customHeight="1" x14ac:dyDescent="0.25">
      <c r="A17" s="31" t="s">
        <v>72</v>
      </c>
      <c r="B17" s="31" t="s">
        <v>68</v>
      </c>
      <c r="C17" s="31" t="s">
        <v>73</v>
      </c>
      <c r="D17" s="32">
        <v>44410</v>
      </c>
      <c r="E17" s="33">
        <v>1001242</v>
      </c>
      <c r="F17" s="38">
        <f t="shared" ref="F17:F18" si="2">E17*0.95</f>
        <v>951179.89999999991</v>
      </c>
      <c r="G17" s="40">
        <f t="shared" si="1"/>
        <v>5.2631578947368522E-2</v>
      </c>
    </row>
    <row r="18" spans="1:7" ht="14.3" customHeight="1" x14ac:dyDescent="0.25">
      <c r="A18" s="31" t="s">
        <v>72</v>
      </c>
      <c r="B18" s="31" t="s">
        <v>70</v>
      </c>
      <c r="C18" s="31" t="s">
        <v>73</v>
      </c>
      <c r="D18" s="32">
        <v>44412</v>
      </c>
      <c r="E18" s="33">
        <v>4505153</v>
      </c>
      <c r="F18" s="38">
        <f t="shared" si="2"/>
        <v>4279895.3499999996</v>
      </c>
      <c r="G18" s="40">
        <f t="shared" si="1"/>
        <v>5.2631578947368515E-2</v>
      </c>
    </row>
    <row r="19" spans="1:7" ht="14.3" customHeight="1" x14ac:dyDescent="0.25">
      <c r="A19" s="31" t="s">
        <v>72</v>
      </c>
      <c r="B19" s="31" t="s">
        <v>71</v>
      </c>
      <c r="C19" s="31" t="s">
        <v>73</v>
      </c>
      <c r="D19" s="32">
        <v>44412</v>
      </c>
      <c r="E19" s="33">
        <v>1402621</v>
      </c>
      <c r="F19" s="38">
        <f>E19*1.1</f>
        <v>1542883.1</v>
      </c>
      <c r="G19" s="40">
        <f t="shared" si="1"/>
        <v>-9.0909090909090967E-2</v>
      </c>
    </row>
    <row r="20" spans="1:7" ht="14.3" customHeight="1" x14ac:dyDescent="0.25">
      <c r="A20" s="31" t="s">
        <v>72</v>
      </c>
      <c r="B20" s="31" t="s">
        <v>74</v>
      </c>
      <c r="C20" s="31" t="s">
        <v>73</v>
      </c>
      <c r="D20" s="32">
        <v>44367</v>
      </c>
      <c r="E20" s="33">
        <v>211854</v>
      </c>
      <c r="F20" s="38">
        <f>E20*0.95</f>
        <v>201261.3</v>
      </c>
      <c r="G20" s="40">
        <f t="shared" si="1"/>
        <v>5.2631578947368481E-2</v>
      </c>
    </row>
    <row r="21" spans="1:7" ht="14.3" customHeight="1" x14ac:dyDescent="0.25">
      <c r="A21" s="31" t="s">
        <v>72</v>
      </c>
      <c r="B21" s="31" t="s">
        <v>75</v>
      </c>
      <c r="C21" s="31" t="s">
        <v>76</v>
      </c>
      <c r="D21" s="32">
        <v>44367</v>
      </c>
      <c r="E21" s="33">
        <v>210154</v>
      </c>
      <c r="F21" s="38">
        <f>E21*1.1</f>
        <v>231169.40000000002</v>
      </c>
      <c r="G21" s="40">
        <f t="shared" si="1"/>
        <v>-9.0909090909090995E-2</v>
      </c>
    </row>
    <row r="22" spans="1:7" ht="14.3" customHeight="1" x14ac:dyDescent="0.25">
      <c r="A22" s="31" t="s">
        <v>72</v>
      </c>
      <c r="B22" s="31" t="s">
        <v>71</v>
      </c>
      <c r="C22" s="31" t="s">
        <v>76</v>
      </c>
      <c r="D22" s="32">
        <v>44397</v>
      </c>
      <c r="E22" s="33">
        <v>2100000</v>
      </c>
      <c r="F22" s="38">
        <f>E22*0.9</f>
        <v>1890000</v>
      </c>
      <c r="G22" s="40">
        <f t="shared" si="1"/>
        <v>0.1111111111111111</v>
      </c>
    </row>
    <row r="23" spans="1:7" ht="14.3" customHeight="1" x14ac:dyDescent="0.25">
      <c r="A23" s="31" t="s">
        <v>72</v>
      </c>
      <c r="B23" s="31" t="s">
        <v>74</v>
      </c>
      <c r="C23" s="31" t="s">
        <v>76</v>
      </c>
      <c r="D23" s="32">
        <v>44381</v>
      </c>
      <c r="E23" s="33">
        <v>75129</v>
      </c>
      <c r="F23" s="38">
        <f>E23*0.95</f>
        <v>71372.55</v>
      </c>
      <c r="G23" s="40">
        <f t="shared" si="1"/>
        <v>5.2631578947368376E-2</v>
      </c>
    </row>
    <row r="24" spans="1:7" ht="14.3" customHeight="1" x14ac:dyDescent="0.25">
      <c r="A24" s="31" t="s">
        <v>77</v>
      </c>
      <c r="B24" s="31" t="s">
        <v>75</v>
      </c>
      <c r="C24" s="31" t="s">
        <v>78</v>
      </c>
      <c r="D24" s="32">
        <v>44438</v>
      </c>
      <c r="E24" s="33">
        <v>1292621</v>
      </c>
      <c r="F24" s="38">
        <f>E24*0.9</f>
        <v>1163358.9000000001</v>
      </c>
      <c r="G24" s="40">
        <f t="shared" si="1"/>
        <v>0.11111111111111098</v>
      </c>
    </row>
    <row r="25" spans="1:7" ht="14.3" customHeight="1" x14ac:dyDescent="0.25">
      <c r="A25" s="31" t="s">
        <v>77</v>
      </c>
      <c r="B25" s="31" t="s">
        <v>71</v>
      </c>
      <c r="C25" s="31" t="s">
        <v>78</v>
      </c>
      <c r="D25" s="32">
        <v>44438</v>
      </c>
      <c r="E25" s="33">
        <v>4395153</v>
      </c>
      <c r="F25" s="38">
        <f t="shared" ref="F25:F30" si="3">E25*0.95</f>
        <v>4175395.3499999996</v>
      </c>
      <c r="G25" s="40">
        <f t="shared" si="1"/>
        <v>5.2631578947368515E-2</v>
      </c>
    </row>
    <row r="26" spans="1:7" ht="14.3" customHeight="1" x14ac:dyDescent="0.25">
      <c r="A26" s="31" t="s">
        <v>77</v>
      </c>
      <c r="B26" s="31" t="s">
        <v>74</v>
      </c>
      <c r="C26" s="31" t="s">
        <v>78</v>
      </c>
      <c r="D26" s="32">
        <v>44415</v>
      </c>
      <c r="E26" s="33">
        <v>891242</v>
      </c>
      <c r="F26" s="38">
        <f t="shared" si="3"/>
        <v>846679.89999999991</v>
      </c>
      <c r="G26" s="40">
        <f t="shared" si="1"/>
        <v>5.2631578947368536E-2</v>
      </c>
    </row>
    <row r="27" spans="1:7" ht="14.3" customHeight="1" x14ac:dyDescent="0.25">
      <c r="A27" s="31" t="s">
        <v>77</v>
      </c>
      <c r="B27" s="31" t="s">
        <v>75</v>
      </c>
      <c r="C27" s="31" t="s">
        <v>79</v>
      </c>
      <c r="D27" s="32">
        <v>44413</v>
      </c>
      <c r="E27" s="33">
        <v>1770123</v>
      </c>
      <c r="F27" s="38">
        <f t="shared" si="3"/>
        <v>1681616.8499999999</v>
      </c>
      <c r="G27" s="40">
        <f t="shared" si="1"/>
        <v>5.2631578947368508E-2</v>
      </c>
    </row>
    <row r="28" spans="1:7" ht="14.3" customHeight="1" x14ac:dyDescent="0.25">
      <c r="A28" s="31" t="s">
        <v>77</v>
      </c>
      <c r="B28" s="31" t="s">
        <v>70</v>
      </c>
      <c r="C28" s="31" t="s">
        <v>79</v>
      </c>
      <c r="D28" s="32">
        <v>44378</v>
      </c>
      <c r="E28" s="33">
        <v>1125433</v>
      </c>
      <c r="F28" s="38">
        <f t="shared" si="3"/>
        <v>1069161.3499999999</v>
      </c>
      <c r="G28" s="40">
        <f t="shared" si="1"/>
        <v>5.2631578947368557E-2</v>
      </c>
    </row>
    <row r="29" spans="1:7" ht="14.3" customHeight="1" x14ac:dyDescent="0.25">
      <c r="A29" s="31" t="s">
        <v>77</v>
      </c>
      <c r="B29" s="31" t="s">
        <v>71</v>
      </c>
      <c r="C29" s="31" t="s">
        <v>79</v>
      </c>
      <c r="D29" s="32">
        <v>44379</v>
      </c>
      <c r="E29" s="33">
        <v>2010433</v>
      </c>
      <c r="F29" s="38">
        <f t="shared" si="3"/>
        <v>1909911.3499999999</v>
      </c>
      <c r="G29" s="40">
        <f t="shared" si="1"/>
        <v>5.2631578947368501E-2</v>
      </c>
    </row>
    <row r="30" spans="1:7" ht="14.3" customHeight="1" x14ac:dyDescent="0.25">
      <c r="A30" s="31" t="s">
        <v>77</v>
      </c>
      <c r="B30" s="31" t="s">
        <v>74</v>
      </c>
      <c r="C30" s="31" t="s">
        <v>79</v>
      </c>
      <c r="D30" s="32">
        <v>44407</v>
      </c>
      <c r="E30" s="33">
        <v>881234</v>
      </c>
      <c r="F30" s="38">
        <f t="shared" si="3"/>
        <v>837172.29999999993</v>
      </c>
      <c r="G30" s="40">
        <f t="shared" si="1"/>
        <v>5.2631578947368508E-2</v>
      </c>
    </row>
    <row r="31" spans="1:7" ht="14.3" customHeight="1" x14ac:dyDescent="0.25">
      <c r="A31" s="31" t="s">
        <v>77</v>
      </c>
      <c r="B31" s="31" t="s">
        <v>75</v>
      </c>
      <c r="C31" s="31" t="s">
        <v>80</v>
      </c>
      <c r="D31" s="32">
        <v>44378</v>
      </c>
      <c r="E31" s="33">
        <v>898703</v>
      </c>
      <c r="F31" s="38">
        <f>E31*0.92</f>
        <v>826806.76</v>
      </c>
      <c r="G31" s="40">
        <f t="shared" si="1"/>
        <v>8.6956521739130418E-2</v>
      </c>
    </row>
    <row r="32" spans="1:7" ht="14.3" customHeight="1" x14ac:dyDescent="0.25">
      <c r="A32" s="31" t="s">
        <v>77</v>
      </c>
      <c r="B32" s="31" t="s">
        <v>70</v>
      </c>
      <c r="C32" s="31" t="s">
        <v>80</v>
      </c>
      <c r="D32" s="32">
        <v>44382</v>
      </c>
      <c r="E32" s="33">
        <v>840123</v>
      </c>
      <c r="F32" s="38">
        <f>E32*0.95</f>
        <v>798116.85</v>
      </c>
      <c r="G32" s="40">
        <f t="shared" si="1"/>
        <v>5.2631578947368453E-2</v>
      </c>
    </row>
    <row r="33" spans="1:7" ht="14.3" customHeight="1" x14ac:dyDescent="0.25">
      <c r="A33" s="31" t="s">
        <v>72</v>
      </c>
      <c r="B33" s="31" t="s">
        <v>75</v>
      </c>
      <c r="C33" s="31" t="s">
        <v>81</v>
      </c>
      <c r="D33" s="32">
        <v>44382</v>
      </c>
      <c r="E33" s="33">
        <v>322876</v>
      </c>
      <c r="F33" s="38">
        <f>E33*1.1</f>
        <v>355163.60000000003</v>
      </c>
      <c r="G33" s="40">
        <f t="shared" si="1"/>
        <v>-9.0909090909090995E-2</v>
      </c>
    </row>
    <row r="34" spans="1:7" ht="14.3" customHeight="1" x14ac:dyDescent="0.25">
      <c r="A34" s="31" t="s">
        <v>72</v>
      </c>
      <c r="B34" s="31" t="s">
        <v>68</v>
      </c>
      <c r="C34" s="31" t="s">
        <v>81</v>
      </c>
      <c r="D34" s="32">
        <v>44379</v>
      </c>
      <c r="E34" s="33">
        <v>98123</v>
      </c>
      <c r="F34" s="38">
        <f>E34*0.92</f>
        <v>90273.16</v>
      </c>
      <c r="G34" s="40">
        <f t="shared" si="1"/>
        <v>8.6956521739130391E-2</v>
      </c>
    </row>
    <row r="35" spans="1:7" ht="14.3" customHeight="1" x14ac:dyDescent="0.25">
      <c r="A35" s="31" t="s">
        <v>72</v>
      </c>
      <c r="B35" s="31" t="s">
        <v>70</v>
      </c>
      <c r="C35" s="31" t="s">
        <v>81</v>
      </c>
      <c r="D35" s="32">
        <v>44407</v>
      </c>
      <c r="E35" s="33">
        <v>100432</v>
      </c>
      <c r="F35" s="38">
        <f t="shared" ref="F35:F44" si="4">E35*0.95</f>
        <v>95410.4</v>
      </c>
      <c r="G35" s="40">
        <f t="shared" si="1"/>
        <v>5.2631578947368488E-2</v>
      </c>
    </row>
    <row r="36" spans="1:7" ht="14.3" customHeight="1" x14ac:dyDescent="0.25">
      <c r="A36" s="31" t="s">
        <v>72</v>
      </c>
      <c r="B36" s="31" t="s">
        <v>71</v>
      </c>
      <c r="C36" s="31" t="s">
        <v>81</v>
      </c>
      <c r="D36" s="32">
        <v>44413</v>
      </c>
      <c r="E36" s="33">
        <v>1008703</v>
      </c>
      <c r="F36" s="38">
        <f t="shared" si="4"/>
        <v>958267.85</v>
      </c>
      <c r="G36" s="40">
        <f t="shared" si="1"/>
        <v>5.2631578947368446E-2</v>
      </c>
    </row>
    <row r="37" spans="1:7" ht="14.3" customHeight="1" x14ac:dyDescent="0.25">
      <c r="A37" s="31" t="s">
        <v>72</v>
      </c>
      <c r="B37" s="31" t="s">
        <v>74</v>
      </c>
      <c r="C37" s="31" t="s">
        <v>81</v>
      </c>
      <c r="D37" s="32">
        <v>44413</v>
      </c>
      <c r="E37" s="33">
        <v>302098</v>
      </c>
      <c r="F37" s="38">
        <f t="shared" si="4"/>
        <v>286993.09999999998</v>
      </c>
      <c r="G37" s="40">
        <f t="shared" si="1"/>
        <v>5.2631578947368508E-2</v>
      </c>
    </row>
    <row r="38" spans="1:7" ht="14.3" customHeight="1" x14ac:dyDescent="0.25">
      <c r="A38" s="31" t="s">
        <v>67</v>
      </c>
      <c r="B38" s="31" t="s">
        <v>71</v>
      </c>
      <c r="C38" s="31" t="s">
        <v>82</v>
      </c>
      <c r="D38" s="32">
        <v>44367</v>
      </c>
      <c r="E38" s="33">
        <v>212876</v>
      </c>
      <c r="F38" s="38">
        <f t="shared" si="4"/>
        <v>202232.19999999998</v>
      </c>
      <c r="G38" s="40">
        <f t="shared" si="1"/>
        <v>5.2631578947368515E-2</v>
      </c>
    </row>
    <row r="39" spans="1:7" ht="14.3" customHeight="1" x14ac:dyDescent="0.25">
      <c r="A39" s="31" t="s">
        <v>83</v>
      </c>
      <c r="B39" s="31" t="s">
        <v>68</v>
      </c>
      <c r="C39" s="31" t="s">
        <v>84</v>
      </c>
      <c r="D39" s="32">
        <v>44412</v>
      </c>
      <c r="E39" s="33">
        <v>185129</v>
      </c>
      <c r="F39" s="38">
        <f t="shared" si="4"/>
        <v>175872.55</v>
      </c>
      <c r="G39" s="40">
        <f t="shared" si="1"/>
        <v>5.2631578947368488E-2</v>
      </c>
    </row>
    <row r="40" spans="1:7" ht="14.3" customHeight="1" x14ac:dyDescent="0.25">
      <c r="A40" s="31" t="s">
        <v>83</v>
      </c>
      <c r="B40" s="31" t="s">
        <v>70</v>
      </c>
      <c r="C40" s="31" t="s">
        <v>84</v>
      </c>
      <c r="D40" s="32">
        <v>44348</v>
      </c>
      <c r="E40" s="33">
        <v>1000000</v>
      </c>
      <c r="F40" s="38">
        <f t="shared" si="4"/>
        <v>950000</v>
      </c>
      <c r="G40" s="40">
        <f t="shared" si="1"/>
        <v>5.2631578947368418E-2</v>
      </c>
    </row>
    <row r="41" spans="1:7" ht="14.3" customHeight="1" x14ac:dyDescent="0.25">
      <c r="A41" s="31" t="s">
        <v>83</v>
      </c>
      <c r="B41" s="31" t="s">
        <v>71</v>
      </c>
      <c r="C41" s="31" t="s">
        <v>84</v>
      </c>
      <c r="D41" s="32">
        <v>44378</v>
      </c>
      <c r="E41" s="33">
        <v>320154</v>
      </c>
      <c r="F41" s="38">
        <f t="shared" si="4"/>
        <v>304146.3</v>
      </c>
      <c r="G41" s="40">
        <f t="shared" si="1"/>
        <v>5.263157894736846E-2</v>
      </c>
    </row>
    <row r="42" spans="1:7" ht="14.3" customHeight="1" x14ac:dyDescent="0.25">
      <c r="A42" s="31" t="s">
        <v>83</v>
      </c>
      <c r="B42" s="31" t="s">
        <v>74</v>
      </c>
      <c r="C42" s="31" t="s">
        <v>84</v>
      </c>
      <c r="D42" s="32">
        <v>44410</v>
      </c>
      <c r="E42" s="33">
        <v>1235433</v>
      </c>
      <c r="F42" s="38">
        <f t="shared" si="4"/>
        <v>1173661.3499999999</v>
      </c>
      <c r="G42" s="40">
        <f t="shared" si="1"/>
        <v>5.2631578947368543E-2</v>
      </c>
    </row>
    <row r="43" spans="1:7" ht="14.3" customHeight="1" x14ac:dyDescent="0.25">
      <c r="A43" s="31" t="s">
        <v>83</v>
      </c>
      <c r="B43" s="31" t="s">
        <v>68</v>
      </c>
      <c r="C43" s="31" t="s">
        <v>85</v>
      </c>
      <c r="D43" s="32">
        <v>44397</v>
      </c>
      <c r="E43" s="33">
        <v>321854</v>
      </c>
      <c r="F43" s="38">
        <f t="shared" si="4"/>
        <v>305761.3</v>
      </c>
      <c r="G43" s="40">
        <f t="shared" si="1"/>
        <v>5.263157894736846E-2</v>
      </c>
    </row>
    <row r="44" spans="1:7" ht="14.3" customHeight="1" x14ac:dyDescent="0.25">
      <c r="A44" s="31" t="s">
        <v>83</v>
      </c>
      <c r="B44" s="31" t="s">
        <v>70</v>
      </c>
      <c r="C44" s="31" t="s">
        <v>85</v>
      </c>
      <c r="D44" s="32">
        <v>44413</v>
      </c>
      <c r="E44" s="33">
        <v>1512621</v>
      </c>
      <c r="F44" s="38">
        <f t="shared" si="4"/>
        <v>1436989.95</v>
      </c>
      <c r="G44" s="40">
        <f t="shared" si="1"/>
        <v>5.2631578947368453E-2</v>
      </c>
    </row>
    <row r="45" spans="1:7" ht="14.3" customHeight="1" x14ac:dyDescent="0.25">
      <c r="A45" s="31" t="s">
        <v>83</v>
      </c>
      <c r="B45" s="31" t="s">
        <v>68</v>
      </c>
      <c r="C45" s="31" t="s">
        <v>86</v>
      </c>
      <c r="D45" s="32">
        <v>44382</v>
      </c>
      <c r="E45" s="33">
        <v>412098</v>
      </c>
      <c r="F45" s="38">
        <f>E45*1.1</f>
        <v>453307.80000000005</v>
      </c>
      <c r="G45" s="40">
        <f t="shared" si="1"/>
        <v>-9.0909090909091009E-2</v>
      </c>
    </row>
    <row r="46" spans="1:7" ht="14.3" customHeight="1" x14ac:dyDescent="0.25">
      <c r="A46" s="31" t="s">
        <v>83</v>
      </c>
      <c r="B46" s="31" t="s">
        <v>70</v>
      </c>
      <c r="C46" s="31" t="s">
        <v>86</v>
      </c>
      <c r="D46" s="32">
        <v>44367</v>
      </c>
      <c r="E46" s="33">
        <v>1118703</v>
      </c>
      <c r="F46" s="38">
        <f t="shared" ref="F46:F48" si="5">E46*0.95</f>
        <v>1062767.8499999999</v>
      </c>
      <c r="G46" s="40">
        <f t="shared" si="1"/>
        <v>5.2631578947368557E-2</v>
      </c>
    </row>
    <row r="47" spans="1:7" ht="14.3" customHeight="1" x14ac:dyDescent="0.25">
      <c r="A47" s="31" t="s">
        <v>83</v>
      </c>
      <c r="B47" s="31" t="s">
        <v>71</v>
      </c>
      <c r="C47" s="31" t="s">
        <v>86</v>
      </c>
      <c r="D47" s="32">
        <v>44438</v>
      </c>
      <c r="E47" s="33">
        <v>432876</v>
      </c>
      <c r="F47" s="38">
        <f t="shared" si="5"/>
        <v>411232.19999999995</v>
      </c>
      <c r="G47" s="40">
        <f t="shared" si="1"/>
        <v>5.2631578947368543E-2</v>
      </c>
    </row>
    <row r="48" spans="1:7" ht="14.3" customHeight="1" x14ac:dyDescent="0.25">
      <c r="A48" s="34" t="s">
        <v>83</v>
      </c>
      <c r="B48" s="34" t="s">
        <v>74</v>
      </c>
      <c r="C48" s="34" t="s">
        <v>86</v>
      </c>
      <c r="D48" s="35">
        <v>44438</v>
      </c>
      <c r="E48" s="36">
        <v>950123</v>
      </c>
      <c r="F48" s="39">
        <f t="shared" si="5"/>
        <v>902616.85</v>
      </c>
      <c r="G48" s="40">
        <f t="shared" si="1"/>
        <v>5.2631578947368446E-2</v>
      </c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2:F12"/>
  </mergeCells>
  <conditionalFormatting sqref="G14:G48">
    <cfRule type="cellIs" dxfId="0" priority="1" operator="lessThan">
      <formula>-0.06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A1</vt:lpstr>
      <vt:lpstr>A2</vt:lpstr>
      <vt:lpstr>A3</vt:lpstr>
      <vt:lpstr>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Schön</dc:creator>
  <cp:lastModifiedBy>Michael Matthiesen</cp:lastModifiedBy>
  <dcterms:created xsi:type="dcterms:W3CDTF">2005-02-01T10:32:22Z</dcterms:created>
  <dcterms:modified xsi:type="dcterms:W3CDTF">2024-08-28T16:32:41Z</dcterms:modified>
</cp:coreProperties>
</file>