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6\Tutorium\"/>
    </mc:Choice>
  </mc:AlternateContent>
  <xr:revisionPtr revIDLastSave="0" documentId="13_ncr:1_{5B5CDEF7-5D9E-4740-AB96-61AEB553680B}" xr6:coauthVersionLast="47" xr6:coauthVersionMax="47" xr10:uidLastSave="{00000000-0000-0000-0000-000000000000}"/>
  <bookViews>
    <workbookView xWindow="-109" yWindow="-109" windowWidth="26301" windowHeight="15800" xr2:uid="{00000000-000D-0000-FFFF-FFFF00000000}"/>
  </bookViews>
  <sheets>
    <sheet name="A1" sheetId="1" r:id="rId1"/>
    <sheet name="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D42" i="3"/>
  <c r="D43" i="3"/>
  <c r="D44" i="3"/>
  <c r="D45" i="3"/>
  <c r="D40" i="3"/>
  <c r="C48" i="3"/>
  <c r="C47" i="3"/>
  <c r="C41" i="3" l="1"/>
  <c r="C42" i="3"/>
  <c r="C43" i="3"/>
  <c r="C44" i="3"/>
  <c r="C45" i="3"/>
  <c r="C40" i="3"/>
  <c r="B29" i="3" l="1"/>
  <c r="B28" i="3"/>
  <c r="B27" i="3"/>
  <c r="B14" i="3"/>
  <c r="B11" i="3"/>
  <c r="B12" i="3"/>
  <c r="B13" i="3"/>
  <c r="B10" i="3"/>
  <c r="C21" i="1"/>
  <c r="D21" i="1"/>
  <c r="E21" i="1"/>
  <c r="B21" i="1"/>
  <c r="F17" i="1"/>
  <c r="F18" i="1"/>
  <c r="F19" i="1"/>
  <c r="F20" i="1"/>
  <c r="F16" i="1"/>
</calcChain>
</file>

<file path=xl/sharedStrings.xml><?xml version="1.0" encoding="utf-8"?>
<sst xmlns="http://schemas.openxmlformats.org/spreadsheetml/2006/main" count="51" uniqueCount="51">
  <si>
    <t>Durchschnitt pro Geschäft</t>
  </si>
  <si>
    <t>Durchschnitt pro Quartal</t>
  </si>
  <si>
    <t>Aufgabe 1 (40 Punkte):  Grafiken</t>
  </si>
  <si>
    <t>1. Ab 18 Jahren soll der Status "Erwachsen" sein, sonst "Kind"</t>
  </si>
  <si>
    <t>2. Gib in B14 die Anzahl an Kindern wieder</t>
  </si>
  <si>
    <t>Alter</t>
  </si>
  <si>
    <t>Status</t>
  </si>
  <si>
    <t>Anzahl an Kindern:</t>
  </si>
  <si>
    <t>3. Berechne den Gesamtwarenwert</t>
  </si>
  <si>
    <t>4. Berechne in B28 21% Steuern vom Gesamtwarenwert (Netto)</t>
  </si>
  <si>
    <t>5. Berechne den Gesamtwarenwert inklusive den 21% Steuern</t>
  </si>
  <si>
    <t>Werte einzelner Waren (Netto)</t>
  </si>
  <si>
    <t>Gesamtwarenwert (Netto)</t>
  </si>
  <si>
    <t>Gesamtwarenwert inklusive Steuern</t>
  </si>
  <si>
    <t>Heutiges Datum:</t>
  </si>
  <si>
    <t>Einstellungsdatum</t>
  </si>
  <si>
    <t>Jubiläum</t>
  </si>
  <si>
    <t>Peter</t>
  </si>
  <si>
    <t>Jens</t>
  </si>
  <si>
    <t>Anna</t>
  </si>
  <si>
    <t>Sabine</t>
  </si>
  <si>
    <t>Karl</t>
  </si>
  <si>
    <t>Julia</t>
  </si>
  <si>
    <t>Größte Zahl an Arbeitstagen:</t>
  </si>
  <si>
    <t>Kleinste Zah an Arbeitstagen:</t>
  </si>
  <si>
    <t>6. Berechne die bisher geleisteten Arbeitstage (C40:C45) unter Berücksichtigung des fiktiven heutigen Datums</t>
  </si>
  <si>
    <t>7. Lass die größte Zahl an Arbeitstagen in C47 erscheinen</t>
  </si>
  <si>
    <t>8. Lass die kleinste Zahl an Arbeitstagen in C48 erscheinen</t>
  </si>
  <si>
    <t>9. Wenn ein Mitarbeiter über 365 Tage angestellt ist, soll in Spalte D jeweils ein "Ja" stehen, sonst "Nein"</t>
  </si>
  <si>
    <t>Tage angestellt</t>
  </si>
  <si>
    <t>Shop 1</t>
  </si>
  <si>
    <t>Shop 2</t>
  </si>
  <si>
    <t>Shop 3</t>
  </si>
  <si>
    <t>Shop 4</t>
  </si>
  <si>
    <t>Shop 5</t>
  </si>
  <si>
    <t>Q1</t>
  </si>
  <si>
    <t>Q2</t>
  </si>
  <si>
    <t>Q3</t>
  </si>
  <si>
    <t>Q4</t>
  </si>
  <si>
    <t>Erstelle eine Heatmap für den Bereich mit den Umsätzen der Shops. Rot = kleine Werte, Grün = große.</t>
  </si>
  <si>
    <t>Erstelle ein gestapeltes Säulendiagramm der Shopdaten, wobei Quartale aufeinander gestapelt werden.</t>
  </si>
  <si>
    <r>
      <t xml:space="preserve">ACHTUNG: Wähle </t>
    </r>
    <r>
      <rPr>
        <b/>
        <u/>
        <sz val="11"/>
        <color theme="1"/>
        <rFont val="Calibri"/>
        <family val="2"/>
      </rPr>
      <t>nicht</t>
    </r>
    <r>
      <rPr>
        <b/>
        <sz val="11"/>
        <color theme="1"/>
        <rFont val="Calibri"/>
        <family val="2"/>
      </rPr>
      <t xml:space="preserve"> Gestapelte Säulen (100%)!</t>
    </r>
  </si>
  <si>
    <t>Zeile 20: Berechne für jedes Quartal den Mittelwert über alle Geschäfte.</t>
  </si>
  <si>
    <t>Spalte F: Berechne für jedes Geschäft den Mittelwert der Umsätze über die ganze Zeitspanne.</t>
  </si>
  <si>
    <t>Erstelle ein Kreisdiagramm der Spalte F mit Prozentzahlen auf den Kreissegmenten.</t>
  </si>
  <si>
    <t>Aufgabe 2 (36 Punkte): Excel-Funktionen</t>
  </si>
  <si>
    <r>
      <t xml:space="preserve">Fülle die gelb markierten Bereiche mit Hilfe </t>
    </r>
    <r>
      <rPr>
        <b/>
        <sz val="14"/>
        <color rgb="FF333333"/>
        <rFont val="Arial"/>
        <family val="2"/>
      </rPr>
      <t>von Excel-Funktionen/Formeln!</t>
    </r>
  </si>
  <si>
    <t>werden nicht akzeptiert!</t>
  </si>
  <si>
    <t>Achtung: Lösungen, bei denen Werte von Hand eingetragen werden,</t>
  </si>
  <si>
    <t>Info: Ein Quartal ist ein Viertel eines Jahres. In der Tabelle wird ein Quartal dargestellt als z.B. Q1 für erstes Quartal.</t>
  </si>
  <si>
    <t>Achte bei beiden Diagrammen auf passende Titel, Legenden sowie ggf. Achsenbeschriftungen.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</si>
</sst>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333333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2" xfId="0" applyFont="1" applyFill="1" applyBorder="1"/>
    <xf numFmtId="0" fontId="3" fillId="3" borderId="2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0" borderId="0" xfId="0" applyFont="1"/>
    <xf numFmtId="0" fontId="5" fillId="3" borderId="4" xfId="0" applyFont="1" applyFill="1" applyBorder="1"/>
    <xf numFmtId="0" fontId="5" fillId="3" borderId="5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5" xfId="0" applyFont="1" applyFill="1" applyBorder="1"/>
    <xf numFmtId="0" fontId="6" fillId="0" borderId="0" xfId="0" applyFont="1"/>
    <xf numFmtId="0" fontId="7" fillId="4" borderId="12" xfId="0" applyFont="1" applyFill="1" applyBorder="1"/>
    <xf numFmtId="0" fontId="8" fillId="2" borderId="1" xfId="0" applyFont="1" applyFill="1" applyBorder="1"/>
    <xf numFmtId="0" fontId="7" fillId="4" borderId="10" xfId="0" applyFont="1" applyFill="1" applyBorder="1"/>
    <xf numFmtId="0" fontId="9" fillId="2" borderId="5" xfId="0" applyFont="1" applyFill="1" applyBorder="1"/>
    <xf numFmtId="0" fontId="10" fillId="0" borderId="5" xfId="0" applyFont="1" applyBorder="1"/>
    <xf numFmtId="0" fontId="11" fillId="0" borderId="5" xfId="0" applyFont="1" applyBorder="1"/>
    <xf numFmtId="0" fontId="13" fillId="0" borderId="0" xfId="0" applyFont="1"/>
    <xf numFmtId="0" fontId="13" fillId="6" borderId="14" xfId="0" applyFont="1" applyFill="1" applyBorder="1"/>
    <xf numFmtId="0" fontId="10" fillId="0" borderId="14" xfId="0" applyFont="1" applyBorder="1"/>
    <xf numFmtId="0" fontId="13" fillId="2" borderId="14" xfId="0" applyFont="1" applyFill="1" applyBorder="1"/>
    <xf numFmtId="0" fontId="10" fillId="0" borderId="0" xfId="0" applyFont="1"/>
    <xf numFmtId="0" fontId="14" fillId="0" borderId="15" xfId="0" applyFont="1" applyBorder="1"/>
    <xf numFmtId="0" fontId="13" fillId="0" borderId="5" xfId="0" applyFont="1" applyBorder="1"/>
    <xf numFmtId="0" fontId="0" fillId="0" borderId="5" xfId="0" applyBorder="1"/>
    <xf numFmtId="0" fontId="13" fillId="6" borderId="16" xfId="0" applyFont="1" applyFill="1" applyBorder="1"/>
    <xf numFmtId="164" fontId="10" fillId="0" borderId="16" xfId="0" applyNumberFormat="1" applyFont="1" applyBorder="1"/>
    <xf numFmtId="0" fontId="0" fillId="0" borderId="17" xfId="0" applyBorder="1"/>
    <xf numFmtId="0" fontId="13" fillId="6" borderId="7" xfId="0" applyFont="1" applyFill="1" applyBorder="1"/>
    <xf numFmtId="0" fontId="13" fillId="2" borderId="18" xfId="0" applyFont="1" applyFill="1" applyBorder="1"/>
    <xf numFmtId="9" fontId="13" fillId="6" borderId="7" xfId="0" applyNumberFormat="1" applyFont="1" applyFill="1" applyBorder="1"/>
    <xf numFmtId="0" fontId="14" fillId="0" borderId="0" xfId="0" applyFont="1"/>
    <xf numFmtId="14" fontId="0" fillId="0" borderId="16" xfId="0" applyNumberFormat="1" applyBorder="1"/>
    <xf numFmtId="14" fontId="10" fillId="0" borderId="16" xfId="0" applyNumberFormat="1" applyFont="1" applyBorder="1"/>
    <xf numFmtId="14" fontId="14" fillId="0" borderId="16" xfId="0" applyNumberFormat="1" applyFont="1" applyBorder="1"/>
    <xf numFmtId="0" fontId="13" fillId="2" borderId="16" xfId="0" applyFont="1" applyFill="1" applyBorder="1"/>
    <xf numFmtId="0" fontId="13" fillId="0" borderId="5" xfId="0" applyFont="1" applyBorder="1" applyAlignment="1">
      <alignment horizontal="right"/>
    </xf>
    <xf numFmtId="0" fontId="15" fillId="0" borderId="0" xfId="0" applyFont="1"/>
    <xf numFmtId="0" fontId="2" fillId="0" borderId="0" xfId="0" applyFont="1"/>
    <xf numFmtId="164" fontId="13" fillId="2" borderId="18" xfId="0" applyNumberFormat="1" applyFont="1" applyFill="1" applyBorder="1"/>
    <xf numFmtId="8" fontId="4" fillId="0" borderId="0" xfId="0" applyNumberFormat="1" applyFont="1"/>
    <xf numFmtId="8" fontId="4" fillId="4" borderId="13" xfId="0" applyNumberFormat="1" applyFont="1" applyFill="1" applyBorder="1"/>
    <xf numFmtId="8" fontId="4" fillId="4" borderId="11" xfId="0" applyNumberFormat="1" applyFont="1" applyFill="1" applyBorder="1"/>
    <xf numFmtId="8" fontId="4" fillId="0" borderId="5" xfId="0" applyNumberFormat="1" applyFont="1" applyBorder="1"/>
    <xf numFmtId="0" fontId="1" fillId="0" borderId="0" xfId="0" applyFont="1"/>
  </cellXfs>
  <cellStyles count="1">
    <cellStyle name="Standard" xfId="0" builtinId="0"/>
  </cellStyles>
  <dxfs count="5">
    <dxf>
      <font>
        <color rgb="FF00B050"/>
      </font>
      <fill>
        <patternFill>
          <fgColor rgb="FF92D050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Shop_Data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'A1'!$B$15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'A1'!$A$16:$A$21</c15:sqref>
                  </c15:fullRef>
                </c:ext>
              </c:extLst>
              <c:f>'A1'!$A$16:$A$20</c:f>
              <c:strCache>
                <c:ptCount val="5"/>
                <c:pt idx="0">
                  <c:v>Shop 1</c:v>
                </c:pt>
                <c:pt idx="1">
                  <c:v>Shop 2</c:v>
                </c:pt>
                <c:pt idx="2">
                  <c:v>Shop 3</c:v>
                </c:pt>
                <c:pt idx="3">
                  <c:v>Shop 4</c:v>
                </c:pt>
                <c:pt idx="4">
                  <c:v>Shop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'A1'!$B$16:$B$21</c15:sqref>
                  </c15:fullRef>
                </c:ext>
              </c:extLst>
              <c:f>'A1'!$B$16:$B$20</c:f>
              <c:numCache>
                <c:formatCode>"€"#,##0.00_);[Red]\("€"#,##0.00\)</c:formatCode>
                <c:ptCount val="5"/>
                <c:pt idx="0">
                  <c:v>5318.28</c:v>
                </c:pt>
                <c:pt idx="1">
                  <c:v>4757.4666666666699</c:v>
                </c:pt>
                <c:pt idx="2">
                  <c:v>6866.65333333333</c:v>
                </c:pt>
                <c:pt idx="3">
                  <c:v>9609.3333333333303</c:v>
                </c:pt>
                <c:pt idx="4">
                  <c:v>4365.7066666666697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A-4264-824A-9BA95BD113E4}"/>
            </c:ext>
          </c:extLst>
        </c:ser>
        <c:ser>
          <c:idx val="1"/>
          <c:order val="1"/>
          <c:tx>
            <c:strRef>
              <c:f>'A1'!$C$15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'A1'!$A$16:$A$21</c15:sqref>
                  </c15:fullRef>
                </c:ext>
              </c:extLst>
              <c:f>'A1'!$A$16:$A$20</c:f>
              <c:strCache>
                <c:ptCount val="5"/>
                <c:pt idx="0">
                  <c:v>Shop 1</c:v>
                </c:pt>
                <c:pt idx="1">
                  <c:v>Shop 2</c:v>
                </c:pt>
                <c:pt idx="2">
                  <c:v>Shop 3</c:v>
                </c:pt>
                <c:pt idx="3">
                  <c:v>Shop 4</c:v>
                </c:pt>
                <c:pt idx="4">
                  <c:v>Shop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'A1'!$C$16:$C$21</c15:sqref>
                  </c15:fullRef>
                </c:ext>
              </c:extLst>
              <c:f>'A1'!$C$16:$C$20</c:f>
              <c:numCache>
                <c:formatCode>"€"#,##0.00_);[Red]\("€"#,##0.00\)</c:formatCode>
                <c:ptCount val="5"/>
                <c:pt idx="0">
                  <c:v>4789.6575342465803</c:v>
                </c:pt>
                <c:pt idx="1">
                  <c:v>4717.9459459459504</c:v>
                </c:pt>
                <c:pt idx="2">
                  <c:v>7027.7260273972597</c:v>
                </c:pt>
                <c:pt idx="3">
                  <c:v>9425.5675675675702</c:v>
                </c:pt>
                <c:pt idx="4">
                  <c:v>4407.0273972602699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A-4264-824A-9BA95BD113E4}"/>
            </c:ext>
          </c:extLst>
        </c:ser>
        <c:ser>
          <c:idx val="2"/>
          <c:order val="2"/>
          <c:tx>
            <c:strRef>
              <c:f>'A1'!$D$15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'A1'!$A$16:$A$21</c15:sqref>
                  </c15:fullRef>
                </c:ext>
              </c:extLst>
              <c:f>'A1'!$A$16:$A$20</c:f>
              <c:strCache>
                <c:ptCount val="5"/>
                <c:pt idx="0">
                  <c:v>Shop 1</c:v>
                </c:pt>
                <c:pt idx="1">
                  <c:v>Shop 2</c:v>
                </c:pt>
                <c:pt idx="2">
                  <c:v>Shop 3</c:v>
                </c:pt>
                <c:pt idx="3">
                  <c:v>Shop 4</c:v>
                </c:pt>
                <c:pt idx="4">
                  <c:v>Shop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'A1'!$D$16:$D$21</c15:sqref>
                  </c15:fullRef>
                </c:ext>
              </c:extLst>
              <c:f>'A1'!$D$16:$D$20</c:f>
              <c:numCache>
                <c:formatCode>"€"#,##0.00_);[Red]\("€"#,##0.00\)</c:formatCode>
                <c:ptCount val="5"/>
                <c:pt idx="0">
                  <c:v>4496.44303797468</c:v>
                </c:pt>
                <c:pt idx="1">
                  <c:v>4848.3797468354396</c:v>
                </c:pt>
                <c:pt idx="2">
                  <c:v>6936.9367088607596</c:v>
                </c:pt>
                <c:pt idx="3">
                  <c:v>8682.3924050632904</c:v>
                </c:pt>
                <c:pt idx="4">
                  <c:v>4913.9113924050598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A-4264-824A-9BA95BD113E4}"/>
            </c:ext>
          </c:extLst>
        </c:ser>
        <c:ser>
          <c:idx val="3"/>
          <c:order val="3"/>
          <c:tx>
            <c:strRef>
              <c:f>'A1'!$E$15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'A1'!$A$16:$A$21</c15:sqref>
                  </c15:fullRef>
                </c:ext>
              </c:extLst>
              <c:f>'A1'!$A$16:$A$20</c:f>
              <c:strCache>
                <c:ptCount val="5"/>
                <c:pt idx="0">
                  <c:v>Shop 1</c:v>
                </c:pt>
                <c:pt idx="1">
                  <c:v>Shop 2</c:v>
                </c:pt>
                <c:pt idx="2">
                  <c:v>Shop 3</c:v>
                </c:pt>
                <c:pt idx="3">
                  <c:v>Shop 4</c:v>
                </c:pt>
                <c:pt idx="4">
                  <c:v>Shop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'A1'!$E$16:$E$21</c15:sqref>
                  </c15:fullRef>
                </c:ext>
              </c:extLst>
              <c:f>'A1'!$E$16:$E$20</c:f>
              <c:numCache>
                <c:formatCode>"€"#,##0.00_);[Red]\("€"#,##0.00\)</c:formatCode>
                <c:ptCount val="5"/>
                <c:pt idx="0">
                  <c:v>5097.4342105263204</c:v>
                </c:pt>
                <c:pt idx="1">
                  <c:v>5252.6842105263204</c:v>
                </c:pt>
                <c:pt idx="2">
                  <c:v>7362.9866666666703</c:v>
                </c:pt>
                <c:pt idx="3">
                  <c:v>9849.5526315789502</c:v>
                </c:pt>
                <c:pt idx="4">
                  <c:v>5174.1621621621598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A-4264-824A-9BA95BD1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69888"/>
        <c:axId val="21386076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'A1'!$F$15</c15:sqref>
                        </c15:formulaRef>
                      </c:ext>
                    </c:extLst>
                    <c:strCache>
                      <c:ptCount val="1"/>
                      <c:pt idx="0">
                        <c:v>Durchschnitt pro Geschäft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'A1'!$A$16:$A$21</c15:sqref>
                        </c15:fullRef>
                        <c15:formulaRef>
                          <c15:sqref>'A1'!$A$16:$A$20</c15:sqref>
                        </c15:formulaRef>
                      </c:ext>
                    </c:extLst>
                    <c:strCache>
                      <c:ptCount val="5"/>
                      <c:pt idx="0">
                        <c:v>Shop 1</c:v>
                      </c:pt>
                      <c:pt idx="1">
                        <c:v>Shop 2</c:v>
                      </c:pt>
                      <c:pt idx="2">
                        <c:v>Shop 3</c:v>
                      </c:pt>
                      <c:pt idx="3">
                        <c:v>Shop 4</c:v>
                      </c:pt>
                      <c:pt idx="4">
                        <c:v>Shop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'A1'!$F$16:$F$21</c15:sqref>
                        </c15:fullRef>
                        <c15:formulaRef>
                          <c15:sqref>'A1'!$F$16:$F$20</c15:sqref>
                        </c15:formulaRef>
                      </c:ext>
                    </c:extLst>
                    <c:numCache>
                      <c:formatCode>"€"#,##0.00_);[Red]\("€"#,##0.00\)</c:formatCode>
                      <c:ptCount val="5"/>
                      <c:pt idx="0">
                        <c:v>4925.4536956868951</c:v>
                      </c:pt>
                      <c:pt idx="1">
                        <c:v>4894.1191424935951</c:v>
                      </c:pt>
                      <c:pt idx="2">
                        <c:v>7048.5756840645045</c:v>
                      </c:pt>
                      <c:pt idx="3">
                        <c:v>9391.7114843857853</c:v>
                      </c:pt>
                      <c:pt idx="4">
                        <c:v>4715.20190462354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A-4264-824A-9BA95BD113E4}"/>
                  </c:ext>
                </c:extLst>
              </c15:ser>
            </c15:filteredBarSeries>
          </c:ext>
        </c:extLst>
      </c:barChart>
      <c:catAx>
        <c:axId val="2138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SHOPS/Q's</a:t>
                </a:r>
              </a:p>
            </c:rich>
          </c:tx>
          <c:layout>
            <c:manualLayout>
              <c:xMode val="edge"/>
              <c:yMode val="edge"/>
              <c:x val="0.42128105712672148"/>
              <c:y val="0.84602287374439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60768"/>
        <c:crosses val="autoZero"/>
        <c:auto val="1"/>
        <c:lblAlgn val="ctr"/>
        <c:lblOffset val="100"/>
        <c:noMultiLvlLbl val="0"/>
      </c:catAx>
      <c:valAx>
        <c:axId val="2138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UMSATZ</a:t>
                </a:r>
              </a:p>
            </c:rich>
          </c:tx>
          <c:layout>
            <c:manualLayout>
              <c:xMode val="edge"/>
              <c:yMode val="edge"/>
              <c:x val="1.4443663861985511E-2"/>
              <c:y val="0.3878408908925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'A1'!$F$15</c:f>
              <c:strCache>
                <c:ptCount val="1"/>
                <c:pt idx="0">
                  <c:v>Durchschnitt pro Geschäft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7D5-48C4-A8AC-4EF7410BD8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D5-48C4-A8AC-4EF7410BD8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D5-48C4-A8AC-4EF7410BD8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D5-48C4-A8AC-4EF7410BD8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7D5-48C4-A8AC-4EF7410BD84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1A3ACF3-5EC4-4719-8923-AFA686483D67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4DC65523-7A19-49DD-865F-A028A3C65589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D5-48C4-A8AC-4EF7410BD84B}"/>
                </c:ext>
              </c:extLst>
            </c:dLbl>
            <c:dLbl>
              <c:idx val="1"/>
              <c:layout>
                <c:manualLayout>
                  <c:x val="-2.2462384349672702E-2"/>
                  <c:y val="-6.6737180365690318E-2"/>
                </c:manualLayout>
              </c:layout>
              <c:tx>
                <c:rich>
                  <a:bodyPr/>
                  <a:lstStyle/>
                  <a:p>
                    <a:fld id="{7425E2FF-D0DB-432D-AD1B-597A6D4F0392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9EC2FF4C-467E-4D37-9266-923C4DC34FBE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D5-48C4-A8AC-4EF7410BD8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EE73B7-3C08-469C-870F-7AA220BA7CB4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53C864C8-1713-4797-A119-883DE746D959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D5-48C4-A8AC-4EF7410BD84B}"/>
                </c:ext>
              </c:extLst>
            </c:dLbl>
            <c:dLbl>
              <c:idx val="3"/>
              <c:layout>
                <c:manualLayout>
                  <c:x val="2.9949845799563606E-2"/>
                  <c:y val="0.2135589771702090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A86C03-E1E5-4778-B4F5-CE3F3F69C6CA}" type="CELLRANGE">
                      <a:rPr lang="en-US"/>
                      <a:pPr>
                        <a:defRPr/>
                      </a:pPr>
                      <a:t>[ZELLBEREICH]</a:t>
                    </a:fld>
                    <a:r>
                      <a:rPr lang="en-US" baseline="0"/>
                      <a:t>; </a:t>
                    </a:r>
                    <a:fld id="{7A5E295F-AACD-4B5C-AC24-CE6F295712AE}" type="PERCENTAGE">
                      <a:rPr lang="en-US" baseline="0"/>
                      <a:pPr>
                        <a:defRPr/>
                      </a:pPr>
                      <a:t>[PROZENTSATZ]</a:t>
                    </a:fld>
                    <a:endParaRPr lang="en-US" baseline="0"/>
                  </a:p>
                </c:rich>
              </c:tx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4008"/>
                        <a:gd name="adj2" fmla="val -541282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D5-48C4-A8AC-4EF7410BD84B}"/>
                </c:ext>
              </c:extLst>
            </c:dLbl>
            <c:dLbl>
              <c:idx val="4"/>
              <c:layout>
                <c:manualLayout>
                  <c:x val="-2.9949845799563606E-2"/>
                  <c:y val="-3.2033846575531356E-2"/>
                </c:manualLayout>
              </c:layout>
              <c:tx>
                <c:rich>
                  <a:bodyPr/>
                  <a:lstStyle/>
                  <a:p>
                    <a:fld id="{7C19FC5E-7F4B-4059-AE17-152F8967D9FF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9C53608C-FCCC-4C29-B745-3CB2429FFA6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D5-48C4-A8AC-4EF7410BD84B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'A1'!$F$16:$F$20</c:f>
              <c:numCache>
                <c:formatCode>"€"#,##0.00_);[Red]\("€"#,##0.00\)</c:formatCode>
                <c:ptCount val="5"/>
                <c:pt idx="0">
                  <c:v>4925.4536956868951</c:v>
                </c:pt>
                <c:pt idx="1">
                  <c:v>4894.1191424935951</c:v>
                </c:pt>
                <c:pt idx="2">
                  <c:v>7048.5756840645045</c:v>
                </c:pt>
                <c:pt idx="3">
                  <c:v>9391.7114843857853</c:v>
                </c:pt>
                <c:pt idx="4">
                  <c:v>4715.20190462354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'A1'!$A$16:$A$20</c15:f>
                <c15:dlblRangeCache>
                  <c:ptCount val="5"/>
                  <c:pt idx="0">
                    <c:v>Shop 1</c:v>
                  </c:pt>
                  <c:pt idx="1">
                    <c:v>Shop 2</c:v>
                  </c:pt>
                  <c:pt idx="2">
                    <c:v>Shop 3</c:v>
                  </c:pt>
                  <c:pt idx="3">
                    <c:v>Shop 4</c:v>
                  </c:pt>
                  <c:pt idx="4">
                    <c:v>Shop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7D5-48C4-A8AC-4EF7410B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12939</xdr:colOff>
      <xdr:row>1</xdr:row>
      <xdr:rowOff>4312</xdr:rowOff>
    </xdr:from>
    <xdr:to>
      <xdr:col>17</xdr:col>
      <xdr:colOff>301924</xdr:colOff>
      <xdr:row>23</xdr:row>
      <xdr:rowOff>181154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240E0F-E3D3-FCAA-AD7B-50936CC1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530524</xdr:colOff>
      <xdr:row>22</xdr:row>
      <xdr:rowOff>12939</xdr:rowOff>
    </xdr:from>
    <xdr:to>
      <xdr:col>7</xdr:col>
      <xdr:colOff>232913</xdr:colOff>
      <xdr:row>46</xdr:row>
      <xdr:rowOff>8626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99AC53-0B04-646D-83C2-9C6489C9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993"/>
  <sheetViews>
    <sheetView tabSelected="1" workbookViewId="0">
      <selection activeCell="J41" sqref="J41"/>
    </sheetView>
  </sheetViews>
  <sheetFormatPr baseColWidth="10" defaultColWidth="14.5" defaultRowHeight="14.95" customHeight="1" x14ac:dyDescent="0.25"/>
  <cols>
    <col min="1" max="1" width="23.625" customWidth="1"/>
    <col min="2" max="5" width="11.5" customWidth="1"/>
    <col min="6" max="6" width="22.375" bestFit="1" customWidth="1"/>
    <col min="7" max="19" width="10.625" customWidth="1"/>
  </cols>
  <sheetData>
    <row r="1" spans="1:19" ht="19.05" x14ac:dyDescent="0.35">
      <c r="A1" s="20" t="s">
        <v>2</v>
      </c>
      <c r="B1" s="1"/>
      <c r="C1" s="1"/>
      <c r="D1" s="1"/>
      <c r="E1" s="1"/>
      <c r="F1" s="2"/>
      <c r="G1" s="3"/>
      <c r="H1" s="4"/>
      <c r="I1" s="5"/>
      <c r="J1" s="5"/>
      <c r="K1" s="5"/>
      <c r="L1" s="5"/>
      <c r="M1" s="5"/>
      <c r="N1" s="5"/>
      <c r="O1" s="5"/>
    </row>
    <row r="2" spans="1:19" ht="14.3" x14ac:dyDescent="0.25">
      <c r="A2" s="6">
        <v>1</v>
      </c>
      <c r="B2" s="7" t="s">
        <v>39</v>
      </c>
      <c r="C2" s="8"/>
      <c r="D2" s="8"/>
      <c r="E2" s="8"/>
      <c r="F2" s="8"/>
      <c r="G2" s="9"/>
      <c r="H2" s="10"/>
      <c r="I2" s="5"/>
      <c r="J2" s="5"/>
      <c r="K2" s="5"/>
      <c r="L2" s="5"/>
      <c r="M2" s="5"/>
      <c r="N2" s="5"/>
      <c r="O2" s="5"/>
    </row>
    <row r="3" spans="1:19" ht="14.3" x14ac:dyDescent="0.25">
      <c r="A3" s="6">
        <v>2</v>
      </c>
      <c r="B3" s="7" t="s">
        <v>43</v>
      </c>
      <c r="C3" s="8"/>
      <c r="D3" s="8"/>
      <c r="E3" s="8"/>
      <c r="F3" s="8"/>
      <c r="G3" s="9"/>
      <c r="H3" s="10"/>
      <c r="I3" s="5"/>
      <c r="J3" s="5"/>
      <c r="K3" s="5"/>
      <c r="L3" s="5"/>
      <c r="M3" s="5"/>
      <c r="N3" s="5"/>
      <c r="O3" s="5"/>
    </row>
    <row r="4" spans="1:19" ht="14.3" x14ac:dyDescent="0.25">
      <c r="A4" s="6">
        <v>3</v>
      </c>
      <c r="B4" s="7" t="s">
        <v>42</v>
      </c>
      <c r="C4" s="8"/>
      <c r="D4" s="8"/>
      <c r="E4" s="8"/>
      <c r="F4" s="8"/>
      <c r="G4" s="9"/>
      <c r="H4" s="10"/>
      <c r="I4" s="5"/>
      <c r="J4" s="5"/>
      <c r="K4" s="5"/>
      <c r="L4" s="5"/>
      <c r="M4" s="5"/>
      <c r="N4" s="5"/>
      <c r="O4" s="5"/>
    </row>
    <row r="5" spans="1:19" ht="14.3" x14ac:dyDescent="0.25">
      <c r="A5" s="6">
        <v>4</v>
      </c>
      <c r="B5" s="7" t="s">
        <v>40</v>
      </c>
      <c r="C5" s="8"/>
      <c r="D5" s="8"/>
      <c r="E5" s="8"/>
      <c r="F5" s="8"/>
      <c r="G5" s="9"/>
      <c r="H5" s="10"/>
      <c r="I5" s="5"/>
      <c r="J5" s="5"/>
      <c r="K5" s="5"/>
      <c r="L5" s="5"/>
      <c r="M5" s="5"/>
      <c r="N5" s="5"/>
      <c r="O5" s="5"/>
    </row>
    <row r="6" spans="1:19" ht="14.3" x14ac:dyDescent="0.25">
      <c r="A6" s="6"/>
      <c r="B6" s="7" t="s">
        <v>41</v>
      </c>
      <c r="C6" s="8"/>
      <c r="D6" s="8"/>
      <c r="E6" s="8"/>
      <c r="F6" s="8"/>
      <c r="G6" s="9"/>
      <c r="H6" s="10"/>
      <c r="I6" s="5"/>
      <c r="J6" s="5"/>
      <c r="K6" s="5"/>
      <c r="L6" s="5"/>
      <c r="M6" s="5"/>
      <c r="N6" s="5"/>
      <c r="O6" s="5"/>
    </row>
    <row r="7" spans="1:19" ht="14.3" x14ac:dyDescent="0.25">
      <c r="A7" s="6">
        <v>5</v>
      </c>
      <c r="B7" s="7" t="s">
        <v>44</v>
      </c>
      <c r="C7" s="8"/>
      <c r="D7" s="8"/>
      <c r="E7" s="8"/>
      <c r="F7" s="8"/>
      <c r="G7" s="9"/>
      <c r="H7" s="10"/>
      <c r="I7" s="5"/>
      <c r="J7" s="5"/>
      <c r="K7" s="5"/>
      <c r="L7" s="5"/>
      <c r="M7" s="5"/>
      <c r="N7" s="5"/>
      <c r="O7" s="5"/>
    </row>
    <row r="8" spans="1:19" ht="14.3" x14ac:dyDescent="0.25">
      <c r="A8" s="6"/>
      <c r="B8" s="7" t="s">
        <v>50</v>
      </c>
      <c r="C8" s="8"/>
      <c r="D8" s="8"/>
      <c r="E8" s="8"/>
      <c r="F8" s="8"/>
      <c r="G8" s="9"/>
      <c r="H8" s="10"/>
      <c r="I8" s="5"/>
      <c r="J8" s="5"/>
      <c r="K8" s="5"/>
      <c r="L8" s="5"/>
      <c r="M8" s="5"/>
      <c r="N8" s="5"/>
      <c r="O8" s="5"/>
    </row>
    <row r="9" spans="1:19" ht="14.3" x14ac:dyDescent="0.25">
      <c r="A9" s="6"/>
      <c r="B9" s="7"/>
      <c r="C9" s="8"/>
      <c r="D9" s="8"/>
      <c r="E9" s="8"/>
      <c r="F9" s="8"/>
      <c r="G9" s="9"/>
      <c r="H9" s="10"/>
      <c r="I9" s="5"/>
      <c r="J9" s="5"/>
      <c r="K9" s="5"/>
      <c r="L9" s="5"/>
      <c r="M9" s="5"/>
      <c r="N9" s="5"/>
      <c r="O9" s="5"/>
    </row>
    <row r="10" spans="1:19" ht="14.3" x14ac:dyDescent="0.25">
      <c r="A10" s="11"/>
      <c r="B10" s="12"/>
      <c r="C10" s="12"/>
      <c r="D10" s="12"/>
      <c r="E10" s="12"/>
      <c r="F10" s="12"/>
      <c r="G10" s="13"/>
      <c r="H10" s="1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4.3" x14ac:dyDescent="0.25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4.3" x14ac:dyDescent="0.25">
      <c r="A12" s="18" t="s">
        <v>49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4.3" x14ac:dyDescent="0.25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thickBot="1" x14ac:dyDescent="0.3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thickBot="1" x14ac:dyDescent="0.3">
      <c r="A15" s="21"/>
      <c r="B15" s="15" t="s">
        <v>35</v>
      </c>
      <c r="C15" s="15" t="s">
        <v>36</v>
      </c>
      <c r="D15" s="15" t="s">
        <v>37</v>
      </c>
      <c r="E15" s="15" t="s">
        <v>38</v>
      </c>
      <c r="F15" s="16" t="s"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4.3" x14ac:dyDescent="0.25">
      <c r="A16" s="17" t="s">
        <v>30</v>
      </c>
      <c r="B16" s="48">
        <v>5318.28</v>
      </c>
      <c r="C16" s="48">
        <v>4789.6575342465803</v>
      </c>
      <c r="D16" s="48">
        <v>4496.44303797468</v>
      </c>
      <c r="E16" s="48">
        <v>5097.4342105263204</v>
      </c>
      <c r="F16" s="49">
        <f>AVERAGE(B16:E16)</f>
        <v>4925.4536956868951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4.3" x14ac:dyDescent="0.25">
      <c r="A17" s="17" t="s">
        <v>31</v>
      </c>
      <c r="B17" s="48">
        <v>4757.4666666666699</v>
      </c>
      <c r="C17" s="48">
        <v>4717.9459459459504</v>
      </c>
      <c r="D17" s="48">
        <v>4848.3797468354396</v>
      </c>
      <c r="E17" s="48">
        <v>5252.6842105263204</v>
      </c>
      <c r="F17" s="49">
        <f t="shared" ref="F17:F20" si="0">AVERAGE(B17:E17)</f>
        <v>4894.1191424935951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4.3" x14ac:dyDescent="0.25">
      <c r="A18" s="17" t="s">
        <v>32</v>
      </c>
      <c r="B18" s="48">
        <v>6866.65333333333</v>
      </c>
      <c r="C18" s="48">
        <v>7027.7260273972597</v>
      </c>
      <c r="D18" s="48">
        <v>6936.9367088607596</v>
      </c>
      <c r="E18" s="48">
        <v>7362.9866666666703</v>
      </c>
      <c r="F18" s="49">
        <f t="shared" si="0"/>
        <v>7048.5756840645045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4.3" x14ac:dyDescent="0.25">
      <c r="A19" s="17" t="s">
        <v>33</v>
      </c>
      <c r="B19" s="48">
        <v>9609.3333333333303</v>
      </c>
      <c r="C19" s="48">
        <v>9425.5675675675702</v>
      </c>
      <c r="D19" s="48">
        <v>8682.3924050632904</v>
      </c>
      <c r="E19" s="48">
        <v>9849.5526315789502</v>
      </c>
      <c r="F19" s="49">
        <f t="shared" si="0"/>
        <v>9391.7114843857853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thickBot="1" x14ac:dyDescent="0.3">
      <c r="A20" s="17" t="s">
        <v>34</v>
      </c>
      <c r="B20" s="48">
        <v>4365.7066666666697</v>
      </c>
      <c r="C20" s="48">
        <v>4407.0273972602699</v>
      </c>
      <c r="D20" s="48">
        <v>4913.9113924050598</v>
      </c>
      <c r="E20" s="48">
        <v>5174.1621621621598</v>
      </c>
      <c r="F20" s="49">
        <f t="shared" si="0"/>
        <v>4715.20190462354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8" customHeight="1" thickBot="1" x14ac:dyDescent="0.3">
      <c r="A21" s="19" t="s">
        <v>1</v>
      </c>
      <c r="B21" s="50">
        <f>AVERAGE(B16:B20)</f>
        <v>6183.4879999999994</v>
      </c>
      <c r="C21" s="50">
        <f t="shared" ref="C21:E21" si="1">AVERAGE(C16:C20)</f>
        <v>6073.5848944835261</v>
      </c>
      <c r="D21" s="50">
        <f t="shared" si="1"/>
        <v>5975.6126582278466</v>
      </c>
      <c r="E21" s="50">
        <f t="shared" si="1"/>
        <v>6547.3639762920848</v>
      </c>
      <c r="F21" s="5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8" customHeight="1" x14ac:dyDescent="0.2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8" customHeight="1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8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5.8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8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5.8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.8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.8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.8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.8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.8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5.8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5.8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5.8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5.8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.8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.8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.8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.8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.8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.8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5.8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5.8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5.8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5.8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5.8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5.8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5.8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5.8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5.8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5.8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5.8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5.8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5.8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5.8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5.8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5.8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5.8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5.8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5.8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5.8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5.8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15.8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15.8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ht="15.8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5.8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15.8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5.8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15.8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15.8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15.8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15.8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ht="15.8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5.8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5.8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5.8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5.8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5.8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5.8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5.8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5.8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5.8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5.8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5.8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5.8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5.8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5.8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5.8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5.8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5.8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5.8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5.8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5.8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15.8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15.8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ht="15.8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ht="15.8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15.8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ht="15.8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5.8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15.8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15.8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15.8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15.8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15.8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15.8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15.8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15.8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5.8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5.8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5.8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15.8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5.8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5.8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5.8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5.8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5.8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5.8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5.8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5.8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5.8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5.8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5.8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5.8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5.8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5.8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5.8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5.8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15.8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15.8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15.8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5.8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15.8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15.8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15.8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15.8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15.8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15.8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15.8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15.8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15.8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15.8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15.8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5.8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5.8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5.8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15.8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5.8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5.8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5.8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5.8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5.8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5.8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5.8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5.8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5.8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5.8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5.8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5.8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15.8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15.8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15.8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15.8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15.8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15.8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15.8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5.8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15.8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5.8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15.8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5.8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15.8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15.8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15.8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15.8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15.8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15.8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5.8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15.8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15.8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15.8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15.8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15.8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15.8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15.8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15.8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5.8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15.8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5.8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15.8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15.8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15.8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5.8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5.8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15.8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15.8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15.8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15.8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15.8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15.8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15.8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15.8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15.8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15.8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15.8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15.8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15.8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15.8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15.8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15.8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15.8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15.8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15.8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15.8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15.8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15.8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15.8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15.8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15.8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15.8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15.8" customHeight="1" x14ac:dyDescent="0.25"/>
    <row r="223" spans="1:19" ht="15.8" customHeight="1" x14ac:dyDescent="0.25"/>
    <row r="224" spans="1:19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</sheetData>
  <conditionalFormatting sqref="B16:E20">
    <cfRule type="cellIs" dxfId="0" priority="2" operator="greaterThan">
      <formula>$D$18</formula>
    </cfRule>
    <cfRule type="cellIs" dxfId="1" priority="1" operator="lessThan">
      <formula>$C$18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99A2-D65B-4641-A76D-E6AC1B7DC631}">
  <dimension ref="A1:F52"/>
  <sheetViews>
    <sheetView topLeftCell="A33" workbookViewId="0">
      <selection activeCell="G42" sqref="G42"/>
    </sheetView>
  </sheetViews>
  <sheetFormatPr baseColWidth="10" defaultRowHeight="14.3" x14ac:dyDescent="0.25"/>
  <cols>
    <col min="1" max="1" width="32.875" customWidth="1"/>
    <col min="2" max="2" width="28.125" bestFit="1" customWidth="1"/>
    <col min="3" max="3" width="17.125" bestFit="1" customWidth="1"/>
  </cols>
  <sheetData>
    <row r="1" spans="1:6" ht="15.65" x14ac:dyDescent="0.25">
      <c r="A1" s="22" t="s">
        <v>45</v>
      </c>
      <c r="B1" s="22"/>
      <c r="C1" s="23"/>
      <c r="D1" s="23"/>
      <c r="E1" s="23"/>
      <c r="F1" s="23"/>
    </row>
    <row r="2" spans="1:6" x14ac:dyDescent="0.25">
      <c r="A2" s="23"/>
      <c r="B2" s="23"/>
      <c r="C2" s="23"/>
      <c r="D2" s="23"/>
      <c r="E2" s="23"/>
      <c r="F2" s="23"/>
    </row>
    <row r="3" spans="1:6" ht="18.350000000000001" x14ac:dyDescent="0.3">
      <c r="A3" s="24" t="s">
        <v>46</v>
      </c>
      <c r="B3" s="23"/>
      <c r="C3" s="23"/>
      <c r="D3" s="23"/>
      <c r="E3" s="23"/>
      <c r="F3" s="23"/>
    </row>
    <row r="4" spans="1:6" x14ac:dyDescent="0.25">
      <c r="A4" s="23"/>
      <c r="B4" s="23"/>
      <c r="C4" s="23"/>
      <c r="D4" s="23"/>
      <c r="E4" s="23"/>
      <c r="F4" s="23" t="s">
        <v>48</v>
      </c>
    </row>
    <row r="5" spans="1:6" x14ac:dyDescent="0.25">
      <c r="F5" s="52" t="s">
        <v>47</v>
      </c>
    </row>
    <row r="6" spans="1:6" x14ac:dyDescent="0.25">
      <c r="A6" s="25" t="s">
        <v>3</v>
      </c>
    </row>
    <row r="7" spans="1:6" x14ac:dyDescent="0.25">
      <c r="A7" s="25" t="s">
        <v>4</v>
      </c>
    </row>
    <row r="8" spans="1:6" x14ac:dyDescent="0.25">
      <c r="A8" s="25"/>
    </row>
    <row r="9" spans="1:6" x14ac:dyDescent="0.25">
      <c r="A9" s="26" t="s">
        <v>5</v>
      </c>
      <c r="B9" s="26" t="s">
        <v>6</v>
      </c>
    </row>
    <row r="10" spans="1:6" x14ac:dyDescent="0.25">
      <c r="A10" s="27">
        <v>20</v>
      </c>
      <c r="B10" s="28" t="str">
        <f>IF(A10&lt;18,"Kind","Erwachsenen")</f>
        <v>Erwachsenen</v>
      </c>
      <c r="C10" s="29"/>
    </row>
    <row r="11" spans="1:6" x14ac:dyDescent="0.25">
      <c r="A11" s="27">
        <v>14</v>
      </c>
      <c r="B11" s="28" t="str">
        <f t="shared" ref="B11:B14" si="0">IF(A11&lt;18,"Kind","Erwachsenen")</f>
        <v>Kind</v>
      </c>
      <c r="C11" s="29"/>
    </row>
    <row r="12" spans="1:6" x14ac:dyDescent="0.25">
      <c r="A12" s="27">
        <v>45</v>
      </c>
      <c r="B12" s="28" t="str">
        <f t="shared" si="0"/>
        <v>Erwachsenen</v>
      </c>
      <c r="C12" s="29"/>
    </row>
    <row r="13" spans="1:6" x14ac:dyDescent="0.25">
      <c r="A13" s="27">
        <v>3</v>
      </c>
      <c r="B13" s="28" t="str">
        <f t="shared" si="0"/>
        <v>Kind</v>
      </c>
      <c r="C13" s="29"/>
    </row>
    <row r="14" spans="1:6" x14ac:dyDescent="0.25">
      <c r="A14" s="30" t="s">
        <v>7</v>
      </c>
      <c r="B14" s="28">
        <f>COUNTIF(B10:B13,"Kind")</f>
        <v>2</v>
      </c>
    </row>
    <row r="17" spans="1:4" x14ac:dyDescent="0.25">
      <c r="A17" s="45" t="s">
        <v>8</v>
      </c>
      <c r="B17" s="46"/>
    </row>
    <row r="18" spans="1:4" x14ac:dyDescent="0.25">
      <c r="A18" s="45" t="s">
        <v>9</v>
      </c>
      <c r="B18" s="46"/>
    </row>
    <row r="19" spans="1:4" x14ac:dyDescent="0.25">
      <c r="A19" s="45" t="s">
        <v>10</v>
      </c>
      <c r="B19" s="46"/>
    </row>
    <row r="20" spans="1:4" x14ac:dyDescent="0.25">
      <c r="A20" s="31"/>
      <c r="B20" s="32"/>
      <c r="C20" s="32"/>
      <c r="D20" s="32"/>
    </row>
    <row r="21" spans="1:4" x14ac:dyDescent="0.25">
      <c r="A21" s="32"/>
      <c r="B21" s="33" t="s">
        <v>11</v>
      </c>
      <c r="C21" s="32"/>
      <c r="D21" s="32"/>
    </row>
    <row r="22" spans="1:4" x14ac:dyDescent="0.25">
      <c r="A22" s="32"/>
      <c r="B22" s="34">
        <v>50.49</v>
      </c>
      <c r="C22" s="32"/>
      <c r="D22" s="32"/>
    </row>
    <row r="23" spans="1:4" x14ac:dyDescent="0.25">
      <c r="A23" s="32"/>
      <c r="B23" s="34">
        <v>16.2</v>
      </c>
      <c r="C23" s="23"/>
      <c r="D23" s="32"/>
    </row>
    <row r="24" spans="1:4" x14ac:dyDescent="0.25">
      <c r="A24" s="32"/>
      <c r="B24" s="34">
        <v>5.3</v>
      </c>
      <c r="C24" s="23"/>
      <c r="D24" s="32"/>
    </row>
    <row r="25" spans="1:4" x14ac:dyDescent="0.25">
      <c r="A25" s="32"/>
      <c r="B25" s="34">
        <v>48.5</v>
      </c>
      <c r="C25" s="23"/>
      <c r="D25" s="32"/>
    </row>
    <row r="26" spans="1:4" x14ac:dyDescent="0.25">
      <c r="A26" s="35"/>
      <c r="B26" s="34">
        <v>150.19999999999999</v>
      </c>
      <c r="C26" s="23"/>
      <c r="D26" s="32"/>
    </row>
    <row r="27" spans="1:4" x14ac:dyDescent="0.25">
      <c r="A27" s="36" t="s">
        <v>12</v>
      </c>
      <c r="B27" s="47">
        <f>SUM(B22:B26)</f>
        <v>270.69</v>
      </c>
      <c r="C27" s="23"/>
      <c r="D27" s="32"/>
    </row>
    <row r="28" spans="1:4" x14ac:dyDescent="0.25">
      <c r="A28" s="38">
        <v>0.21</v>
      </c>
      <c r="B28" s="47">
        <f>SUM(B27/100*21)</f>
        <v>56.844900000000003</v>
      </c>
    </row>
    <row r="29" spans="1:4" x14ac:dyDescent="0.25">
      <c r="A29" s="36" t="s">
        <v>13</v>
      </c>
      <c r="B29" s="47">
        <f>SUM(B28,B27)</f>
        <v>327.53489999999999</v>
      </c>
    </row>
    <row r="30" spans="1:4" x14ac:dyDescent="0.25">
      <c r="A30" s="31"/>
      <c r="B30" s="31"/>
    </row>
    <row r="31" spans="1:4" x14ac:dyDescent="0.25">
      <c r="A31" s="31"/>
      <c r="B31" s="31"/>
    </row>
    <row r="32" spans="1:4" x14ac:dyDescent="0.25">
      <c r="A32" s="31" t="s">
        <v>25</v>
      </c>
      <c r="B32" s="31"/>
    </row>
    <row r="33" spans="1:4" x14ac:dyDescent="0.25">
      <c r="A33" s="31" t="s">
        <v>26</v>
      </c>
      <c r="B33" s="31"/>
    </row>
    <row r="34" spans="1:4" x14ac:dyDescent="0.25">
      <c r="A34" s="31" t="s">
        <v>27</v>
      </c>
      <c r="B34" s="31"/>
    </row>
    <row r="35" spans="1:4" x14ac:dyDescent="0.25">
      <c r="A35" s="31" t="s">
        <v>28</v>
      </c>
      <c r="B35" s="31"/>
    </row>
    <row r="36" spans="1:4" x14ac:dyDescent="0.25">
      <c r="A36" s="39"/>
    </row>
    <row r="37" spans="1:4" x14ac:dyDescent="0.25">
      <c r="A37" s="33" t="s">
        <v>14</v>
      </c>
      <c r="B37" s="40">
        <v>43831</v>
      </c>
      <c r="C37" s="32"/>
    </row>
    <row r="38" spans="1:4" x14ac:dyDescent="0.25">
      <c r="A38" s="23"/>
      <c r="B38" s="32"/>
      <c r="C38" s="32"/>
    </row>
    <row r="39" spans="1:4" x14ac:dyDescent="0.25">
      <c r="A39" s="31"/>
      <c r="B39" s="33" t="s">
        <v>15</v>
      </c>
      <c r="C39" s="33" t="s">
        <v>29</v>
      </c>
      <c r="D39" s="33" t="s">
        <v>16</v>
      </c>
    </row>
    <row r="40" spans="1:4" x14ac:dyDescent="0.25">
      <c r="A40" s="33" t="s">
        <v>17</v>
      </c>
      <c r="B40" s="41">
        <v>43200</v>
      </c>
      <c r="C40" s="37">
        <f>NETWORKDAYS(B40,$B$37)</f>
        <v>452</v>
      </c>
      <c r="D40" s="37" t="str">
        <f>IF(C40&gt;365,"Ja","Nein")</f>
        <v>Ja</v>
      </c>
    </row>
    <row r="41" spans="1:4" x14ac:dyDescent="0.25">
      <c r="A41" s="36" t="s">
        <v>18</v>
      </c>
      <c r="B41" s="41">
        <v>43470</v>
      </c>
      <c r="C41" s="37">
        <f t="shared" ref="C41:C45" si="1">NETWORKDAYS(B41,$B$37)</f>
        <v>258</v>
      </c>
      <c r="D41" s="37" t="str">
        <f t="shared" ref="D41:D45" si="2">IF(C41&gt;365,"Ja","Nein")</f>
        <v>Nein</v>
      </c>
    </row>
    <row r="42" spans="1:4" x14ac:dyDescent="0.25">
      <c r="A42" s="36" t="s">
        <v>19</v>
      </c>
      <c r="B42" s="41">
        <v>43465</v>
      </c>
      <c r="C42" s="37">
        <f t="shared" si="1"/>
        <v>263</v>
      </c>
      <c r="D42" s="37" t="str">
        <f t="shared" si="2"/>
        <v>Nein</v>
      </c>
    </row>
    <row r="43" spans="1:4" x14ac:dyDescent="0.25">
      <c r="A43" s="36" t="s">
        <v>20</v>
      </c>
      <c r="B43" s="41">
        <v>43344</v>
      </c>
      <c r="C43" s="37">
        <f t="shared" si="1"/>
        <v>348</v>
      </c>
      <c r="D43" s="37" t="str">
        <f t="shared" si="2"/>
        <v>Nein</v>
      </c>
    </row>
    <row r="44" spans="1:4" x14ac:dyDescent="0.25">
      <c r="A44" s="36" t="s">
        <v>21</v>
      </c>
      <c r="B44" s="41">
        <v>43622</v>
      </c>
      <c r="C44" s="37">
        <f t="shared" si="1"/>
        <v>150</v>
      </c>
      <c r="D44" s="37" t="str">
        <f t="shared" si="2"/>
        <v>Nein</v>
      </c>
    </row>
    <row r="45" spans="1:4" x14ac:dyDescent="0.25">
      <c r="A45" s="36" t="s">
        <v>22</v>
      </c>
      <c r="B45" s="42">
        <v>43466</v>
      </c>
      <c r="C45" s="37">
        <f t="shared" si="1"/>
        <v>262</v>
      </c>
      <c r="D45" s="37" t="str">
        <f t="shared" si="2"/>
        <v>Nein</v>
      </c>
    </row>
    <row r="46" spans="1:4" x14ac:dyDescent="0.25">
      <c r="A46" s="32"/>
      <c r="B46" s="32"/>
      <c r="C46" s="32"/>
    </row>
    <row r="47" spans="1:4" x14ac:dyDescent="0.25">
      <c r="B47" s="33" t="s">
        <v>23</v>
      </c>
      <c r="C47" s="43">
        <f>LARGE($C$40:$C$45,1)</f>
        <v>452</v>
      </c>
    </row>
    <row r="48" spans="1:4" x14ac:dyDescent="0.25">
      <c r="A48" s="31"/>
      <c r="B48" s="33" t="s">
        <v>24</v>
      </c>
      <c r="C48" s="43">
        <f>SMALL(C40:C45,1)</f>
        <v>150</v>
      </c>
    </row>
    <row r="49" spans="1:4" x14ac:dyDescent="0.25">
      <c r="A49" s="31"/>
      <c r="B49" s="44"/>
      <c r="C49" s="32"/>
    </row>
    <row r="50" spans="1:4" x14ac:dyDescent="0.25">
      <c r="A50" s="23"/>
      <c r="B50" s="23"/>
      <c r="C50" s="31"/>
      <c r="D50" s="29"/>
    </row>
    <row r="51" spans="1:4" x14ac:dyDescent="0.25">
      <c r="A51" s="23"/>
      <c r="B51" s="23"/>
      <c r="C51" s="31"/>
      <c r="D51" s="29"/>
    </row>
    <row r="52" spans="1:4" x14ac:dyDescent="0.25">
      <c r="A52" s="23"/>
      <c r="B52" s="23"/>
      <c r="C52" s="31"/>
      <c r="D52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A1</vt:lpstr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Michael Matthiesen</cp:lastModifiedBy>
  <dcterms:created xsi:type="dcterms:W3CDTF">2022-11-04T10:51:43Z</dcterms:created>
  <dcterms:modified xsi:type="dcterms:W3CDTF">2024-08-30T12:15:36Z</dcterms:modified>
</cp:coreProperties>
</file>