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6\Vorlesung\"/>
    </mc:Choice>
  </mc:AlternateContent>
  <xr:revisionPtr revIDLastSave="0" documentId="13_ncr:1_{A0A85A07-943B-41A3-A1A3-0685DB239337}" xr6:coauthVersionLast="47" xr6:coauthVersionMax="47" xr10:uidLastSave="{00000000-0000-0000-0000-000000000000}"/>
  <bookViews>
    <workbookView xWindow="-109" yWindow="-109" windowWidth="26301" windowHeight="15800" tabRatio="698" activeTab="6" xr2:uid="{50AF100B-032F-2148-A63E-DAC2578AC178}"/>
  </bookViews>
  <sheets>
    <sheet name="SVERWEIS Suche" sheetId="1" r:id="rId1"/>
    <sheet name="SVERWEIS zusammenführen" sheetId="2" r:id="rId2"/>
    <sheet name="Kundendaten" sheetId="4" r:id="rId3"/>
    <sheet name="SVERWEIS Zugriff" sheetId="3" r:id="rId4"/>
    <sheet name="WVERWEIS Suche" sheetId="8" r:id="rId5"/>
    <sheet name="Bonus XVERWEIS" sheetId="7" r:id="rId6"/>
    <sheet name="INDEX VERGLEICH" sheetId="5" r:id="rId7"/>
  </sheets>
  <definedNames>
    <definedName name="_xlnm._FilterDatabase" localSheetId="1" hidden="1">'SVERWEIS zusammenführen'!$F$1:$G$9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9" i="5" l="1"/>
  <c r="H18" i="5" a="1"/>
  <c r="H18" i="5" s="1"/>
  <c r="E19" i="5"/>
  <c r="E15" i="5"/>
  <c r="E20" i="5" s="1"/>
  <c r="E14" i="5"/>
  <c r="E18" i="5" s="1"/>
  <c r="E7" i="5"/>
  <c r="E4" i="5"/>
  <c r="I4" i="7"/>
  <c r="I6" i="7"/>
  <c r="I5" i="7"/>
  <c r="I6" i="8"/>
  <c r="I5" i="8"/>
  <c r="I4" i="8"/>
  <c r="I3" i="8"/>
  <c r="B4" i="3"/>
  <c r="B5" i="3"/>
  <c r="B3" i="3"/>
  <c r="C15" i="2"/>
  <c r="C16" i="2"/>
  <c r="C17" i="2"/>
  <c r="C18" i="2"/>
  <c r="C19" i="2"/>
  <c r="C20" i="2"/>
  <c r="C21" i="2"/>
  <c r="C22" i="2"/>
  <c r="C14" i="2"/>
  <c r="C3" i="2"/>
  <c r="C4" i="2"/>
  <c r="C5" i="2"/>
  <c r="C6" i="2"/>
  <c r="C7" i="2"/>
  <c r="C8" i="2"/>
  <c r="C9" i="2"/>
  <c r="C2" i="2"/>
  <c r="J12" i="1"/>
  <c r="K12" i="1"/>
  <c r="L12" i="1"/>
  <c r="M12" i="1"/>
  <c r="I12" i="1"/>
  <c r="P4" i="1"/>
  <c r="O4" i="1"/>
  <c r="N4" i="1"/>
  <c r="M4" i="1"/>
  <c r="L4" i="1"/>
  <c r="I8" i="1"/>
  <c r="I7" i="1"/>
  <c r="I6" i="1"/>
  <c r="I5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<sst xmlns="http://schemas.openxmlformats.org/spreadsheetml/2006/main" count="243" uniqueCount="125">
  <si>
    <t>Vorname</t>
  </si>
  <si>
    <t>Name</t>
  </si>
  <si>
    <t>Email</t>
  </si>
  <si>
    <t>Peter</t>
  </si>
  <si>
    <t>Müller</t>
  </si>
  <si>
    <t>p.mueller@web.de</t>
  </si>
  <si>
    <t>Anna</t>
  </si>
  <si>
    <t>Maier</t>
  </si>
  <si>
    <t>a.maier@mail.com</t>
  </si>
  <si>
    <t>Frank</t>
  </si>
  <si>
    <t>Matt</t>
  </si>
  <si>
    <t>matt.frank@google.com</t>
  </si>
  <si>
    <t>Tom</t>
  </si>
  <si>
    <t>Weber</t>
  </si>
  <si>
    <t>weber@mail.com</t>
  </si>
  <si>
    <t>ID</t>
  </si>
  <si>
    <t>Telefonnummer</t>
  </si>
  <si>
    <t>0172 568 985 3</t>
  </si>
  <si>
    <t>0179 896 326 9</t>
  </si>
  <si>
    <t>0173 563 9 652</t>
  </si>
  <si>
    <t>0175 569 452 6</t>
  </si>
  <si>
    <t>0175 695 842 6</t>
  </si>
  <si>
    <t>0175 862 546 3</t>
  </si>
  <si>
    <t>0173 526 320 0</t>
  </si>
  <si>
    <t>0175 025 156 9</t>
  </si>
  <si>
    <t>0173 563 245 9</t>
  </si>
  <si>
    <t>Nachname</t>
  </si>
  <si>
    <t>Produktnummer</t>
  </si>
  <si>
    <t>Produktname</t>
  </si>
  <si>
    <t>Preis</t>
  </si>
  <si>
    <t>Tasche</t>
  </si>
  <si>
    <t>T-Shirt</t>
  </si>
  <si>
    <t>Socken</t>
  </si>
  <si>
    <t>Sneaker</t>
  </si>
  <si>
    <t>Stiefel</t>
  </si>
  <si>
    <t>Schal</t>
  </si>
  <si>
    <t>Handschuhe</t>
  </si>
  <si>
    <t xml:space="preserve">Jacke </t>
  </si>
  <si>
    <t>Umsatz</t>
  </si>
  <si>
    <t>Rabatt</t>
  </si>
  <si>
    <t>Kundennummer:</t>
  </si>
  <si>
    <t>Anrede:</t>
  </si>
  <si>
    <t>Telefonnummer:</t>
  </si>
  <si>
    <t>Nachname:</t>
  </si>
  <si>
    <t>Herr</t>
  </si>
  <si>
    <t>Frau</t>
  </si>
  <si>
    <t>Stadt</t>
  </si>
  <si>
    <t>Mitarbeiter</t>
  </si>
  <si>
    <t>Brisbane</t>
  </si>
  <si>
    <t>New York</t>
  </si>
  <si>
    <t>Los Angeles</t>
  </si>
  <si>
    <t>Toronto</t>
  </si>
  <si>
    <t>Auckland</t>
  </si>
  <si>
    <t>Christchurch</t>
  </si>
  <si>
    <t>Singapore</t>
  </si>
  <si>
    <t>Bangkok</t>
  </si>
  <si>
    <t>Cape Town</t>
  </si>
  <si>
    <t>Mexico City</t>
  </si>
  <si>
    <t>George</t>
  </si>
  <si>
    <t>Ben</t>
  </si>
  <si>
    <t>Lilly</t>
  </si>
  <si>
    <t>Sabine</t>
  </si>
  <si>
    <t>Sebastian</t>
  </si>
  <si>
    <t>Anne</t>
  </si>
  <si>
    <t>Mauricio</t>
  </si>
  <si>
    <t>Kim</t>
  </si>
  <si>
    <t>Lorenzo</t>
  </si>
  <si>
    <t>Index:</t>
  </si>
  <si>
    <t>Vergleich:</t>
  </si>
  <si>
    <t xml:space="preserve">Index/Vergleich: </t>
  </si>
  <si>
    <t>ID:</t>
  </si>
  <si>
    <t>Stadt:</t>
  </si>
  <si>
    <t>Mitarbeiter:</t>
  </si>
  <si>
    <t>Gibt den Inhalt einer durch Zeile und Spalte definierten Zelle einer Matrix zurück</t>
  </si>
  <si>
    <t>Gibt die Zeile (Position) innerhalb der Matrix zurück, in der das Suchkriterium steht</t>
  </si>
  <si>
    <t xml:space="preserve">Kombiniert beide Funktionen und ermöglicht dadurch die Rückgabe
 </t>
  </si>
  <si>
    <t>des Zellinhalts der Matrix mit dem Suchkriterium</t>
  </si>
  <si>
    <t>Bonus</t>
  </si>
  <si>
    <t>Index-Vergleich</t>
  </si>
  <si>
    <t>Sverweis</t>
  </si>
  <si>
    <t>Xverweis</t>
  </si>
  <si>
    <t>Kunden-ID</t>
  </si>
  <si>
    <t>Dokumentation: https://support.microsoft.com/de-de/office/sverweis-funktion-0bbc8083-26fe-4963-8ab8-93a18ad188a1</t>
  </si>
  <si>
    <t>Über FALSCH/WAHR steuern wir die Übereinstimmung von Suchergebnissen mit dem Kriterium.</t>
  </si>
  <si>
    <t>Genaue Suche über ID</t>
  </si>
  <si>
    <t>Johannes</t>
  </si>
  <si>
    <t>Schmidt</t>
  </si>
  <si>
    <t>schmidt@mail.com</t>
  </si>
  <si>
    <t>Gerhard</t>
  </si>
  <si>
    <t>Brink</t>
  </si>
  <si>
    <t>Görlitz</t>
  </si>
  <si>
    <t>Zotte</t>
  </si>
  <si>
    <t>Milena</t>
  </si>
  <si>
    <t>Felsenberg</t>
  </si>
  <si>
    <t>KundenID</t>
  </si>
  <si>
    <t>Laptop</t>
  </si>
  <si>
    <t>Smartphone</t>
  </si>
  <si>
    <t>Kopfhörer</t>
  </si>
  <si>
    <t>Tablet</t>
  </si>
  <si>
    <t>Julia Jawohl</t>
  </si>
  <si>
    <t>Andrea Anders</t>
  </si>
  <si>
    <t>Herbert Herb</t>
  </si>
  <si>
    <t>Peter Petersilie</t>
  </si>
  <si>
    <t>Produkt</t>
  </si>
  <si>
    <t>Zustand</t>
  </si>
  <si>
    <t>gebraucht</t>
  </si>
  <si>
    <t>neu</t>
  </si>
  <si>
    <t>WVERWEIS funktioniert wie der SVERWEIS, nur sucht er keine Spalten sondern Zeilen ab!</t>
  </si>
  <si>
    <r>
      <t xml:space="preserve">FALSCH fordert eine </t>
    </r>
    <r>
      <rPr>
        <b/>
        <sz val="12"/>
        <color theme="1"/>
        <rFont val="Calibri"/>
        <family val="2"/>
        <scheme val="minor"/>
      </rPr>
      <t>exakte</t>
    </r>
    <r>
      <rPr>
        <sz val="12"/>
        <color theme="1"/>
        <rFont val="Calibri"/>
        <family val="2"/>
        <scheme val="minor"/>
      </rPr>
      <t xml:space="preserve"> Übereinstimmung (gängigerer Fall).</t>
    </r>
  </si>
  <si>
    <t>Dokumentation: https://support.microsoft.com/de-de/office/wverweis-funktion-a3034eec-b719-4ba3-bb65-e1ad662ed95f</t>
  </si>
  <si>
    <t>Suche über Nachnamen!</t>
  </si>
  <si>
    <t>Aber ACHTUNG bei doppelten Einträgen wie Müller!</t>
  </si>
  <si>
    <t>Da stoppt der Verweis beim ersten Element</t>
  </si>
  <si>
    <t>Das ist unterschiedlich, je nachdem, in welche Richtung gesucht wird!</t>
  </si>
  <si>
    <t>ACHTUNG: Kriterium (Suchbegriff) sollte immer in erster Spalte stehen!</t>
  </si>
  <si>
    <t>WAHR heißt, der gefundene Begriff soll ungefähr mit dem Kriterium übereinstimmen.</t>
  </si>
  <si>
    <t>Die Spalten der Matrix erhalten Nummern, beginnend bei der 1.</t>
  </si>
  <si>
    <t>Die Suchrichtung des SVERWEISES erfolgt von oben nach unten!</t>
  </si>
  <si>
    <t>Beim XVERWEIS muss das Kriterium nicht in der ersten Spalte stecken, sondern man kann diese wählen.</t>
  </si>
  <si>
    <t>XVERWEIS ist rechenintensiver und gerade bei großen Datenmengen merkbar von Nachteil!</t>
  </si>
  <si>
    <t>=SVERWEIS mit WAHR-Aussage weil es nur um die rabatt steps geht! Und man erst ab 200€ einen rabatt bekommt</t>
  </si>
  <si>
    <t>Lord</t>
  </si>
  <si>
    <t>"DARTH" Anakin</t>
  </si>
  <si>
    <t>"VADER" Skywalker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</si>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</sst>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5" formatCode="#,##0.00\ &quot;€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  <xf numFmtId="0" fontId="0" fillId="2" borderId="0" xfId="0" applyFill="1"/>
    <xf numFmtId="10" fontId="0" fillId="0" borderId="0" xfId="2" applyNumberFormat="1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8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0" xfId="0" quotePrefix="1" applyFont="1" applyFill="1"/>
    <xf numFmtId="0" fontId="1" fillId="2" borderId="0" xfId="0" applyFont="1" applyFill="1"/>
    <xf numFmtId="165" fontId="0" fillId="0" borderId="0" xfId="0" applyNumberFormat="1"/>
    <xf numFmtId="0" fontId="0" fillId="5" borderId="0" xfId="0" applyFill="1"/>
  </cellXfs>
  <cellStyles count="3">
    <cellStyle name="Link" xfId="1" builtinId="8"/>
    <cellStyle name="Prozent" xfId="2" builtinId="5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23092-2524-4D40-906F-036D0292B9E0}" name="Tabelle2" displayName="Tabelle2" ref="H11:M12" totalsRowShown="0" headerRowDxfId="0" dataDxfId="1">
  <autoFilter ref="H11:M12" xr:uid="{CAC23092-2524-4D40-906F-036D0292B9E0}"/>
  <tableColumns count="6">
    <tableColumn id="1" xr3:uid="{9983087A-A1F0-4BC1-9F39-D844FD297A02}" name="ID" dataDxfId="7"/>
    <tableColumn id="2" xr3:uid="{9B040AE5-B974-469A-B22F-C16B3CC321DF}" name="Vorname" dataDxfId="6">
      <calculatedColumnFormula>VLOOKUP($H12,A$1:F$10,2,FALSE)</calculatedColumnFormula>
    </tableColumn>
    <tableColumn id="3" xr3:uid="{63A79320-B9E2-4001-AADD-7C3766F3A77B}" name="Nachname" dataDxfId="5">
      <calculatedColumnFormula>VLOOKUP($H12,A$1:F$10,3,FALSE)</calculatedColumnFormula>
    </tableColumn>
    <tableColumn id="4" xr3:uid="{894DA9F6-EC88-4C73-B8D8-3969E29FBE8D}" name="Email" dataDxfId="4">
      <calculatedColumnFormula>VLOOKUP($H12,A$1:F$10,4,FALSE)</calculatedColumnFormula>
    </tableColumn>
    <tableColumn id="5" xr3:uid="{89A3F67E-144A-4ADD-AFEE-F7215C46DD99}" name="Telefonnummer" dataDxfId="3">
      <calculatedColumnFormula>VLOOKUP($H12,A$1:F$10,5,FALSE)</calculatedColumnFormula>
    </tableColumn>
    <tableColumn id="6" xr3:uid="{B35EE812-7641-4A52-8B95-E66D5738E958}" name="Bonus" dataDxfId="2">
      <calculatedColumnFormula>VLOOKUP($H12,A$1:F$10,6,FALSE)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midt@mail.com" TargetMode="External"/><Relationship Id="rId3" Type="http://schemas.openxmlformats.org/officeDocument/2006/relationships/hyperlink" Target="mailto:matt.frank@google.com" TargetMode="External"/><Relationship Id="rId7" Type="http://schemas.openxmlformats.org/officeDocument/2006/relationships/hyperlink" Target="mailto:a.maier@mail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6" Type="http://schemas.openxmlformats.org/officeDocument/2006/relationships/hyperlink" Target="mailto:p.mueller@web.de" TargetMode="External"/><Relationship Id="rId5" Type="http://schemas.openxmlformats.org/officeDocument/2006/relationships/hyperlink" Target="mailto:p.mueller@web.d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p.mueller@web.de" TargetMode="External"/><Relationship Id="rId9" Type="http://schemas.openxmlformats.org/officeDocument/2006/relationships/hyperlink" Target="mailto:a.maier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tt.frank@google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4" Type="http://schemas.openxmlformats.org/officeDocument/2006/relationships/hyperlink" Target="mailto:weber@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chmidt@mail.com" TargetMode="External"/><Relationship Id="rId3" Type="http://schemas.openxmlformats.org/officeDocument/2006/relationships/hyperlink" Target="mailto:matt.frank@google.com" TargetMode="External"/><Relationship Id="rId7" Type="http://schemas.openxmlformats.org/officeDocument/2006/relationships/hyperlink" Target="mailto:a.maier@mail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6" Type="http://schemas.openxmlformats.org/officeDocument/2006/relationships/hyperlink" Target="mailto:p.mueller@web.de" TargetMode="External"/><Relationship Id="rId5" Type="http://schemas.openxmlformats.org/officeDocument/2006/relationships/hyperlink" Target="mailto:p.mueller@web.de" TargetMode="External"/><Relationship Id="rId4" Type="http://schemas.openxmlformats.org/officeDocument/2006/relationships/hyperlink" Target="mailto:p.mueller@web.de" TargetMode="External"/><Relationship Id="rId9" Type="http://schemas.openxmlformats.org/officeDocument/2006/relationships/hyperlink" Target="mailto:a.mai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CE23-B5FD-DE43-BFC5-6EEDD99CE026}">
  <dimension ref="A1:P20"/>
  <sheetViews>
    <sheetView zoomScale="120" zoomScaleNormal="120" workbookViewId="0">
      <selection activeCell="I3" sqref="I3"/>
    </sheetView>
  </sheetViews>
  <sheetFormatPr baseColWidth="10" defaultRowHeight="16.3" x14ac:dyDescent="0.3"/>
  <cols>
    <col min="4" max="4" width="21.44140625" bestFit="1" customWidth="1"/>
    <col min="5" max="5" width="14.33203125" bestFit="1" customWidth="1"/>
    <col min="6" max="6" width="5.88671875" bestFit="1" customWidth="1"/>
    <col min="7" max="7" width="5.88671875" customWidth="1"/>
    <col min="8" max="8" width="14.77734375" bestFit="1" customWidth="1"/>
    <col min="9" max="9" width="15.44140625" bestFit="1" customWidth="1"/>
    <col min="12" max="12" width="17.21875" customWidth="1"/>
  </cols>
  <sheetData>
    <row r="1" spans="1:16" x14ac:dyDescent="0.3">
      <c r="A1" s="1" t="s">
        <v>15</v>
      </c>
      <c r="B1" s="1" t="s">
        <v>0</v>
      </c>
      <c r="C1" s="1" t="s">
        <v>26</v>
      </c>
      <c r="D1" s="1" t="s">
        <v>2</v>
      </c>
      <c r="E1" s="1" t="s">
        <v>16</v>
      </c>
      <c r="F1" s="1" t="s">
        <v>77</v>
      </c>
      <c r="G1" s="1"/>
      <c r="H1" s="1" t="s">
        <v>84</v>
      </c>
      <c r="K1" s="1"/>
    </row>
    <row r="2" spans="1:16" x14ac:dyDescent="0.3">
      <c r="A2">
        <v>1</v>
      </c>
      <c r="B2" t="s">
        <v>3</v>
      </c>
      <c r="C2" t="s">
        <v>4</v>
      </c>
      <c r="D2" s="2" t="s">
        <v>5</v>
      </c>
      <c r="E2" t="s">
        <v>17</v>
      </c>
      <c r="F2">
        <v>10</v>
      </c>
      <c r="H2" s="1"/>
      <c r="K2" s="1"/>
    </row>
    <row r="3" spans="1:16" x14ac:dyDescent="0.3">
      <c r="A3">
        <v>2</v>
      </c>
      <c r="B3" t="s">
        <v>6</v>
      </c>
      <c r="C3" t="s">
        <v>7</v>
      </c>
      <c r="D3" s="2" t="s">
        <v>8</v>
      </c>
      <c r="E3" t="s">
        <v>18</v>
      </c>
      <c r="F3">
        <v>10</v>
      </c>
      <c r="H3" t="s">
        <v>15</v>
      </c>
      <c r="I3" s="10">
        <v>3</v>
      </c>
      <c r="K3" t="s">
        <v>15</v>
      </c>
      <c r="L3" t="s">
        <v>0</v>
      </c>
      <c r="M3" t="s">
        <v>26</v>
      </c>
      <c r="N3" t="s">
        <v>2</v>
      </c>
      <c r="O3" t="s">
        <v>16</v>
      </c>
      <c r="P3" t="s">
        <v>77</v>
      </c>
    </row>
    <row r="4" spans="1:16" x14ac:dyDescent="0.3">
      <c r="A4">
        <v>3</v>
      </c>
      <c r="B4" t="s">
        <v>88</v>
      </c>
      <c r="C4" t="s">
        <v>89</v>
      </c>
      <c r="D4" s="2" t="s">
        <v>5</v>
      </c>
      <c r="E4" t="s">
        <v>19</v>
      </c>
      <c r="F4">
        <v>30</v>
      </c>
      <c r="H4" t="s">
        <v>0</v>
      </c>
      <c r="I4" t="str">
        <f>VLOOKUP(I$3,A$1:F$10,2,FALSE)</f>
        <v>Gerhard</v>
      </c>
      <c r="K4" s="10">
        <v>6</v>
      </c>
      <c r="L4" t="str">
        <f>VLOOKUP($K4,A$1:F$10,2,FALSE)</f>
        <v>Milena</v>
      </c>
      <c r="M4" t="str">
        <f>VLOOKUP($K4,A$1:F$10,3,FALSE)</f>
        <v>Felsenberg</v>
      </c>
      <c r="N4" t="str">
        <f>VLOOKUP($K4,A$1:F$10,4,FALSE)</f>
        <v>p.mueller@web.de</v>
      </c>
      <c r="O4" t="str">
        <f>VLOOKUP($K4,A$1:F$10,5,FALSE)</f>
        <v>0175 862 546 3</v>
      </c>
      <c r="P4">
        <f>VLOOKUP($K4,A$1:F$10,6,FALSE)</f>
        <v>303</v>
      </c>
    </row>
    <row r="5" spans="1:16" x14ac:dyDescent="0.3">
      <c r="A5">
        <v>4</v>
      </c>
      <c r="B5" t="s">
        <v>9</v>
      </c>
      <c r="C5" t="s">
        <v>10</v>
      </c>
      <c r="D5" s="2" t="s">
        <v>11</v>
      </c>
      <c r="E5" t="s">
        <v>20</v>
      </c>
      <c r="F5">
        <v>10</v>
      </c>
      <c r="H5" t="s">
        <v>26</v>
      </c>
      <c r="I5" t="str">
        <f>VLOOKUP(I$3,A$1:F$10,3,FALSE)</f>
        <v>Brink</v>
      </c>
    </row>
    <row r="6" spans="1:16" x14ac:dyDescent="0.3">
      <c r="A6">
        <v>5</v>
      </c>
      <c r="B6" t="s">
        <v>3</v>
      </c>
      <c r="C6" t="s">
        <v>4</v>
      </c>
      <c r="D6" s="2" t="s">
        <v>5</v>
      </c>
      <c r="E6" t="s">
        <v>21</v>
      </c>
      <c r="F6">
        <v>25</v>
      </c>
      <c r="H6" t="s">
        <v>2</v>
      </c>
      <c r="I6" t="str">
        <f>VLOOKUP(I$3,A$1:F$10,4,FALSE)</f>
        <v>p.mueller@web.de</v>
      </c>
      <c r="L6" s="10"/>
    </row>
    <row r="7" spans="1:16" x14ac:dyDescent="0.3">
      <c r="A7">
        <v>6</v>
      </c>
      <c r="B7" t="s">
        <v>92</v>
      </c>
      <c r="C7" t="s">
        <v>93</v>
      </c>
      <c r="D7" s="2" t="s">
        <v>5</v>
      </c>
      <c r="E7" t="s">
        <v>22</v>
      </c>
      <c r="F7">
        <v>303</v>
      </c>
      <c r="H7" t="s">
        <v>16</v>
      </c>
      <c r="I7" t="str">
        <f>VLOOKUP(I$3,A$1:F$10,5,FALSE)</f>
        <v>0173 563 9 652</v>
      </c>
    </row>
    <row r="8" spans="1:16" x14ac:dyDescent="0.3">
      <c r="A8">
        <v>7</v>
      </c>
      <c r="B8" t="s">
        <v>6</v>
      </c>
      <c r="C8" t="s">
        <v>90</v>
      </c>
      <c r="D8" s="2" t="s">
        <v>8</v>
      </c>
      <c r="E8" t="s">
        <v>23</v>
      </c>
      <c r="F8">
        <v>25</v>
      </c>
      <c r="H8" t="s">
        <v>77</v>
      </c>
      <c r="I8">
        <f>VLOOKUP(I$3,A$1:F$10,6,FALSE)</f>
        <v>30</v>
      </c>
    </row>
    <row r="9" spans="1:16" x14ac:dyDescent="0.3">
      <c r="A9">
        <v>8</v>
      </c>
      <c r="B9" t="s">
        <v>85</v>
      </c>
      <c r="C9" t="s">
        <v>86</v>
      </c>
      <c r="D9" s="2" t="s">
        <v>87</v>
      </c>
      <c r="E9" t="s">
        <v>24</v>
      </c>
      <c r="F9">
        <v>10</v>
      </c>
    </row>
    <row r="10" spans="1:16" x14ac:dyDescent="0.3">
      <c r="A10">
        <v>9</v>
      </c>
      <c r="B10" t="s">
        <v>62</v>
      </c>
      <c r="C10" t="s">
        <v>91</v>
      </c>
      <c r="D10" s="2" t="s">
        <v>8</v>
      </c>
      <c r="E10" t="s">
        <v>25</v>
      </c>
      <c r="F10">
        <v>2</v>
      </c>
    </row>
    <row r="11" spans="1:16" x14ac:dyDescent="0.3">
      <c r="H11" s="12" t="s">
        <v>15</v>
      </c>
      <c r="I11" s="12" t="s">
        <v>0</v>
      </c>
      <c r="J11" s="12" t="s">
        <v>26</v>
      </c>
      <c r="K11" s="12" t="s">
        <v>2</v>
      </c>
      <c r="L11" s="12" t="s">
        <v>16</v>
      </c>
      <c r="M11" s="12" t="s">
        <v>77</v>
      </c>
    </row>
    <row r="12" spans="1:16" x14ac:dyDescent="0.3">
      <c r="A12" t="s">
        <v>114</v>
      </c>
      <c r="H12" s="13">
        <v>5</v>
      </c>
      <c r="I12" s="12" t="str">
        <f>VLOOKUP($H12,A$1:F$10,2,FALSE)</f>
        <v>Peter</v>
      </c>
      <c r="J12" s="12" t="str">
        <f>VLOOKUP($H12,A$1:F$10,3,FALSE)</f>
        <v>Müller</v>
      </c>
      <c r="K12" s="12" t="str">
        <f>VLOOKUP($H12,A$1:F$10,4,FALSE)</f>
        <v>p.mueller@web.de</v>
      </c>
      <c r="L12" s="12" t="str">
        <f>VLOOKUP($H12,A$1:F$10,5,FALSE)</f>
        <v>0175 695 842 6</v>
      </c>
      <c r="M12" s="12">
        <f>VLOOKUP($H12,A$1:F$10,6,FALSE)</f>
        <v>25</v>
      </c>
    </row>
    <row r="13" spans="1:16" x14ac:dyDescent="0.3">
      <c r="A13" t="s">
        <v>116</v>
      </c>
    </row>
    <row r="14" spans="1:16" x14ac:dyDescent="0.3">
      <c r="A14" t="s">
        <v>83</v>
      </c>
      <c r="L14" s="10"/>
    </row>
    <row r="15" spans="1:16" x14ac:dyDescent="0.3">
      <c r="A15" t="s">
        <v>115</v>
      </c>
    </row>
    <row r="16" spans="1:16" x14ac:dyDescent="0.3">
      <c r="A16" t="s">
        <v>108</v>
      </c>
    </row>
    <row r="17" spans="1:1" x14ac:dyDescent="0.3">
      <c r="A17" t="s">
        <v>117</v>
      </c>
    </row>
    <row r="20" spans="1:1" x14ac:dyDescent="0.3">
      <c r="A20" t="s">
        <v>82</v>
      </c>
    </row>
  </sheetData>
  <dataValidations count="1">
    <dataValidation type="list" allowBlank="1" showInputMessage="1" showErrorMessage="1" sqref="I3" xr:uid="{C964B193-3ABF-482B-A0E5-8D0F81B00A6F}">
      <formula1>$A$2:$A$10</formula1>
    </dataValidation>
  </dataValidations>
  <hyperlinks>
    <hyperlink ref="D2" r:id="rId1" xr:uid="{D3D3690E-8409-6042-B984-2A73B0F12BC9}"/>
    <hyperlink ref="D3" r:id="rId2" xr:uid="{AB260A53-2B23-B944-9822-D24573F6F9AB}"/>
    <hyperlink ref="D5" r:id="rId3" xr:uid="{C1D0E280-023B-834F-8AC8-427F62EE00C3}"/>
    <hyperlink ref="D6" r:id="rId4" xr:uid="{8828F1AA-BF42-9F4B-BCD7-508D20BD275E}"/>
    <hyperlink ref="D4" r:id="rId5" xr:uid="{0D6C7BE1-3601-E649-8B9E-31228E0627B7}"/>
    <hyperlink ref="D7" r:id="rId6" xr:uid="{492026E7-7228-C044-8569-98E16BFDAC01}"/>
    <hyperlink ref="D8" r:id="rId7" xr:uid="{6E728505-E337-AE4A-9EFC-016687F9FF53}"/>
    <hyperlink ref="D9" r:id="rId8" xr:uid="{27603C1A-5E4B-9641-9F80-75C8EE9C20C6}"/>
    <hyperlink ref="D10" r:id="rId9" xr:uid="{D460CD0A-ED27-7D4B-A6E2-58F8EC8A5F6D}"/>
  </hyperlinks>
  <pageMargins left="0.7" right="0.7" top="0.78740157499999996" bottom="0.78740157499999996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051-23B0-EE48-A39C-5B8678D51BE8}">
  <dimension ref="A1:I37"/>
  <sheetViews>
    <sheetView zoomScale="96" zoomScaleNormal="190" workbookViewId="0">
      <selection activeCell="B27" sqref="B27:I27"/>
    </sheetView>
  </sheetViews>
  <sheetFormatPr baseColWidth="10" defaultRowHeight="16.3" x14ac:dyDescent="0.3"/>
  <cols>
    <col min="1" max="1" width="14.44140625" customWidth="1"/>
    <col min="2" max="2" width="12" bestFit="1" customWidth="1"/>
    <col min="6" max="6" width="19.109375" customWidth="1"/>
    <col min="8" max="8" width="14.44140625" bestFit="1" customWidth="1"/>
    <col min="12" max="12" width="47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F1" s="1" t="s">
        <v>27</v>
      </c>
      <c r="G1" s="1" t="s">
        <v>29</v>
      </c>
    </row>
    <row r="2" spans="1:9" x14ac:dyDescent="0.3">
      <c r="A2">
        <v>1233</v>
      </c>
      <c r="B2" t="s">
        <v>30</v>
      </c>
      <c r="C2" s="4">
        <f>VLOOKUP(A2,F$2:G$9,2,FALSE)</f>
        <v>89</v>
      </c>
      <c r="F2">
        <v>1240</v>
      </c>
      <c r="G2">
        <v>95</v>
      </c>
    </row>
    <row r="3" spans="1:9" x14ac:dyDescent="0.3">
      <c r="A3">
        <v>1234</v>
      </c>
      <c r="B3" t="s">
        <v>34</v>
      </c>
      <c r="C3" s="4">
        <f t="shared" ref="C3:C9" si="0">VLOOKUP(A3,F$2:G$9,2,FALSE)</f>
        <v>79</v>
      </c>
      <c r="F3">
        <v>1239</v>
      </c>
      <c r="G3">
        <v>45</v>
      </c>
    </row>
    <row r="4" spans="1:9" x14ac:dyDescent="0.3">
      <c r="A4">
        <v>1235</v>
      </c>
      <c r="B4" t="s">
        <v>31</v>
      </c>
      <c r="C4" s="4">
        <f t="shared" si="0"/>
        <v>35</v>
      </c>
      <c r="F4">
        <v>1238</v>
      </c>
      <c r="G4">
        <v>45</v>
      </c>
    </row>
    <row r="5" spans="1:9" x14ac:dyDescent="0.3">
      <c r="A5">
        <v>1236</v>
      </c>
      <c r="B5" t="s">
        <v>32</v>
      </c>
      <c r="C5" s="4">
        <f t="shared" si="0"/>
        <v>15</v>
      </c>
      <c r="F5">
        <v>1237</v>
      </c>
      <c r="G5">
        <v>75</v>
      </c>
    </row>
    <row r="6" spans="1:9" x14ac:dyDescent="0.3">
      <c r="A6">
        <v>1237</v>
      </c>
      <c r="B6" t="s">
        <v>33</v>
      </c>
      <c r="C6" s="4">
        <f t="shared" si="0"/>
        <v>75</v>
      </c>
      <c r="F6">
        <v>1236</v>
      </c>
      <c r="G6">
        <v>15</v>
      </c>
    </row>
    <row r="7" spans="1:9" x14ac:dyDescent="0.3">
      <c r="A7">
        <v>1238</v>
      </c>
      <c r="B7" t="s">
        <v>35</v>
      </c>
      <c r="C7" s="4">
        <f t="shared" si="0"/>
        <v>45</v>
      </c>
      <c r="F7">
        <v>1235</v>
      </c>
      <c r="G7">
        <v>35</v>
      </c>
    </row>
    <row r="8" spans="1:9" x14ac:dyDescent="0.3">
      <c r="A8">
        <v>1239</v>
      </c>
      <c r="B8" t="s">
        <v>36</v>
      </c>
      <c r="C8" s="4">
        <f t="shared" si="0"/>
        <v>45</v>
      </c>
      <c r="F8">
        <v>1234</v>
      </c>
      <c r="G8">
        <v>79</v>
      </c>
    </row>
    <row r="9" spans="1:9" x14ac:dyDescent="0.3">
      <c r="A9">
        <v>1240</v>
      </c>
      <c r="B9" t="s">
        <v>37</v>
      </c>
      <c r="C9" s="4">
        <f t="shared" si="0"/>
        <v>95</v>
      </c>
      <c r="F9">
        <v>1233</v>
      </c>
      <c r="G9">
        <v>89</v>
      </c>
    </row>
    <row r="13" spans="1:9" x14ac:dyDescent="0.3">
      <c r="A13" s="1" t="s">
        <v>81</v>
      </c>
      <c r="B13" s="1" t="s">
        <v>38</v>
      </c>
      <c r="C13" s="1" t="s">
        <v>39</v>
      </c>
      <c r="F13" s="1" t="s">
        <v>38</v>
      </c>
      <c r="G13" s="1" t="s">
        <v>39</v>
      </c>
    </row>
    <row r="14" spans="1:9" x14ac:dyDescent="0.3">
      <c r="A14">
        <v>1</v>
      </c>
      <c r="B14">
        <v>150</v>
      </c>
      <c r="C14" s="5">
        <f>VLOOKUP(B14,F$14:G$22,2,TRUE)</f>
        <v>0</v>
      </c>
      <c r="F14">
        <v>100</v>
      </c>
      <c r="G14" s="3">
        <v>0</v>
      </c>
      <c r="H14" s="6"/>
      <c r="I14" s="6"/>
    </row>
    <row r="15" spans="1:9" x14ac:dyDescent="0.3">
      <c r="A15">
        <v>2</v>
      </c>
      <c r="B15">
        <v>250</v>
      </c>
      <c r="C15" s="5">
        <f t="shared" ref="C15:C22" si="1">VLOOKUP(B15,F$14:G$22,2,TRUE)</f>
        <v>0.05</v>
      </c>
      <c r="F15">
        <v>200</v>
      </c>
      <c r="G15" s="3">
        <v>0.05</v>
      </c>
    </row>
    <row r="16" spans="1:9" x14ac:dyDescent="0.3">
      <c r="A16">
        <v>3</v>
      </c>
      <c r="B16">
        <v>350</v>
      </c>
      <c r="C16" s="5">
        <f t="shared" si="1"/>
        <v>7.0000000000000007E-2</v>
      </c>
      <c r="F16">
        <v>300</v>
      </c>
      <c r="G16" s="3">
        <v>7.0000000000000007E-2</v>
      </c>
    </row>
    <row r="17" spans="1:9" x14ac:dyDescent="0.3">
      <c r="A17">
        <v>4</v>
      </c>
      <c r="B17">
        <v>450</v>
      </c>
      <c r="C17" s="5">
        <f t="shared" si="1"/>
        <v>0.1</v>
      </c>
      <c r="F17">
        <v>400</v>
      </c>
      <c r="G17" s="3">
        <v>0.1</v>
      </c>
    </row>
    <row r="18" spans="1:9" x14ac:dyDescent="0.3">
      <c r="A18">
        <v>5</v>
      </c>
      <c r="B18">
        <v>550</v>
      </c>
      <c r="C18" s="5">
        <f t="shared" si="1"/>
        <v>0.12</v>
      </c>
      <c r="F18">
        <v>500</v>
      </c>
      <c r="G18" s="3">
        <v>0.12</v>
      </c>
    </row>
    <row r="19" spans="1:9" x14ac:dyDescent="0.3">
      <c r="A19">
        <v>6</v>
      </c>
      <c r="B19">
        <v>650</v>
      </c>
      <c r="C19" s="5">
        <f t="shared" si="1"/>
        <v>0.15</v>
      </c>
      <c r="F19">
        <v>600</v>
      </c>
      <c r="G19" s="3">
        <v>0.15</v>
      </c>
    </row>
    <row r="20" spans="1:9" x14ac:dyDescent="0.3">
      <c r="A20">
        <v>7</v>
      </c>
      <c r="B20">
        <v>750</v>
      </c>
      <c r="C20" s="5">
        <f t="shared" si="1"/>
        <v>0.18</v>
      </c>
      <c r="F20">
        <v>700</v>
      </c>
      <c r="G20" s="3">
        <v>0.18</v>
      </c>
    </row>
    <row r="21" spans="1:9" x14ac:dyDescent="0.3">
      <c r="A21">
        <v>8</v>
      </c>
      <c r="B21">
        <v>850</v>
      </c>
      <c r="C21" s="5">
        <f t="shared" si="1"/>
        <v>0.2</v>
      </c>
      <c r="F21">
        <v>800</v>
      </c>
      <c r="G21" s="3">
        <v>0.2</v>
      </c>
    </row>
    <row r="22" spans="1:9" x14ac:dyDescent="0.3">
      <c r="A22">
        <v>9</v>
      </c>
      <c r="B22">
        <v>950</v>
      </c>
      <c r="C22" s="5">
        <f t="shared" si="1"/>
        <v>0.23</v>
      </c>
      <c r="F22">
        <v>900</v>
      </c>
      <c r="G22" s="3">
        <v>0.23</v>
      </c>
    </row>
    <row r="23" spans="1:9" x14ac:dyDescent="0.3">
      <c r="C23" s="5"/>
    </row>
    <row r="27" spans="1:9" x14ac:dyDescent="0.3">
      <c r="A27" s="1"/>
      <c r="B27" s="14" t="s">
        <v>120</v>
      </c>
      <c r="C27" s="15"/>
      <c r="D27" s="4"/>
      <c r="E27" s="4"/>
      <c r="F27" s="15"/>
      <c r="G27" s="15"/>
      <c r="H27" s="4"/>
      <c r="I27" s="4"/>
    </row>
    <row r="28" spans="1:9" x14ac:dyDescent="0.3">
      <c r="C28" s="5"/>
      <c r="G28" s="3"/>
    </row>
    <row r="29" spans="1:9" x14ac:dyDescent="0.3">
      <c r="C29" s="5"/>
      <c r="G29" s="3"/>
    </row>
    <row r="30" spans="1:9" x14ac:dyDescent="0.3">
      <c r="C30" s="5"/>
      <c r="G30" s="3"/>
    </row>
    <row r="31" spans="1:9" x14ac:dyDescent="0.3">
      <c r="C31" s="5"/>
      <c r="G31" s="3"/>
    </row>
    <row r="32" spans="1:9" x14ac:dyDescent="0.3">
      <c r="C32" s="5"/>
      <c r="G32" s="3"/>
    </row>
    <row r="33" spans="3:7" x14ac:dyDescent="0.3">
      <c r="C33" s="5"/>
      <c r="G33" s="3"/>
    </row>
    <row r="34" spans="3:7" x14ac:dyDescent="0.3">
      <c r="C34" s="5"/>
      <c r="G34" s="3"/>
    </row>
    <row r="35" spans="3:7" x14ac:dyDescent="0.3">
      <c r="C35" s="5"/>
      <c r="G35" s="3"/>
    </row>
    <row r="36" spans="3:7" x14ac:dyDescent="0.3">
      <c r="C36" s="5"/>
      <c r="G36" s="3"/>
    </row>
    <row r="37" spans="3:7" x14ac:dyDescent="0.3">
      <c r="G37" s="3"/>
    </row>
  </sheetData>
  <autoFilter ref="F1:G9" xr:uid="{AE85B051-23B0-EE48-A39C-5B8678D51BE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05BF-A73C-3D48-A9C2-F5B034961F65}">
  <dimension ref="A1:F6"/>
  <sheetViews>
    <sheetView zoomScale="105" workbookViewId="0">
      <selection activeCell="E5" sqref="E5"/>
    </sheetView>
  </sheetViews>
  <sheetFormatPr baseColWidth="10" defaultRowHeight="16.3" x14ac:dyDescent="0.3"/>
  <cols>
    <col min="3" max="3" width="19" customWidth="1"/>
    <col min="4" max="4" width="19.33203125" customWidth="1"/>
    <col min="5" max="5" width="21.44140625" bestFit="1" customWidth="1"/>
    <col min="6" max="6" width="14.33203125" bestFit="1" customWidth="1"/>
  </cols>
  <sheetData>
    <row r="1" spans="1:6" x14ac:dyDescent="0.3">
      <c r="A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3">
      <c r="A2">
        <v>1</v>
      </c>
      <c r="B2" t="s">
        <v>44</v>
      </c>
      <c r="C2" t="s">
        <v>3</v>
      </c>
      <c r="D2" t="s">
        <v>4</v>
      </c>
      <c r="E2" s="2" t="s">
        <v>5</v>
      </c>
      <c r="F2" t="s">
        <v>17</v>
      </c>
    </row>
    <row r="3" spans="1:6" x14ac:dyDescent="0.3">
      <c r="A3">
        <v>2</v>
      </c>
      <c r="B3" t="s">
        <v>45</v>
      </c>
      <c r="C3" t="s">
        <v>6</v>
      </c>
      <c r="D3" t="s">
        <v>7</v>
      </c>
      <c r="E3" s="2" t="s">
        <v>8</v>
      </c>
      <c r="F3" t="s">
        <v>18</v>
      </c>
    </row>
    <row r="4" spans="1:6" x14ac:dyDescent="0.3">
      <c r="A4">
        <v>4</v>
      </c>
      <c r="B4" t="s">
        <v>44</v>
      </c>
      <c r="C4" t="s">
        <v>9</v>
      </c>
      <c r="D4" t="s">
        <v>10</v>
      </c>
      <c r="E4" s="2" t="s">
        <v>11</v>
      </c>
      <c r="F4" t="s">
        <v>20</v>
      </c>
    </row>
    <row r="5" spans="1:6" x14ac:dyDescent="0.3">
      <c r="A5">
        <v>8</v>
      </c>
      <c r="B5" t="s">
        <v>44</v>
      </c>
      <c r="C5" t="s">
        <v>12</v>
      </c>
      <c r="D5" t="s">
        <v>13</v>
      </c>
      <c r="E5" s="2" t="s">
        <v>14</v>
      </c>
      <c r="F5" t="s">
        <v>24</v>
      </c>
    </row>
    <row r="6" spans="1:6" x14ac:dyDescent="0.3">
      <c r="A6">
        <v>1337</v>
      </c>
      <c r="B6" t="s">
        <v>121</v>
      </c>
      <c r="C6" t="s">
        <v>122</v>
      </c>
      <c r="D6" t="s">
        <v>123</v>
      </c>
    </row>
  </sheetData>
  <hyperlinks>
    <hyperlink ref="E2" r:id="rId1" xr:uid="{98EAB6F0-5C06-114E-9C53-F2E0C98F2EE4}"/>
    <hyperlink ref="E3" r:id="rId2" xr:uid="{8DBA02FF-3D83-E544-97AE-A0B4C64F569E}"/>
    <hyperlink ref="E4" r:id="rId3" xr:uid="{D021F478-037A-0543-9A1F-C75E341DE88A}"/>
    <hyperlink ref="E5" r:id="rId4" xr:uid="{CFE78B08-7784-B645-B9B1-C2750C6E4D0B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F88B-3029-6144-B3EB-D509A5BAC03A}">
  <dimension ref="A2:C5"/>
  <sheetViews>
    <sheetView zoomScale="107" zoomScaleNormal="265" workbookViewId="0">
      <selection activeCell="B2" sqref="B2"/>
    </sheetView>
  </sheetViews>
  <sheetFormatPr baseColWidth="10" defaultRowHeight="16.3" x14ac:dyDescent="0.3"/>
  <cols>
    <col min="1" max="1" width="14.6640625" bestFit="1" customWidth="1"/>
  </cols>
  <sheetData>
    <row r="2" spans="1:3" x14ac:dyDescent="0.3">
      <c r="A2" t="s">
        <v>40</v>
      </c>
      <c r="B2" s="4">
        <v>8</v>
      </c>
    </row>
    <row r="3" spans="1:3" x14ac:dyDescent="0.3">
      <c r="A3" t="s">
        <v>41</v>
      </c>
      <c r="B3" s="4" t="str">
        <f>VLOOKUP($B$2,Kundendaten!A$2:F$5,2,FALSE)</f>
        <v>Herr</v>
      </c>
    </row>
    <row r="4" spans="1:3" x14ac:dyDescent="0.3">
      <c r="A4" t="s">
        <v>42</v>
      </c>
      <c r="B4" s="4" t="str">
        <f>VLOOKUP($B$2,Kundendaten!A$2:F$5,6,FALSE)</f>
        <v>0175 025 156 9</v>
      </c>
      <c r="C4" s="4"/>
    </row>
    <row r="5" spans="1:3" x14ac:dyDescent="0.3">
      <c r="A5" t="s">
        <v>43</v>
      </c>
      <c r="B5" s="4" t="str">
        <f>VLOOKUP($B$2,Kundendaten!A$2:F$5,4,FALSE)</f>
        <v>Weber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D1A-E59C-4F13-9F6B-4BDBD6F780EF}">
  <dimension ref="A2:I11"/>
  <sheetViews>
    <sheetView workbookViewId="0">
      <selection activeCell="I3" sqref="I3"/>
    </sheetView>
  </sheetViews>
  <sheetFormatPr baseColWidth="10" defaultRowHeight="16.3" x14ac:dyDescent="0.3"/>
  <cols>
    <col min="2" max="2" width="14.44140625" customWidth="1"/>
    <col min="3" max="3" width="11.44140625" bestFit="1" customWidth="1"/>
    <col min="4" max="4" width="13.109375" bestFit="1" customWidth="1"/>
    <col min="9" max="9" width="14.33203125" customWidth="1"/>
  </cols>
  <sheetData>
    <row r="2" spans="1:9" x14ac:dyDescent="0.3">
      <c r="A2" s="1" t="s">
        <v>94</v>
      </c>
      <c r="B2">
        <v>1</v>
      </c>
      <c r="C2">
        <v>2</v>
      </c>
      <c r="D2">
        <v>3</v>
      </c>
      <c r="E2">
        <v>4</v>
      </c>
      <c r="H2" t="s">
        <v>15</v>
      </c>
      <c r="I2" s="10">
        <v>4</v>
      </c>
    </row>
    <row r="3" spans="1:9" x14ac:dyDescent="0.3">
      <c r="A3" s="1" t="s">
        <v>1</v>
      </c>
      <c r="B3" t="s">
        <v>100</v>
      </c>
      <c r="C3" t="s">
        <v>101</v>
      </c>
      <c r="D3" t="s">
        <v>102</v>
      </c>
      <c r="E3" t="s">
        <v>99</v>
      </c>
      <c r="H3" t="s">
        <v>1</v>
      </c>
      <c r="I3" t="str">
        <f>HLOOKUP(I$2,B$2:E$6,2,FALSE)</f>
        <v>Julia Jawohl</v>
      </c>
    </row>
    <row r="4" spans="1:9" x14ac:dyDescent="0.3">
      <c r="A4" s="1" t="s">
        <v>103</v>
      </c>
      <c r="B4" t="s">
        <v>95</v>
      </c>
      <c r="C4" t="s">
        <v>96</v>
      </c>
      <c r="D4" t="s">
        <v>97</v>
      </c>
      <c r="E4" t="s">
        <v>98</v>
      </c>
      <c r="H4" t="s">
        <v>103</v>
      </c>
      <c r="I4" t="str">
        <f>HLOOKUP(I$2,B$2:E$6,3,FALSE)</f>
        <v>Tablet</v>
      </c>
    </row>
    <row r="5" spans="1:9" x14ac:dyDescent="0.3">
      <c r="A5" s="1" t="s">
        <v>104</v>
      </c>
      <c r="B5" t="s">
        <v>105</v>
      </c>
      <c r="C5" t="s">
        <v>106</v>
      </c>
      <c r="D5" t="s">
        <v>105</v>
      </c>
      <c r="E5" t="s">
        <v>106</v>
      </c>
      <c r="H5" t="s">
        <v>104</v>
      </c>
      <c r="I5" t="str">
        <f>HLOOKUP(I$2,B$2:E$6,4,FALSE)</f>
        <v>neu</v>
      </c>
    </row>
    <row r="6" spans="1:9" x14ac:dyDescent="0.3">
      <c r="A6" s="1" t="s">
        <v>29</v>
      </c>
      <c r="B6" s="9">
        <v>400</v>
      </c>
      <c r="C6" s="9">
        <v>370</v>
      </c>
      <c r="D6" s="9">
        <v>15</v>
      </c>
      <c r="E6" s="9">
        <v>250</v>
      </c>
      <c r="H6" t="s">
        <v>29</v>
      </c>
      <c r="I6" s="16">
        <f>HLOOKUP(I$2,B$2:E$6,5,FALSE)</f>
        <v>250</v>
      </c>
    </row>
    <row r="10" spans="1:9" x14ac:dyDescent="0.3">
      <c r="A10" t="s">
        <v>107</v>
      </c>
    </row>
    <row r="11" spans="1:9" x14ac:dyDescent="0.3">
      <c r="A11" t="s">
        <v>109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F89-3DFE-42CF-9802-7A7E37B96CB3}">
  <dimension ref="A1:L15"/>
  <sheetViews>
    <sheetView zoomScale="147" zoomScaleNormal="175" workbookViewId="0">
      <selection activeCell="I6" sqref="I6"/>
    </sheetView>
  </sheetViews>
  <sheetFormatPr baseColWidth="10" defaultRowHeight="16.3" x14ac:dyDescent="0.3"/>
  <cols>
    <col min="4" max="4" width="21.44140625" bestFit="1" customWidth="1"/>
    <col min="5" max="5" width="14.33203125" bestFit="1" customWidth="1"/>
    <col min="6" max="6" width="5.88671875" hidden="1" customWidth="1"/>
    <col min="7" max="7" width="5.88671875" customWidth="1"/>
    <col min="8" max="8" width="14.77734375" bestFit="1" customWidth="1"/>
    <col min="9" max="9" width="15.44140625" bestFit="1" customWidth="1"/>
    <col min="12" max="12" width="17.21875" customWidth="1"/>
  </cols>
  <sheetData>
    <row r="1" spans="1:12" x14ac:dyDescent="0.3">
      <c r="A1" t="s">
        <v>15</v>
      </c>
      <c r="B1" s="1" t="s">
        <v>0</v>
      </c>
      <c r="C1" s="1" t="s">
        <v>26</v>
      </c>
      <c r="D1" s="1" t="s">
        <v>2</v>
      </c>
      <c r="E1" s="1" t="s">
        <v>16</v>
      </c>
      <c r="F1" s="1" t="s">
        <v>77</v>
      </c>
      <c r="G1" s="1"/>
      <c r="H1" s="1" t="s">
        <v>110</v>
      </c>
      <c r="K1" s="1"/>
    </row>
    <row r="2" spans="1:12" x14ac:dyDescent="0.3">
      <c r="A2">
        <v>1</v>
      </c>
      <c r="B2" t="s">
        <v>3</v>
      </c>
      <c r="C2" t="s">
        <v>4</v>
      </c>
      <c r="D2" s="2" t="s">
        <v>5</v>
      </c>
      <c r="E2" t="s">
        <v>17</v>
      </c>
      <c r="F2">
        <v>10</v>
      </c>
      <c r="H2" s="1"/>
      <c r="K2" s="1"/>
    </row>
    <row r="3" spans="1:12" x14ac:dyDescent="0.3">
      <c r="A3">
        <v>2</v>
      </c>
      <c r="B3" t="s">
        <v>6</v>
      </c>
      <c r="C3" t="s">
        <v>7</v>
      </c>
      <c r="D3" s="2" t="s">
        <v>8</v>
      </c>
      <c r="E3" t="s">
        <v>18</v>
      </c>
      <c r="F3">
        <v>10</v>
      </c>
      <c r="H3" t="s">
        <v>26</v>
      </c>
      <c r="I3" s="10" t="s">
        <v>93</v>
      </c>
      <c r="L3" s="11"/>
    </row>
    <row r="4" spans="1:12" x14ac:dyDescent="0.3">
      <c r="A4">
        <v>3</v>
      </c>
      <c r="B4" t="s">
        <v>88</v>
      </c>
      <c r="C4" t="s">
        <v>89</v>
      </c>
      <c r="D4" s="2" t="s">
        <v>5</v>
      </c>
      <c r="E4" t="s">
        <v>19</v>
      </c>
      <c r="F4">
        <v>30</v>
      </c>
      <c r="H4" t="s">
        <v>0</v>
      </c>
      <c r="I4" t="str">
        <f>_xlfn.XLOOKUP(I$3,C$2:C$10,B$2:B$10)</f>
        <v>Milena</v>
      </c>
    </row>
    <row r="5" spans="1:12" x14ac:dyDescent="0.3">
      <c r="A5">
        <v>4</v>
      </c>
      <c r="B5" t="s">
        <v>9</v>
      </c>
      <c r="C5" t="s">
        <v>10</v>
      </c>
      <c r="D5" s="2" t="s">
        <v>11</v>
      </c>
      <c r="E5" t="s">
        <v>20</v>
      </c>
      <c r="F5">
        <v>10</v>
      </c>
      <c r="H5" t="s">
        <v>2</v>
      </c>
      <c r="I5" t="str">
        <f>_xlfn.XLOOKUP(I$3,C$2:C$10,D2:D10)</f>
        <v>p.mueller@web.de</v>
      </c>
    </row>
    <row r="6" spans="1:12" x14ac:dyDescent="0.3">
      <c r="A6">
        <v>5</v>
      </c>
      <c r="B6" t="s">
        <v>3</v>
      </c>
      <c r="C6" t="s">
        <v>4</v>
      </c>
      <c r="D6" s="2" t="s">
        <v>5</v>
      </c>
      <c r="E6" t="s">
        <v>21</v>
      </c>
      <c r="F6">
        <v>25</v>
      </c>
      <c r="H6" t="s">
        <v>16</v>
      </c>
      <c r="I6" t="str">
        <f>_xlfn.XLOOKUP(I$3,C$2:C$10,E2:E10)</f>
        <v>0175 862 546 3</v>
      </c>
    </row>
    <row r="7" spans="1:12" x14ac:dyDescent="0.3">
      <c r="A7">
        <v>6</v>
      </c>
      <c r="B7" t="s">
        <v>92</v>
      </c>
      <c r="C7" t="s">
        <v>93</v>
      </c>
      <c r="D7" s="2" t="s">
        <v>5</v>
      </c>
      <c r="E7" t="s">
        <v>22</v>
      </c>
      <c r="F7">
        <v>303</v>
      </c>
    </row>
    <row r="8" spans="1:12" x14ac:dyDescent="0.3">
      <c r="A8">
        <v>7</v>
      </c>
      <c r="B8" t="s">
        <v>6</v>
      </c>
      <c r="C8" t="s">
        <v>90</v>
      </c>
      <c r="D8" s="2" t="s">
        <v>8</v>
      </c>
      <c r="E8" t="s">
        <v>23</v>
      </c>
      <c r="F8">
        <v>25</v>
      </c>
      <c r="H8" t="s">
        <v>111</v>
      </c>
    </row>
    <row r="9" spans="1:12" x14ac:dyDescent="0.3">
      <c r="A9">
        <v>8</v>
      </c>
      <c r="B9" t="s">
        <v>85</v>
      </c>
      <c r="C9" t="s">
        <v>86</v>
      </c>
      <c r="D9" s="2" t="s">
        <v>87</v>
      </c>
      <c r="E9" t="s">
        <v>24</v>
      </c>
      <c r="F9">
        <v>10</v>
      </c>
      <c r="H9" t="s">
        <v>112</v>
      </c>
    </row>
    <row r="10" spans="1:12" x14ac:dyDescent="0.3">
      <c r="A10">
        <v>9</v>
      </c>
      <c r="B10" t="s">
        <v>62</v>
      </c>
      <c r="C10" t="s">
        <v>91</v>
      </c>
      <c r="D10" s="2" t="s">
        <v>8</v>
      </c>
      <c r="E10" t="s">
        <v>25</v>
      </c>
      <c r="F10">
        <v>2</v>
      </c>
      <c r="H10" t="s">
        <v>113</v>
      </c>
    </row>
    <row r="12" spans="1:12" x14ac:dyDescent="0.3">
      <c r="A12" t="s">
        <v>118</v>
      </c>
    </row>
    <row r="13" spans="1:12" x14ac:dyDescent="0.3">
      <c r="A13" t="s">
        <v>119</v>
      </c>
    </row>
    <row r="15" spans="1:12" x14ac:dyDescent="0.3">
      <c r="A15" t="s">
        <v>82</v>
      </c>
    </row>
  </sheetData>
  <hyperlinks>
    <hyperlink ref="D2" r:id="rId1" xr:uid="{8AD7E7A0-F79C-4A7E-BAC0-44AE07C324AC}"/>
    <hyperlink ref="D3" r:id="rId2" xr:uid="{784E8D74-546F-4F2F-AC63-B38FAC8A83F2}"/>
    <hyperlink ref="D5" r:id="rId3" xr:uid="{855AD525-5CA8-478C-A497-101A2232B6AD}"/>
    <hyperlink ref="D6" r:id="rId4" xr:uid="{5A659738-8444-49D8-A6E8-B864933CA006}"/>
    <hyperlink ref="D4" r:id="rId5" xr:uid="{C3590D17-21A0-454B-96F8-D9B84D7AAB9F}"/>
    <hyperlink ref="D7" r:id="rId6" xr:uid="{EC07EE85-0298-42A7-AA5D-9AA7A7781F10}"/>
    <hyperlink ref="D8" r:id="rId7" xr:uid="{D48A1E88-D98D-41D1-B85D-124571032C01}"/>
    <hyperlink ref="D9" r:id="rId8" xr:uid="{7A1A66DA-3948-4973-A794-85E399A68B6D}"/>
    <hyperlink ref="D10" r:id="rId9" xr:uid="{7C0B719F-CB35-4E96-A3E9-CE56256B1739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1737-9C5A-CB41-965B-85395CAF5553}">
  <dimension ref="A1:M20"/>
  <sheetViews>
    <sheetView tabSelected="1" zoomScaleNormal="100" workbookViewId="0">
      <selection activeCell="L20" sqref="L20"/>
    </sheetView>
  </sheetViews>
  <sheetFormatPr baseColWidth="10" defaultRowHeight="16.3" x14ac:dyDescent="0.3"/>
  <cols>
    <col min="2" max="2" width="11.109375" bestFit="1" customWidth="1"/>
    <col min="5" max="5" width="15" bestFit="1" customWidth="1"/>
  </cols>
  <sheetData>
    <row r="1" spans="1:7" x14ac:dyDescent="0.3">
      <c r="A1" s="1" t="s">
        <v>15</v>
      </c>
      <c r="B1" s="1" t="s">
        <v>46</v>
      </c>
      <c r="C1" s="1" t="s">
        <v>47</v>
      </c>
    </row>
    <row r="2" spans="1:7" x14ac:dyDescent="0.3">
      <c r="A2">
        <v>1</v>
      </c>
      <c r="B2" t="s">
        <v>48</v>
      </c>
      <c r="C2" t="s">
        <v>58</v>
      </c>
    </row>
    <row r="3" spans="1:7" x14ac:dyDescent="0.3">
      <c r="A3">
        <v>2</v>
      </c>
      <c r="B3" t="s">
        <v>49</v>
      </c>
      <c r="C3" t="s">
        <v>59</v>
      </c>
      <c r="E3" s="15" t="s">
        <v>67</v>
      </c>
      <c r="G3" t="s">
        <v>73</v>
      </c>
    </row>
    <row r="4" spans="1:7" x14ac:dyDescent="0.3">
      <c r="A4">
        <v>3</v>
      </c>
      <c r="B4" t="s">
        <v>50</v>
      </c>
      <c r="C4" t="s">
        <v>60</v>
      </c>
      <c r="E4" s="4" t="str">
        <f>INDEX(A1:C11,4,3)</f>
        <v>Lilly</v>
      </c>
    </row>
    <row r="5" spans="1:7" x14ac:dyDescent="0.3">
      <c r="A5">
        <v>4</v>
      </c>
      <c r="B5" t="s">
        <v>51</v>
      </c>
      <c r="C5" t="s">
        <v>61</v>
      </c>
    </row>
    <row r="6" spans="1:7" x14ac:dyDescent="0.3">
      <c r="A6">
        <v>5</v>
      </c>
      <c r="B6" t="s">
        <v>52</v>
      </c>
      <c r="C6" t="s">
        <v>62</v>
      </c>
      <c r="E6" s="15" t="s">
        <v>68</v>
      </c>
      <c r="G6" t="s">
        <v>74</v>
      </c>
    </row>
    <row r="7" spans="1:7" x14ac:dyDescent="0.3">
      <c r="A7">
        <v>6</v>
      </c>
      <c r="B7" t="s">
        <v>53</v>
      </c>
      <c r="C7" t="s">
        <v>12</v>
      </c>
      <c r="E7" s="15">
        <f>MATCH("Lilly",C2:C11,0)</f>
        <v>3</v>
      </c>
    </row>
    <row r="8" spans="1:7" x14ac:dyDescent="0.3">
      <c r="A8">
        <v>7</v>
      </c>
      <c r="B8" t="s">
        <v>54</v>
      </c>
      <c r="C8" t="s">
        <v>63</v>
      </c>
    </row>
    <row r="9" spans="1:7" x14ac:dyDescent="0.3">
      <c r="A9">
        <v>8</v>
      </c>
      <c r="B9" t="s">
        <v>55</v>
      </c>
      <c r="C9" t="s">
        <v>64</v>
      </c>
      <c r="E9" s="15" t="s">
        <v>69</v>
      </c>
      <c r="G9" t="s">
        <v>75</v>
      </c>
    </row>
    <row r="10" spans="1:7" x14ac:dyDescent="0.3">
      <c r="A10">
        <v>9</v>
      </c>
      <c r="B10" t="s">
        <v>56</v>
      </c>
      <c r="C10" t="s">
        <v>65</v>
      </c>
      <c r="E10" s="4"/>
      <c r="G10" t="s">
        <v>76</v>
      </c>
    </row>
    <row r="11" spans="1:7" x14ac:dyDescent="0.3">
      <c r="A11">
        <v>10</v>
      </c>
      <c r="B11" t="s">
        <v>57</v>
      </c>
      <c r="C11" t="s">
        <v>66</v>
      </c>
    </row>
    <row r="13" spans="1:7" x14ac:dyDescent="0.3">
      <c r="D13" t="s">
        <v>70</v>
      </c>
      <c r="E13" s="17">
        <v>10</v>
      </c>
    </row>
    <row r="14" spans="1:7" x14ac:dyDescent="0.3">
      <c r="D14" t="s">
        <v>71</v>
      </c>
      <c r="E14" s="4" t="str">
        <f>INDEX(A2:C11,MATCH($E$13,A2:A11,0),2)</f>
        <v>Mexico City</v>
      </c>
    </row>
    <row r="15" spans="1:7" x14ac:dyDescent="0.3">
      <c r="D15" t="s">
        <v>72</v>
      </c>
      <c r="E15" s="4" t="str">
        <f>INDEX(A2:C11,MATCH(E13,A2:A11,0),3)</f>
        <v>Lorenzo</v>
      </c>
    </row>
    <row r="17" spans="4:13" x14ac:dyDescent="0.3">
      <c r="D17" s="1" t="s">
        <v>78</v>
      </c>
      <c r="G17" s="1" t="s">
        <v>79</v>
      </c>
      <c r="H17" s="1"/>
      <c r="I17" s="1"/>
      <c r="K17" s="1" t="s">
        <v>80</v>
      </c>
    </row>
    <row r="18" spans="4:13" x14ac:dyDescent="0.3">
      <c r="D18" t="s">
        <v>71</v>
      </c>
      <c r="E18" s="4" t="str">
        <f>INDEX(A2:C11,MATCH(E14,B2:B11,0),2)</f>
        <v>Mexico City</v>
      </c>
      <c r="G18" t="s">
        <v>71</v>
      </c>
      <c r="H18" s="4" t="e" cm="1" vm="1">
        <f t="array" ref="H18">INDEX($A$2:$C$11,VLOOKUP(E$14,B2:B11,0),2)</f>
        <v>#VALUE!</v>
      </c>
      <c r="K18" t="s">
        <v>71</v>
      </c>
      <c r="L18" s="4" t="s">
        <v>124</v>
      </c>
    </row>
    <row r="19" spans="4:13" x14ac:dyDescent="0.3">
      <c r="D19" t="s">
        <v>70</v>
      </c>
      <c r="E19" s="4">
        <f>INDEX(A2:C11,MATCH(E13,A2:A11,0),1)</f>
        <v>10</v>
      </c>
      <c r="G19" t="s">
        <v>70</v>
      </c>
      <c r="H19" s="4"/>
      <c r="I19" s="7"/>
      <c r="K19" t="s">
        <v>70</v>
      </c>
      <c r="L19" s="4">
        <f>_xlfn.XLOOKUP(L18,B2:B11,A2:A11)</f>
        <v>3</v>
      </c>
      <c r="M19" s="8"/>
    </row>
    <row r="20" spans="4:13" x14ac:dyDescent="0.3">
      <c r="D20" t="s">
        <v>72</v>
      </c>
      <c r="E20" s="4" t="str">
        <f>INDEX(A2:C11,MATCH(E15,C2:C11,0),3)</f>
        <v>Lorenzo</v>
      </c>
      <c r="G20" t="s">
        <v>72</v>
      </c>
      <c r="H20" s="4"/>
      <c r="K20" t="s">
        <v>72</v>
      </c>
      <c r="L20" s="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2B0F9A-324E-4A84-85AF-3E05FA252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SVERWEIS Suche</vt:lpstr>
      <vt:lpstr>SVERWEIS zusammenführen</vt:lpstr>
      <vt:lpstr>Kundendaten</vt:lpstr>
      <vt:lpstr>SVERWEIS Zugriff</vt:lpstr>
      <vt:lpstr>WVERWEIS Suche</vt:lpstr>
      <vt:lpstr>Bonus XVERWEIS</vt:lpstr>
      <vt:lpstr>INDEX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Matthiesen</cp:lastModifiedBy>
  <dcterms:created xsi:type="dcterms:W3CDTF">2022-11-06T17:50:01Z</dcterms:created>
  <dcterms:modified xsi:type="dcterms:W3CDTF">2024-08-30T09:37:21Z</dcterms:modified>
</cp:coreProperties>
</file>