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6\Vorlesung\"/>
    </mc:Choice>
  </mc:AlternateContent>
  <xr:revisionPtr revIDLastSave="0" documentId="13_ncr:1_{DEEB5DC8-0F7D-429D-B50D-03ABB0548F8D}" xr6:coauthVersionLast="47" xr6:coauthVersionMax="47" xr10:uidLastSave="{00000000-0000-0000-0000-000000000000}"/>
  <bookViews>
    <workbookView xWindow="-109" yWindow="-109" windowWidth="26301" windowHeight="15800" tabRatio="734" xr2:uid="{50AF100B-032F-2148-A63E-DAC2578AC178}"/>
  </bookViews>
  <sheets>
    <sheet name="SVERWEIS Suche" sheetId="1" r:id="rId1"/>
    <sheet name="SVERWEIS zusammenführen" sheetId="2" r:id="rId2"/>
    <sheet name="Kundendaten" sheetId="4" r:id="rId3"/>
    <sheet name="SVERWEIS Zugriff" sheetId="3" r:id="rId4"/>
    <sheet name="WVERWEIS Suche" sheetId="8" r:id="rId5"/>
    <sheet name="Bonus XVERWEIS" sheetId="7" r:id="rId6"/>
    <sheet name="INDEX VERGLEICH" sheetId="5" r:id="rId7"/>
  </sheets>
  <definedNames>
    <definedName name="_xlnm._FilterDatabase" localSheetId="1" hidden="1">'SVERWEIS zusammenführen'!$F$27:$G$27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5" i="5" l="1"/>
  <c r="E7" i="5"/>
  <c r="E19" i="5"/>
  <c r="E4" i="5"/>
  <c r="L19" i="5"/>
  <c r="L20" i="5"/>
  <c r="H20" i="5"/>
  <c r="H19" i="5"/>
  <c r="H14" i="5"/>
  <c r="H15" i="5"/>
  <c r="E20" i="5"/>
  <c r="E15" i="5"/>
  <c r="E14" i="5"/>
  <c r="I6" i="7"/>
  <c r="I5" i="7"/>
  <c r="I4" i="7"/>
  <c r="I5" i="8"/>
  <c r="I6" i="8"/>
  <c r="I4" i="8"/>
  <c r="I3" i="8"/>
  <c r="B3" i="3"/>
  <c r="B5" i="3"/>
  <c r="B4" i="3"/>
  <c r="C15" i="2"/>
  <c r="C16" i="2"/>
  <c r="C17" i="2"/>
  <c r="C18" i="2"/>
  <c r="C19" i="2"/>
  <c r="C20" i="2"/>
  <c r="C21" i="2"/>
  <c r="C22" i="2"/>
  <c r="C14" i="2"/>
  <c r="C3" i="2"/>
  <c r="C4" i="2"/>
  <c r="C5" i="2"/>
  <c r="C6" i="2"/>
  <c r="C7" i="2"/>
  <c r="C8" i="2"/>
  <c r="C9" i="2"/>
  <c r="C2" i="2"/>
  <c r="N5" i="1"/>
  <c r="N6" i="1"/>
  <c r="N7" i="1"/>
  <c r="N8" i="1"/>
  <c r="M19" i="5"/>
  <c r="J6" i="7"/>
  <c r="M20" i="5"/>
  <c r="F15" i="5"/>
  <c r="C5" i="3"/>
  <c r="C3" i="3"/>
  <c r="F19" i="5"/>
  <c r="F14" i="5"/>
  <c r="C4" i="3"/>
  <c r="J6" i="8"/>
  <c r="F7" i="5"/>
  <c r="J4" i="8"/>
  <c r="J5" i="8"/>
  <c r="J3" i="8"/>
  <c r="J4" i="7"/>
  <c r="F4" i="5"/>
  <c r="J5" i="7"/>
  <c r="T7" i="1" l="1" a="1"/>
  <c r="T7" i="1" s="1"/>
  <c r="U7" i="1" a="1"/>
  <c r="U7" i="1" s="1"/>
  <c r="V7" i="1" a="1"/>
  <c r="V7" i="1" s="1"/>
  <c r="W7" i="1" a="1"/>
  <c r="W7" i="1" s="1"/>
  <c r="S7" i="1" a="1"/>
  <c r="S7" i="1" s="1"/>
  <c r="T4" i="1"/>
  <c r="U4" i="1"/>
  <c r="V4" i="1"/>
  <c r="W4" i="1"/>
  <c r="T5" i="1"/>
  <c r="U5" i="1"/>
  <c r="V5" i="1"/>
  <c r="W5" i="1"/>
  <c r="S5" i="1"/>
  <c r="S4" i="1"/>
  <c r="O4" i="1"/>
  <c r="O5" i="1"/>
  <c r="O6" i="1"/>
  <c r="O7" i="1"/>
  <c r="O8" i="1"/>
  <c r="N4" i="1"/>
  <c r="J5" i="1"/>
  <c r="J6" i="1"/>
  <c r="J7" i="1"/>
  <c r="J8" i="1"/>
  <c r="I8" i="1"/>
  <c r="I7" i="1"/>
  <c r="I6" i="1"/>
  <c r="I5" i="1"/>
  <c r="J4" i="1"/>
  <c r="I4" i="1"/>
  <c r="S8" i="1"/>
  <c r="K4" i="1" a="1"/>
  <c r="S6" i="1"/>
  <c r="P4" i="1" a="1"/>
  <c r="P4" i="1" l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<sst xmlns="http://schemas.openxmlformats.org/spreadsheetml/2006/main" count="264" uniqueCount="129">
  <si>
    <t>Vorname</t>
  </si>
  <si>
    <t>Name</t>
  </si>
  <si>
    <t>Email</t>
  </si>
  <si>
    <t>Peter</t>
  </si>
  <si>
    <t>Müller</t>
  </si>
  <si>
    <t>p.mueller@web.de</t>
  </si>
  <si>
    <t>Anna</t>
  </si>
  <si>
    <t>Maier</t>
  </si>
  <si>
    <t>a.maier@mail.com</t>
  </si>
  <si>
    <t>Frank</t>
  </si>
  <si>
    <t>Matt</t>
  </si>
  <si>
    <t>matt.frank@google.com</t>
  </si>
  <si>
    <t>Tom</t>
  </si>
  <si>
    <t>Weber</t>
  </si>
  <si>
    <t>weber@mail.com</t>
  </si>
  <si>
    <t>ID</t>
  </si>
  <si>
    <t>Telefonnummer</t>
  </si>
  <si>
    <t>0172 568 985 3</t>
  </si>
  <si>
    <t>0179 896 326 9</t>
  </si>
  <si>
    <t>0173 563 9 652</t>
  </si>
  <si>
    <t>0175 569 452 6</t>
  </si>
  <si>
    <t>0175 695 842 6</t>
  </si>
  <si>
    <t>0175 862 546 3</t>
  </si>
  <si>
    <t>0173 526 320 0</t>
  </si>
  <si>
    <t>0175 025 156 9</t>
  </si>
  <si>
    <t>0173 563 245 9</t>
  </si>
  <si>
    <t>Nachname</t>
  </si>
  <si>
    <t>Produktnummer</t>
  </si>
  <si>
    <t>Produktname</t>
  </si>
  <si>
    <t>Preis</t>
  </si>
  <si>
    <t>Tasche</t>
  </si>
  <si>
    <t>T-Shirt</t>
  </si>
  <si>
    <t>Socken</t>
  </si>
  <si>
    <t>Sneaker</t>
  </si>
  <si>
    <t>Stiefel</t>
  </si>
  <si>
    <t>Schal</t>
  </si>
  <si>
    <t>Handschuhe</t>
  </si>
  <si>
    <t xml:space="preserve">Jacke </t>
  </si>
  <si>
    <t>Umsatz</t>
  </si>
  <si>
    <t>Rabatt</t>
  </si>
  <si>
    <t>Kundennummer:</t>
  </si>
  <si>
    <t>Anrede:</t>
  </si>
  <si>
    <t>Telefonnummer:</t>
  </si>
  <si>
    <t>Nachname:</t>
  </si>
  <si>
    <t>Herr</t>
  </si>
  <si>
    <t>Frau</t>
  </si>
  <si>
    <t>Stadt</t>
  </si>
  <si>
    <t>Mitarbeiter</t>
  </si>
  <si>
    <t>Brisbane</t>
  </si>
  <si>
    <t>New York</t>
  </si>
  <si>
    <t>Los Angeles</t>
  </si>
  <si>
    <t>Toronto</t>
  </si>
  <si>
    <t>Auckland</t>
  </si>
  <si>
    <t>Christchurch</t>
  </si>
  <si>
    <t>Singapore</t>
  </si>
  <si>
    <t>Bangkok</t>
  </si>
  <si>
    <t>Cape Town</t>
  </si>
  <si>
    <t>Mexico City</t>
  </si>
  <si>
    <t>George</t>
  </si>
  <si>
    <t>Ben</t>
  </si>
  <si>
    <t>Lilly</t>
  </si>
  <si>
    <t>Sabine</t>
  </si>
  <si>
    <t>Sebastian</t>
  </si>
  <si>
    <t>Anne</t>
  </si>
  <si>
    <t>Mauricio</t>
  </si>
  <si>
    <t>Kim</t>
  </si>
  <si>
    <t>Lorenzo</t>
  </si>
  <si>
    <t>Index:</t>
  </si>
  <si>
    <t>Vergleich:</t>
  </si>
  <si>
    <t xml:space="preserve">Index/Vergleich: </t>
  </si>
  <si>
    <t>ID:</t>
  </si>
  <si>
    <t>Stadt:</t>
  </si>
  <si>
    <t>Mitarbeiter:</t>
  </si>
  <si>
    <t>Gibt den Inhalt einer durch Zeile und Spalte definierten Zelle einer Matrix zurück</t>
  </si>
  <si>
    <t>Gibt die Zeile (Position) innerhalb der Matrix zurück, in der das Suchkriterium steht</t>
  </si>
  <si>
    <t xml:space="preserve">Kombiniert beide Funktionen und ermöglicht dadurch die Rückgabe
 </t>
  </si>
  <si>
    <t>des Zellinhalts der Matrix mit dem Suchkriterium</t>
  </si>
  <si>
    <t>Bonus</t>
  </si>
  <si>
    <t>Index-Vergleich</t>
  </si>
  <si>
    <t>Sverweis</t>
  </si>
  <si>
    <t>Xverweis</t>
  </si>
  <si>
    <t>Kunden-ID</t>
  </si>
  <si>
    <t>Dokumentation: https://support.microsoft.com/de-de/office/sverweis-funktion-0bbc8083-26fe-4963-8ab8-93a18ad188a1</t>
  </si>
  <si>
    <t>Über FALSCH/WAHR steuern wir die Übereinstimmung von Suchergebnissen mit dem Kriterium.</t>
  </si>
  <si>
    <t>Genaue Suche über ID</t>
  </si>
  <si>
    <t>Johannes</t>
  </si>
  <si>
    <t>Schmidt</t>
  </si>
  <si>
    <t>schmidt@mail.com</t>
  </si>
  <si>
    <t>Gerhard</t>
  </si>
  <si>
    <t>Brink</t>
  </si>
  <si>
    <t>Görlitz</t>
  </si>
  <si>
    <t>Zotte</t>
  </si>
  <si>
    <t>Milena</t>
  </si>
  <si>
    <t>Felsenberg</t>
  </si>
  <si>
    <t>KundenID</t>
  </si>
  <si>
    <t>Laptop</t>
  </si>
  <si>
    <t>Smartphone</t>
  </si>
  <si>
    <t>Kopfhörer</t>
  </si>
  <si>
    <t>Tablet</t>
  </si>
  <si>
    <t>Julia Jawohl</t>
  </si>
  <si>
    <t>Andrea Anders</t>
  </si>
  <si>
    <t>Herbert Herb</t>
  </si>
  <si>
    <t>Peter Petersilie</t>
  </si>
  <si>
    <t>Produkt</t>
  </si>
  <si>
    <t>Zustand</t>
  </si>
  <si>
    <t>gebraucht</t>
  </si>
  <si>
    <t>neu</t>
  </si>
  <si>
    <t>WVERWEIS funktioniert wie der SVERWEIS, nur sucht er keine Spalten sondern Zeilen ab!</t>
  </si>
  <si>
    <r>
      <t xml:space="preserve">FALSCH fordert eine </t>
    </r>
    <r>
      <rPr>
        <b/>
        <sz val="12"/>
        <color theme="1"/>
        <rFont val="Calibri"/>
        <family val="2"/>
        <scheme val="minor"/>
      </rPr>
      <t>exakte</t>
    </r>
    <r>
      <rPr>
        <sz val="12"/>
        <color theme="1"/>
        <rFont val="Calibri"/>
        <family val="2"/>
        <scheme val="minor"/>
      </rPr>
      <t xml:space="preserve"> Übereinstimmung (gängigerer Fall).</t>
    </r>
  </si>
  <si>
    <t>Dokumentation: https://support.microsoft.com/de-de/office/wverweis-funktion-a3034eec-b719-4ba3-bb65-e1ad662ed95f</t>
  </si>
  <si>
    <t>Suche über Nachnamen!</t>
  </si>
  <si>
    <t>Aber ACHTUNG bei doppelten Einträgen wie Müller!</t>
  </si>
  <si>
    <t>Da stoppt der Verweis beim ersten Element</t>
  </si>
  <si>
    <t>Das ist unterschiedlich, je nachdem, in welche Richtung gesucht wird!</t>
  </si>
  <si>
    <t>ACHTUNG: Kriterium (Suchbegriff) sollte immer in erster Spalte stehen!</t>
  </si>
  <si>
    <t>WAHR heißt, der gefundene Begriff soll ungefähr mit dem Kriterium übereinstimmen.</t>
  </si>
  <si>
    <t>Die Spalten der Matrix erhalten Nummern, beginnend bei der 1.</t>
  </si>
  <si>
    <t>Die Suchrichtung des SVERWEISES erfolgt von oben nach unten!</t>
  </si>
  <si>
    <t>Beim XVERWEIS muss das Kriterium nicht in der ersten Spalte stecken, sondern man kann diese wählen.</t>
  </si>
  <si>
    <t>XVERWEIS ist rechenintensiver und gerade bei großen Datenmengen merkbar von Nachteil!</t>
  </si>
  <si>
    <t>Formeltext</t>
  </si>
  <si>
    <t>Automatischer Bezug  mit ZEILE-Funktion</t>
  </si>
  <si>
    <t>Automatischer Bezug  mit SPALTE-Funktion</t>
  </si>
  <si>
    <t>s.müller@gmx.de</t>
  </si>
  <si>
    <t>0175 025 156 5</t>
  </si>
  <si>
    <t>FORMELTEXT</t>
  </si>
  <si>
    <t>funktioniert nicht</t>
  </si>
  <si>
    <t>funktioniert</t>
  </si>
  <si>
    <t>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</si>
</sst>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10" fontId="0" fillId="0" borderId="0" xfId="0" applyNumberFormat="1"/>
    <xf numFmtId="0" fontId="0" fillId="2" borderId="0" xfId="0" applyFill="1"/>
    <xf numFmtId="10" fontId="0" fillId="0" borderId="0" xfId="2" applyNumberFormat="1" applyFont="1"/>
    <xf numFmtId="0" fontId="0" fillId="0" borderId="0" xfId="0" applyAlignment="1">
      <alignment horizontal="center"/>
    </xf>
    <xf numFmtId="0" fontId="4" fillId="0" borderId="0" xfId="0" applyFont="1"/>
    <xf numFmtId="8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0" borderId="0" xfId="0" applyFont="1"/>
  </cellXfs>
  <cellStyles count="3">
    <cellStyle name="Link" xfId="1" builtinId="8"/>
    <cellStyle name="Prozent" xfId="2" builtinId="5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midt@mail.com" TargetMode="External"/><Relationship Id="rId3" Type="http://schemas.openxmlformats.org/officeDocument/2006/relationships/hyperlink" Target="mailto:matt.frank@google.com" TargetMode="External"/><Relationship Id="rId7" Type="http://schemas.openxmlformats.org/officeDocument/2006/relationships/hyperlink" Target="mailto:a.maier@mail.com" TargetMode="External"/><Relationship Id="rId2" Type="http://schemas.openxmlformats.org/officeDocument/2006/relationships/hyperlink" Target="mailto:a.maier@mail.com" TargetMode="External"/><Relationship Id="rId1" Type="http://schemas.openxmlformats.org/officeDocument/2006/relationships/hyperlink" Target="mailto:p.mueller@web.de" TargetMode="External"/><Relationship Id="rId6" Type="http://schemas.openxmlformats.org/officeDocument/2006/relationships/hyperlink" Target="mailto:p.mueller@web.de" TargetMode="External"/><Relationship Id="rId5" Type="http://schemas.openxmlformats.org/officeDocument/2006/relationships/hyperlink" Target="mailto:p.mueller@web.de" TargetMode="External"/><Relationship Id="rId4" Type="http://schemas.openxmlformats.org/officeDocument/2006/relationships/hyperlink" Target="mailto:p.mueller@web.de" TargetMode="External"/><Relationship Id="rId9" Type="http://schemas.openxmlformats.org/officeDocument/2006/relationships/hyperlink" Target="mailto:a.maier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tt.frank@google.com" TargetMode="External"/><Relationship Id="rId2" Type="http://schemas.openxmlformats.org/officeDocument/2006/relationships/hyperlink" Target="mailto:a.maier@mail.com" TargetMode="External"/><Relationship Id="rId1" Type="http://schemas.openxmlformats.org/officeDocument/2006/relationships/hyperlink" Target="mailto:p.mueller@web.de" TargetMode="External"/><Relationship Id="rId5" Type="http://schemas.openxmlformats.org/officeDocument/2006/relationships/hyperlink" Target="mailto:s.m&#252;ller@gmx.de" TargetMode="External"/><Relationship Id="rId4" Type="http://schemas.openxmlformats.org/officeDocument/2006/relationships/hyperlink" Target="mailto:weber@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chmidt@mail.com" TargetMode="External"/><Relationship Id="rId3" Type="http://schemas.openxmlformats.org/officeDocument/2006/relationships/hyperlink" Target="mailto:matt.frank@google.com" TargetMode="External"/><Relationship Id="rId7" Type="http://schemas.openxmlformats.org/officeDocument/2006/relationships/hyperlink" Target="mailto:a.maier@mail.com" TargetMode="External"/><Relationship Id="rId2" Type="http://schemas.openxmlformats.org/officeDocument/2006/relationships/hyperlink" Target="mailto:a.maier@mail.com" TargetMode="External"/><Relationship Id="rId1" Type="http://schemas.openxmlformats.org/officeDocument/2006/relationships/hyperlink" Target="mailto:p.mueller@web.de" TargetMode="External"/><Relationship Id="rId6" Type="http://schemas.openxmlformats.org/officeDocument/2006/relationships/hyperlink" Target="mailto:p.mueller@web.de" TargetMode="External"/><Relationship Id="rId5" Type="http://schemas.openxmlformats.org/officeDocument/2006/relationships/hyperlink" Target="mailto:p.mueller@web.de" TargetMode="External"/><Relationship Id="rId4" Type="http://schemas.openxmlformats.org/officeDocument/2006/relationships/hyperlink" Target="mailto:p.mueller@web.de" TargetMode="External"/><Relationship Id="rId9" Type="http://schemas.openxmlformats.org/officeDocument/2006/relationships/hyperlink" Target="mailto:a.mai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CE23-B5FD-DE43-BFC5-6EEDD99CE026}">
  <dimension ref="A1:W20"/>
  <sheetViews>
    <sheetView tabSelected="1" zoomScaleNormal="100" workbookViewId="0">
      <selection activeCell="N4" sqref="N4:N8"/>
    </sheetView>
  </sheetViews>
  <sheetFormatPr baseColWidth="10" defaultRowHeight="16.3" x14ac:dyDescent="0.3"/>
  <cols>
    <col min="4" max="4" width="21.44140625" bestFit="1" customWidth="1"/>
    <col min="5" max="5" width="14.33203125" bestFit="1" customWidth="1"/>
    <col min="6" max="6" width="5.88671875" bestFit="1" customWidth="1"/>
    <col min="7" max="7" width="5.88671875" customWidth="1"/>
    <col min="8" max="8" width="14.77734375" bestFit="1" customWidth="1"/>
    <col min="9" max="9" width="16.44140625" bestFit="1" customWidth="1"/>
    <col min="10" max="10" width="16.44140625" customWidth="1"/>
    <col min="11" max="11" width="32.109375" customWidth="1"/>
    <col min="12" max="12" width="22.5546875" customWidth="1"/>
    <col min="13" max="13" width="31.44140625" customWidth="1"/>
    <col min="14" max="14" width="19.109375" customWidth="1"/>
    <col min="15" max="15" width="17.88671875" customWidth="1"/>
    <col min="16" max="16" width="38.109375" customWidth="1"/>
    <col min="22" max="22" width="16.77734375" customWidth="1"/>
  </cols>
  <sheetData>
    <row r="1" spans="1:23" x14ac:dyDescent="0.3">
      <c r="A1" s="1" t="s">
        <v>15</v>
      </c>
      <c r="B1" s="1" t="s">
        <v>0</v>
      </c>
      <c r="C1" s="1" t="s">
        <v>26</v>
      </c>
      <c r="D1" s="1" t="s">
        <v>2</v>
      </c>
      <c r="E1" s="1" t="s">
        <v>16</v>
      </c>
      <c r="F1" s="1" t="s">
        <v>77</v>
      </c>
      <c r="G1" s="1"/>
      <c r="H1" s="1" t="s">
        <v>84</v>
      </c>
      <c r="M1" s="1" t="s">
        <v>84</v>
      </c>
      <c r="N1" t="s">
        <v>121</v>
      </c>
      <c r="R1" t="s">
        <v>122</v>
      </c>
    </row>
    <row r="2" spans="1:23" x14ac:dyDescent="0.3">
      <c r="A2">
        <v>1</v>
      </c>
      <c r="B2" t="s">
        <v>3</v>
      </c>
      <c r="C2" t="s">
        <v>4</v>
      </c>
      <c r="D2" s="2" t="s">
        <v>5</v>
      </c>
      <c r="E2" t="s">
        <v>17</v>
      </c>
      <c r="F2">
        <v>10</v>
      </c>
      <c r="H2" s="1"/>
      <c r="K2" s="1" t="s">
        <v>120</v>
      </c>
      <c r="L2" s="1"/>
      <c r="M2" s="1"/>
    </row>
    <row r="3" spans="1:23" x14ac:dyDescent="0.3">
      <c r="A3">
        <v>2</v>
      </c>
      <c r="B3" t="s">
        <v>6</v>
      </c>
      <c r="C3" t="s">
        <v>7</v>
      </c>
      <c r="D3" s="2" t="s">
        <v>8</v>
      </c>
      <c r="E3" t="s">
        <v>18</v>
      </c>
      <c r="F3">
        <v>10</v>
      </c>
      <c r="H3" t="s">
        <v>15</v>
      </c>
      <c r="I3" s="9">
        <v>5</v>
      </c>
      <c r="J3" s="9">
        <v>6</v>
      </c>
      <c r="M3" t="s">
        <v>15</v>
      </c>
      <c r="N3" s="9">
        <v>5</v>
      </c>
      <c r="O3" s="9">
        <v>6</v>
      </c>
      <c r="P3" s="1" t="s">
        <v>120</v>
      </c>
      <c r="R3" t="s">
        <v>15</v>
      </c>
      <c r="S3" t="s">
        <v>0</v>
      </c>
      <c r="T3" t="s">
        <v>26</v>
      </c>
      <c r="U3" t="s">
        <v>2</v>
      </c>
      <c r="V3" t="s">
        <v>16</v>
      </c>
      <c r="W3" t="s">
        <v>77</v>
      </c>
    </row>
    <row r="4" spans="1:23" x14ac:dyDescent="0.3">
      <c r="A4">
        <v>3</v>
      </c>
      <c r="B4" t="s">
        <v>88</v>
      </c>
      <c r="C4" t="s">
        <v>89</v>
      </c>
      <c r="D4" s="2" t="s">
        <v>5</v>
      </c>
      <c r="E4" t="s">
        <v>19</v>
      </c>
      <c r="F4">
        <v>30</v>
      </c>
      <c r="H4" t="s">
        <v>0</v>
      </c>
      <c r="I4" t="str">
        <f>VLOOKUP(I$3,$A:$F,2,FALSE)</f>
        <v>Peter</v>
      </c>
      <c r="J4" t="str">
        <f>VLOOKUP(J$3,$A:$F,2,FALSE)</f>
        <v>Milena</v>
      </c>
      <c r="K4" t="str" cm="1">
        <f t="array" aca="1" ref="K4:K8" ca="1">_xlfn.FORMULATEXT(I4:I8)</f>
        <v>=SVERWEIS(I$3;$A:$F;2;FALSCH)</v>
      </c>
      <c r="M4" t="s">
        <v>0</v>
      </c>
      <c r="N4" t="str">
        <f>VLOOKUP(N$3,$A:$F,ROW(A2),FALSE)</f>
        <v>Peter</v>
      </c>
      <c r="O4" t="str">
        <f>VLOOKUP(O$3,$A:$F,ROW(B2),FALSE)</f>
        <v>Milena</v>
      </c>
      <c r="P4" t="str" cm="1">
        <f t="array" aca="1" ref="P4:P8" ca="1">_xlfn.FORMULATEXT(N4:N8)</f>
        <v>=SVERWEIS(N$3;$A:$F;ZEILE(A2);FALSCH)</v>
      </c>
      <c r="R4" s="9">
        <v>5</v>
      </c>
      <c r="S4" t="str">
        <f>VLOOKUP($R4,$A:$F,COLUMN(B1),FALSE)</f>
        <v>Peter</v>
      </c>
      <c r="T4" t="str">
        <f t="shared" ref="T4:W4" si="0">VLOOKUP($R4,$A:$F,COLUMN(C1),FALSE)</f>
        <v>Müller</v>
      </c>
      <c r="U4" t="str">
        <f t="shared" si="0"/>
        <v>p.mueller@web.de</v>
      </c>
      <c r="V4" t="str">
        <f t="shared" si="0"/>
        <v>0175 695 842 6</v>
      </c>
      <c r="W4">
        <f t="shared" si="0"/>
        <v>25</v>
      </c>
    </row>
    <row r="5" spans="1:23" x14ac:dyDescent="0.3">
      <c r="A5">
        <v>4</v>
      </c>
      <c r="B5" t="s">
        <v>9</v>
      </c>
      <c r="C5" t="s">
        <v>10</v>
      </c>
      <c r="D5" s="2" t="s">
        <v>11</v>
      </c>
      <c r="E5" t="s">
        <v>20</v>
      </c>
      <c r="F5">
        <v>10</v>
      </c>
      <c r="H5" t="s">
        <v>26</v>
      </c>
      <c r="I5" t="str">
        <f>VLOOKUP(I$3,$A:$F,3,FALSE)</f>
        <v>Müller</v>
      </c>
      <c r="J5" t="str">
        <f>VLOOKUP(J$3,$A:$F,3,FALSE)</f>
        <v>Felsenberg</v>
      </c>
      <c r="K5" t="str">
        <f ca="1"/>
        <v>=SVERWEIS(I$3;$A:$F;3;FALSCH)</v>
      </c>
      <c r="M5" t="s">
        <v>26</v>
      </c>
      <c r="N5" t="str">
        <f t="shared" ref="N5:N8" si="1">VLOOKUP(N$3,$A:$F,ROW(A3),FALSE)</f>
        <v>Müller</v>
      </c>
      <c r="O5" t="str">
        <f t="shared" ref="O5:O8" si="2">VLOOKUP(O$3,$A:$F,ROW(B3),FALSE)</f>
        <v>Felsenberg</v>
      </c>
      <c r="P5" t="str">
        <f ca="1"/>
        <v>=SVERWEIS(N$3;$A:$F;ZEILE(A3);FALSCH)</v>
      </c>
      <c r="R5" s="9">
        <v>2</v>
      </c>
      <c r="S5" t="str">
        <f>VLOOKUP($R5,$A:$F,COLUMN(B2),FALSE)</f>
        <v>Anna</v>
      </c>
      <c r="T5" t="str">
        <f t="shared" ref="T5:W5" si="3">VLOOKUP($R5,$A:$F,COLUMN(C2),FALSE)</f>
        <v>Maier</v>
      </c>
      <c r="U5" t="str">
        <f t="shared" si="3"/>
        <v>a.maier@mail.com</v>
      </c>
      <c r="V5" t="str">
        <f t="shared" si="3"/>
        <v>0179 896 326 9</v>
      </c>
      <c r="W5">
        <f t="shared" si="3"/>
        <v>10</v>
      </c>
    </row>
    <row r="6" spans="1:23" x14ac:dyDescent="0.3">
      <c r="A6">
        <v>5</v>
      </c>
      <c r="B6" t="s">
        <v>3</v>
      </c>
      <c r="C6" t="s">
        <v>4</v>
      </c>
      <c r="D6" s="2" t="s">
        <v>5</v>
      </c>
      <c r="E6" t="s">
        <v>21</v>
      </c>
      <c r="F6">
        <v>25</v>
      </c>
      <c r="H6" t="s">
        <v>2</v>
      </c>
      <c r="I6" t="str">
        <f>VLOOKUP(I$3,$A:$F,4,FALSE)</f>
        <v>p.mueller@web.de</v>
      </c>
      <c r="J6" t="str">
        <f>VLOOKUP(J$3,$A:$F,4,FALSE)</f>
        <v>p.mueller@web.de</v>
      </c>
      <c r="K6" t="str">
        <f ca="1"/>
        <v>=SVERWEIS(I$3;$A:$F;4;FALSCH)</v>
      </c>
      <c r="M6" t="s">
        <v>2</v>
      </c>
      <c r="N6" t="str">
        <f t="shared" si="1"/>
        <v>p.mueller@web.de</v>
      </c>
      <c r="O6" t="str">
        <f t="shared" si="2"/>
        <v>p.mueller@web.de</v>
      </c>
      <c r="P6" t="str">
        <f ca="1"/>
        <v>=SVERWEIS(N$3;$A:$F;ZEILE(A4);FALSCH)</v>
      </c>
      <c r="R6" s="12" t="s">
        <v>120</v>
      </c>
      <c r="S6" s="1" t="str">
        <f ca="1">_xlfn.FORMULATEXT(S5)</f>
        <v>=SVERWEIS($R5;$A:$F;SPALTE(B2);FALSCH)</v>
      </c>
    </row>
    <row r="7" spans="1:23" x14ac:dyDescent="0.3">
      <c r="A7">
        <v>6</v>
      </c>
      <c r="B7" t="s">
        <v>92</v>
      </c>
      <c r="C7" t="s">
        <v>93</v>
      </c>
      <c r="D7" s="2" t="s">
        <v>5</v>
      </c>
      <c r="E7" t="s">
        <v>22</v>
      </c>
      <c r="F7">
        <v>303</v>
      </c>
      <c r="H7" t="s">
        <v>16</v>
      </c>
      <c r="I7" t="str">
        <f>VLOOKUP(I$3,$A:$F,5,FALSE)</f>
        <v>0175 695 842 6</v>
      </c>
      <c r="J7" t="str">
        <f>VLOOKUP(J$3,$A:$F,5,FALSE)</f>
        <v>0175 862 546 3</v>
      </c>
      <c r="K7" t="str">
        <f ca="1"/>
        <v>=SVERWEIS(I$3;$A:$F;5;FALSCH)</v>
      </c>
      <c r="M7" t="s">
        <v>16</v>
      </c>
      <c r="N7" t="str">
        <f t="shared" si="1"/>
        <v>0175 695 842 6</v>
      </c>
      <c r="O7" t="str">
        <f t="shared" si="2"/>
        <v>0175 862 546 3</v>
      </c>
      <c r="P7" t="str">
        <f ca="1"/>
        <v>=SVERWEIS(N$3;$A:$F;ZEILE(A5);FALSCH)</v>
      </c>
      <c r="R7" s="11">
        <v>4</v>
      </c>
      <c r="S7" t="str" cm="1">
        <f t="array" ref="S7">VLOOKUP($R7,$A:$F,COLUMN(B:B),FALSE)</f>
        <v>Frank</v>
      </c>
      <c r="T7" t="str" cm="1">
        <f t="array" ref="T7">VLOOKUP($R7,$A:$F,COLUMN(C:C),FALSE)</f>
        <v>Matt</v>
      </c>
      <c r="U7" t="str" cm="1">
        <f t="array" ref="U7">VLOOKUP($R7,$A:$F,COLUMN(D:D),FALSE)</f>
        <v>matt.frank@google.com</v>
      </c>
      <c r="V7" t="str" cm="1">
        <f t="array" ref="V7">VLOOKUP($R7,$A:$F,COLUMN(E:E),FALSE)</f>
        <v>0175 569 452 6</v>
      </c>
      <c r="W7" cm="1">
        <f t="array" ref="W7">VLOOKUP($R7,$A:$F,COLUMN(F:F),FALSE)</f>
        <v>10</v>
      </c>
    </row>
    <row r="8" spans="1:23" x14ac:dyDescent="0.3">
      <c r="A8">
        <v>7</v>
      </c>
      <c r="B8" t="s">
        <v>6</v>
      </c>
      <c r="C8" t="s">
        <v>90</v>
      </c>
      <c r="D8" s="2" t="s">
        <v>8</v>
      </c>
      <c r="E8" t="s">
        <v>23</v>
      </c>
      <c r="F8">
        <v>25</v>
      </c>
      <c r="H8" t="s">
        <v>77</v>
      </c>
      <c r="I8">
        <f>VLOOKUP(I$3,$A:$F,6,FALSE)</f>
        <v>25</v>
      </c>
      <c r="J8">
        <f>VLOOKUP(J$3,$A:$F,6,FALSE)</f>
        <v>303</v>
      </c>
      <c r="K8" t="str">
        <f ca="1"/>
        <v>=SVERWEIS(I$3;$A:$F;6;FALSCH)</v>
      </c>
      <c r="M8" t="s">
        <v>77</v>
      </c>
      <c r="N8">
        <f t="shared" si="1"/>
        <v>25</v>
      </c>
      <c r="O8">
        <f t="shared" si="2"/>
        <v>303</v>
      </c>
      <c r="P8" t="str">
        <f ca="1"/>
        <v>=SVERWEIS(N$3;$A:$F;ZEILE(A6);FALSCH)</v>
      </c>
      <c r="R8" s="13" t="s">
        <v>120</v>
      </c>
      <c r="S8" s="1" t="str">
        <f ca="1">_xlfn.FORMULATEXT(S7)</f>
        <v>=SVERWEIS($R7;$A:$F;SPALTE(B:B);FALSCH)</v>
      </c>
    </row>
    <row r="9" spans="1:23" x14ac:dyDescent="0.3">
      <c r="A9">
        <v>8</v>
      </c>
      <c r="B9" t="s">
        <v>85</v>
      </c>
      <c r="C9" t="s">
        <v>86</v>
      </c>
      <c r="D9" s="2" t="s">
        <v>87</v>
      </c>
      <c r="E9" t="s">
        <v>24</v>
      </c>
      <c r="F9">
        <v>10</v>
      </c>
    </row>
    <row r="10" spans="1:23" x14ac:dyDescent="0.3">
      <c r="A10">
        <v>9</v>
      </c>
      <c r="B10" t="s">
        <v>62</v>
      </c>
      <c r="C10" t="s">
        <v>91</v>
      </c>
      <c r="D10" s="2" t="s">
        <v>8</v>
      </c>
      <c r="E10" t="s">
        <v>25</v>
      </c>
      <c r="F10">
        <v>2</v>
      </c>
    </row>
    <row r="12" spans="1:23" x14ac:dyDescent="0.3">
      <c r="A12" t="s">
        <v>114</v>
      </c>
    </row>
    <row r="13" spans="1:23" x14ac:dyDescent="0.3">
      <c r="A13" t="s">
        <v>116</v>
      </c>
    </row>
    <row r="14" spans="1:23" x14ac:dyDescent="0.3">
      <c r="A14" t="s">
        <v>83</v>
      </c>
    </row>
    <row r="15" spans="1:23" x14ac:dyDescent="0.3">
      <c r="A15" t="s">
        <v>115</v>
      </c>
    </row>
    <row r="16" spans="1:23" x14ac:dyDescent="0.3">
      <c r="A16" t="s">
        <v>108</v>
      </c>
    </row>
    <row r="17" spans="1:1" x14ac:dyDescent="0.3">
      <c r="A17" t="s">
        <v>117</v>
      </c>
    </row>
    <row r="20" spans="1:1" x14ac:dyDescent="0.3">
      <c r="A20" t="s">
        <v>82</v>
      </c>
    </row>
  </sheetData>
  <hyperlinks>
    <hyperlink ref="D2" r:id="rId1" xr:uid="{D3D3690E-8409-6042-B984-2A73B0F12BC9}"/>
    <hyperlink ref="D3" r:id="rId2" xr:uid="{AB260A53-2B23-B944-9822-D24573F6F9AB}"/>
    <hyperlink ref="D5" r:id="rId3" xr:uid="{C1D0E280-023B-834F-8AC8-427F62EE00C3}"/>
    <hyperlink ref="D6" r:id="rId4" xr:uid="{8828F1AA-BF42-9F4B-BCD7-508D20BD275E}"/>
    <hyperlink ref="D4" r:id="rId5" xr:uid="{0D6C7BE1-3601-E649-8B9E-31228E0627B7}"/>
    <hyperlink ref="D7" r:id="rId6" xr:uid="{492026E7-7228-C044-8569-98E16BFDAC01}"/>
    <hyperlink ref="D8" r:id="rId7" xr:uid="{6E728505-E337-AE4A-9EFC-016687F9FF53}"/>
    <hyperlink ref="D9" r:id="rId8" xr:uid="{27603C1A-5E4B-9641-9F80-75C8EE9C20C6}"/>
    <hyperlink ref="D10" r:id="rId9" xr:uid="{D460CD0A-ED27-7D4B-A6E2-58F8EC8A5F6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B051-23B0-EE48-A39C-5B8678D51BE8}">
  <dimension ref="A1:I37"/>
  <sheetViews>
    <sheetView zoomScale="96" zoomScaleNormal="190" workbookViewId="0">
      <selection activeCell="C14" sqref="C14"/>
    </sheetView>
  </sheetViews>
  <sheetFormatPr baseColWidth="10" defaultRowHeight="16.3" x14ac:dyDescent="0.3"/>
  <cols>
    <col min="1" max="1" width="14.44140625" bestFit="1" customWidth="1"/>
    <col min="2" max="2" width="12" bestFit="1" customWidth="1"/>
    <col min="8" max="8" width="14.44140625" bestFit="1" customWidth="1"/>
    <col min="12" max="12" width="47" bestFit="1" customWidth="1"/>
  </cols>
  <sheetData>
    <row r="1" spans="1:9" x14ac:dyDescent="0.3">
      <c r="A1" s="1" t="s">
        <v>27</v>
      </c>
      <c r="B1" s="1" t="s">
        <v>28</v>
      </c>
      <c r="C1" s="1" t="s">
        <v>29</v>
      </c>
      <c r="F1" s="1" t="s">
        <v>27</v>
      </c>
      <c r="G1" s="1" t="s">
        <v>29</v>
      </c>
    </row>
    <row r="2" spans="1:9" x14ac:dyDescent="0.3">
      <c r="A2">
        <v>1233</v>
      </c>
      <c r="B2" t="s">
        <v>30</v>
      </c>
      <c r="C2">
        <f>VLOOKUP(A2,F$2:G$9,2,FALSE)</f>
        <v>89</v>
      </c>
      <c r="F2">
        <v>1239</v>
      </c>
      <c r="G2">
        <v>45</v>
      </c>
    </row>
    <row r="3" spans="1:9" x14ac:dyDescent="0.3">
      <c r="A3">
        <v>1234</v>
      </c>
      <c r="B3" t="s">
        <v>34</v>
      </c>
      <c r="C3">
        <f t="shared" ref="C3:C9" si="0">VLOOKUP(A3,F$2:G$9,2,FALSE)</f>
        <v>79</v>
      </c>
      <c r="F3">
        <v>1238</v>
      </c>
      <c r="G3">
        <v>45</v>
      </c>
    </row>
    <row r="4" spans="1:9" x14ac:dyDescent="0.3">
      <c r="A4">
        <v>1235</v>
      </c>
      <c r="B4" t="s">
        <v>31</v>
      </c>
      <c r="C4">
        <f t="shared" si="0"/>
        <v>35</v>
      </c>
      <c r="F4">
        <v>1237</v>
      </c>
      <c r="G4">
        <v>75</v>
      </c>
    </row>
    <row r="5" spans="1:9" x14ac:dyDescent="0.3">
      <c r="A5">
        <v>1236</v>
      </c>
      <c r="B5" t="s">
        <v>32</v>
      </c>
      <c r="C5">
        <f t="shared" si="0"/>
        <v>15</v>
      </c>
      <c r="F5">
        <v>1235</v>
      </c>
      <c r="G5">
        <v>35</v>
      </c>
    </row>
    <row r="6" spans="1:9" x14ac:dyDescent="0.3">
      <c r="A6">
        <v>1237</v>
      </c>
      <c r="B6" t="s">
        <v>33</v>
      </c>
      <c r="C6">
        <f t="shared" si="0"/>
        <v>75</v>
      </c>
      <c r="F6">
        <v>1233</v>
      </c>
      <c r="G6">
        <v>89</v>
      </c>
    </row>
    <row r="7" spans="1:9" x14ac:dyDescent="0.3">
      <c r="A7">
        <v>1238</v>
      </c>
      <c r="B7" t="s">
        <v>35</v>
      </c>
      <c r="C7">
        <f t="shared" si="0"/>
        <v>45</v>
      </c>
      <c r="F7">
        <v>1240</v>
      </c>
      <c r="G7">
        <v>95</v>
      </c>
    </row>
    <row r="8" spans="1:9" x14ac:dyDescent="0.3">
      <c r="A8">
        <v>1239</v>
      </c>
      <c r="B8" t="s">
        <v>36</v>
      </c>
      <c r="C8">
        <f t="shared" si="0"/>
        <v>45</v>
      </c>
      <c r="F8">
        <v>1234</v>
      </c>
      <c r="G8">
        <v>79</v>
      </c>
    </row>
    <row r="9" spans="1:9" x14ac:dyDescent="0.3">
      <c r="A9">
        <v>1240</v>
      </c>
      <c r="B9" t="s">
        <v>37</v>
      </c>
      <c r="C9">
        <f t="shared" si="0"/>
        <v>95</v>
      </c>
      <c r="F9">
        <v>1236</v>
      </c>
      <c r="G9">
        <v>15</v>
      </c>
    </row>
    <row r="13" spans="1:9" x14ac:dyDescent="0.3">
      <c r="A13" s="1" t="s">
        <v>81</v>
      </c>
      <c r="B13" s="1" t="s">
        <v>38</v>
      </c>
      <c r="C13" s="1" t="s">
        <v>39</v>
      </c>
      <c r="F13" s="1" t="s">
        <v>38</v>
      </c>
      <c r="G13" s="1" t="s">
        <v>39</v>
      </c>
    </row>
    <row r="14" spans="1:9" x14ac:dyDescent="0.3">
      <c r="A14">
        <v>1</v>
      </c>
      <c r="B14">
        <v>150</v>
      </c>
      <c r="C14" s="5">
        <f>VLOOKUP(B14,F$14:G$22,2,TRUE)</f>
        <v>0</v>
      </c>
      <c r="F14">
        <v>100</v>
      </c>
      <c r="G14" s="3">
        <v>0</v>
      </c>
      <c r="H14" s="6"/>
      <c r="I14" s="6"/>
    </row>
    <row r="15" spans="1:9" x14ac:dyDescent="0.3">
      <c r="A15">
        <v>2</v>
      </c>
      <c r="B15">
        <v>250</v>
      </c>
      <c r="C15" s="5">
        <f t="shared" ref="C15:C22" si="1">VLOOKUP(B15,F$14:G$22,2,TRUE)</f>
        <v>0.05</v>
      </c>
      <c r="F15">
        <v>200</v>
      </c>
      <c r="G15" s="3">
        <v>0.05</v>
      </c>
    </row>
    <row r="16" spans="1:9" x14ac:dyDescent="0.3">
      <c r="A16">
        <v>3</v>
      </c>
      <c r="B16">
        <v>350</v>
      </c>
      <c r="C16" s="5">
        <f t="shared" si="1"/>
        <v>7.0000000000000007E-2</v>
      </c>
      <c r="F16">
        <v>300</v>
      </c>
      <c r="G16" s="3">
        <v>7.0000000000000007E-2</v>
      </c>
    </row>
    <row r="17" spans="1:7" x14ac:dyDescent="0.3">
      <c r="A17">
        <v>4</v>
      </c>
      <c r="B17">
        <v>450</v>
      </c>
      <c r="C17" s="5">
        <f t="shared" si="1"/>
        <v>0.1</v>
      </c>
      <c r="F17">
        <v>400</v>
      </c>
      <c r="G17" s="3">
        <v>0.1</v>
      </c>
    </row>
    <row r="18" spans="1:7" x14ac:dyDescent="0.3">
      <c r="A18">
        <v>5</v>
      </c>
      <c r="B18">
        <v>550</v>
      </c>
      <c r="C18" s="5">
        <f t="shared" si="1"/>
        <v>0.12</v>
      </c>
      <c r="F18">
        <v>500</v>
      </c>
      <c r="G18" s="3">
        <v>0.12</v>
      </c>
    </row>
    <row r="19" spans="1:7" x14ac:dyDescent="0.3">
      <c r="A19">
        <v>6</v>
      </c>
      <c r="B19">
        <v>650</v>
      </c>
      <c r="C19" s="5">
        <f t="shared" si="1"/>
        <v>0.15</v>
      </c>
      <c r="F19">
        <v>600</v>
      </c>
      <c r="G19" s="3">
        <v>0.15</v>
      </c>
    </row>
    <row r="20" spans="1:7" x14ac:dyDescent="0.3">
      <c r="A20">
        <v>7</v>
      </c>
      <c r="B20">
        <v>750</v>
      </c>
      <c r="C20" s="5">
        <f t="shared" si="1"/>
        <v>0.18</v>
      </c>
      <c r="F20">
        <v>700</v>
      </c>
      <c r="G20" s="3">
        <v>0.18</v>
      </c>
    </row>
    <row r="21" spans="1:7" x14ac:dyDescent="0.3">
      <c r="A21">
        <v>8</v>
      </c>
      <c r="B21">
        <v>850</v>
      </c>
      <c r="C21" s="5">
        <f t="shared" si="1"/>
        <v>0.2</v>
      </c>
      <c r="F21">
        <v>800</v>
      </c>
      <c r="G21" s="3">
        <v>0.2</v>
      </c>
    </row>
    <row r="22" spans="1:7" x14ac:dyDescent="0.3">
      <c r="A22">
        <v>9</v>
      </c>
      <c r="B22">
        <v>950</v>
      </c>
      <c r="C22" s="5">
        <f t="shared" si="1"/>
        <v>0.23</v>
      </c>
      <c r="F22">
        <v>900</v>
      </c>
      <c r="G22" s="3">
        <v>0.23</v>
      </c>
    </row>
    <row r="23" spans="1:7" x14ac:dyDescent="0.3">
      <c r="C23" s="5"/>
    </row>
    <row r="27" spans="1:7" x14ac:dyDescent="0.3">
      <c r="A27" s="1"/>
      <c r="B27" s="1"/>
      <c r="C27" s="1"/>
      <c r="F27" s="1"/>
      <c r="G27" s="1"/>
    </row>
    <row r="28" spans="1:7" x14ac:dyDescent="0.3">
      <c r="C28" s="5"/>
      <c r="G28" s="3"/>
    </row>
    <row r="29" spans="1:7" x14ac:dyDescent="0.3">
      <c r="C29" s="5"/>
      <c r="G29" s="3"/>
    </row>
    <row r="30" spans="1:7" x14ac:dyDescent="0.3">
      <c r="C30" s="5"/>
      <c r="G30" s="3"/>
    </row>
    <row r="31" spans="1:7" x14ac:dyDescent="0.3">
      <c r="C31" s="5"/>
      <c r="G31" s="3"/>
    </row>
    <row r="32" spans="1:7" x14ac:dyDescent="0.3">
      <c r="C32" s="5"/>
      <c r="G32" s="3"/>
    </row>
    <row r="33" spans="3:7" x14ac:dyDescent="0.3">
      <c r="C33" s="5"/>
      <c r="G33" s="3"/>
    </row>
    <row r="34" spans="3:7" x14ac:dyDescent="0.3">
      <c r="C34" s="5"/>
      <c r="G34" s="3"/>
    </row>
    <row r="35" spans="3:7" x14ac:dyDescent="0.3">
      <c r="C35" s="5"/>
      <c r="G35" s="3"/>
    </row>
    <row r="36" spans="3:7" x14ac:dyDescent="0.3">
      <c r="C36" s="5"/>
      <c r="G36" s="3"/>
    </row>
    <row r="37" spans="3:7" x14ac:dyDescent="0.3">
      <c r="G37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05BF-A73C-3D48-A9C2-F5B034961F65}">
  <dimension ref="A1:F6"/>
  <sheetViews>
    <sheetView zoomScale="105" workbookViewId="0">
      <selection activeCell="A6" sqref="A6"/>
    </sheetView>
  </sheetViews>
  <sheetFormatPr baseColWidth="10" defaultRowHeight="16.3" x14ac:dyDescent="0.3"/>
  <cols>
    <col min="5" max="5" width="21.44140625" bestFit="1" customWidth="1"/>
    <col min="6" max="6" width="14.33203125" bestFit="1" customWidth="1"/>
  </cols>
  <sheetData>
    <row r="1" spans="1:6" x14ac:dyDescent="0.3">
      <c r="A1" t="s">
        <v>15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3">
      <c r="A2">
        <v>1</v>
      </c>
      <c r="B2" t="s">
        <v>44</v>
      </c>
      <c r="C2" t="s">
        <v>3</v>
      </c>
      <c r="D2" t="s">
        <v>4</v>
      </c>
      <c r="E2" s="2" t="s">
        <v>5</v>
      </c>
      <c r="F2" t="s">
        <v>17</v>
      </c>
    </row>
    <row r="3" spans="1:6" x14ac:dyDescent="0.3">
      <c r="A3">
        <v>2</v>
      </c>
      <c r="B3" t="s">
        <v>45</v>
      </c>
      <c r="C3" t="s">
        <v>6</v>
      </c>
      <c r="D3" t="s">
        <v>7</v>
      </c>
      <c r="E3" s="2" t="s">
        <v>8</v>
      </c>
      <c r="F3" t="s">
        <v>18</v>
      </c>
    </row>
    <row r="4" spans="1:6" x14ac:dyDescent="0.3">
      <c r="A4">
        <v>4</v>
      </c>
      <c r="B4" t="s">
        <v>44</v>
      </c>
      <c r="C4" t="s">
        <v>9</v>
      </c>
      <c r="D4" t="s">
        <v>10</v>
      </c>
      <c r="E4" s="2" t="s">
        <v>11</v>
      </c>
      <c r="F4" t="s">
        <v>20</v>
      </c>
    </row>
    <row r="5" spans="1:6" x14ac:dyDescent="0.3">
      <c r="A5">
        <v>8</v>
      </c>
      <c r="B5" t="s">
        <v>44</v>
      </c>
      <c r="C5" t="s">
        <v>12</v>
      </c>
      <c r="D5" t="s">
        <v>13</v>
      </c>
      <c r="E5" s="2" t="s">
        <v>14</v>
      </c>
      <c r="F5" t="s">
        <v>24</v>
      </c>
    </row>
    <row r="6" spans="1:6" x14ac:dyDescent="0.3">
      <c r="A6">
        <v>9</v>
      </c>
      <c r="B6" t="s">
        <v>45</v>
      </c>
      <c r="C6" t="s">
        <v>61</v>
      </c>
      <c r="D6" t="s">
        <v>4</v>
      </c>
      <c r="E6" s="2" t="s">
        <v>123</v>
      </c>
      <c r="F6" t="s">
        <v>124</v>
      </c>
    </row>
  </sheetData>
  <hyperlinks>
    <hyperlink ref="E2" r:id="rId1" xr:uid="{98EAB6F0-5C06-114E-9C53-F2E0C98F2EE4}"/>
    <hyperlink ref="E3" r:id="rId2" xr:uid="{8DBA02FF-3D83-E544-97AE-A0B4C64F569E}"/>
    <hyperlink ref="E4" r:id="rId3" xr:uid="{D021F478-037A-0543-9A1F-C75E341DE88A}"/>
    <hyperlink ref="E5" r:id="rId4" xr:uid="{CFE78B08-7784-B645-B9B1-C2750C6E4D0B}"/>
    <hyperlink ref="E6" r:id="rId5" xr:uid="{4D688CBD-F826-4305-A4A5-E5E8C8695AE4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F88B-3029-6144-B3EB-D509A5BAC03A}">
  <dimension ref="A2:C5"/>
  <sheetViews>
    <sheetView zoomScale="107" zoomScaleNormal="265" workbookViewId="0">
      <selection activeCell="B5" sqref="B5"/>
    </sheetView>
  </sheetViews>
  <sheetFormatPr baseColWidth="10" defaultRowHeight="16.3" x14ac:dyDescent="0.3"/>
  <cols>
    <col min="1" max="1" width="19.5546875" customWidth="1"/>
    <col min="2" max="2" width="17.77734375" customWidth="1"/>
    <col min="3" max="3" width="43.6640625" bestFit="1" customWidth="1"/>
  </cols>
  <sheetData>
    <row r="2" spans="1:3" x14ac:dyDescent="0.3">
      <c r="A2" t="s">
        <v>40</v>
      </c>
      <c r="B2" s="4">
        <v>9</v>
      </c>
      <c r="C2" t="s">
        <v>120</v>
      </c>
    </row>
    <row r="3" spans="1:3" x14ac:dyDescent="0.3">
      <c r="A3" t="s">
        <v>41</v>
      </c>
      <c r="B3" t="str">
        <f>VLOOKUP($B$2,Kundendaten!A:F,2,FALSE)</f>
        <v>Frau</v>
      </c>
      <c r="C3" t="str">
        <f ca="1">_xlfn.FORMULATEXT(B3)</f>
        <v>=SVERWEIS($B$2;Kundendaten!A:F;2;FALSCH)</v>
      </c>
    </row>
    <row r="4" spans="1:3" x14ac:dyDescent="0.3">
      <c r="A4" t="s">
        <v>43</v>
      </c>
      <c r="B4" t="str">
        <f>VLOOKUP($B$2,Kundendaten!A:F,4,FALSE)</f>
        <v>Müller</v>
      </c>
      <c r="C4" t="str">
        <f t="shared" ref="C4:C5" ca="1" si="0">_xlfn.FORMULATEXT(B4)</f>
        <v>=SVERWEIS($B$2;Kundendaten!A:F;4;FALSCH)</v>
      </c>
    </row>
    <row r="5" spans="1:3" x14ac:dyDescent="0.3">
      <c r="A5" t="s">
        <v>42</v>
      </c>
      <c r="B5" t="str">
        <f>VLOOKUP($B$2,Kundendaten!A:F,6,FALSE)</f>
        <v>0175 025 156 5</v>
      </c>
      <c r="C5" t="str">
        <f t="shared" ca="1" si="0"/>
        <v>=SVERWEIS($B$2;Kundendaten!A:F;6;FALSCH)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CD1A-E59C-4F13-9F6B-4BDBD6F780EF}">
  <dimension ref="A2:J11"/>
  <sheetViews>
    <sheetView workbookViewId="0">
      <selection activeCell="I3" sqref="I3"/>
    </sheetView>
  </sheetViews>
  <sheetFormatPr baseColWidth="10" defaultRowHeight="16.3" x14ac:dyDescent="0.3"/>
  <cols>
    <col min="2" max="2" width="14.44140625" customWidth="1"/>
    <col min="3" max="3" width="11.44140625" bestFit="1" customWidth="1"/>
    <col min="4" max="4" width="13.109375" bestFit="1" customWidth="1"/>
    <col min="9" max="9" width="18.21875" customWidth="1"/>
  </cols>
  <sheetData>
    <row r="2" spans="1:10" x14ac:dyDescent="0.3">
      <c r="A2" s="1" t="s">
        <v>94</v>
      </c>
      <c r="B2">
        <v>1</v>
      </c>
      <c r="C2">
        <v>2</v>
      </c>
      <c r="D2">
        <v>3</v>
      </c>
      <c r="E2">
        <v>4</v>
      </c>
      <c r="H2" t="s">
        <v>15</v>
      </c>
      <c r="I2" s="9">
        <v>4</v>
      </c>
    </row>
    <row r="3" spans="1:10" x14ac:dyDescent="0.3">
      <c r="A3" s="1" t="s">
        <v>1</v>
      </c>
      <c r="B3" t="s">
        <v>100</v>
      </c>
      <c r="C3" t="s">
        <v>101</v>
      </c>
      <c r="D3" t="s">
        <v>102</v>
      </c>
      <c r="E3" t="s">
        <v>99</v>
      </c>
      <c r="H3" t="s">
        <v>1</v>
      </c>
      <c r="I3" t="str">
        <f>HLOOKUP(I$2,B$2:E$6,2,FALSE)</f>
        <v>Julia Jawohl</v>
      </c>
      <c r="J3" t="str">
        <f ca="1">_xlfn.FORMULATEXT(I3)</f>
        <v>=WVERWEIS(I$2;B$2:E$6;2;FALSCH)</v>
      </c>
    </row>
    <row r="4" spans="1:10" x14ac:dyDescent="0.3">
      <c r="A4" s="1" t="s">
        <v>103</v>
      </c>
      <c r="B4" t="s">
        <v>95</v>
      </c>
      <c r="C4" t="s">
        <v>96</v>
      </c>
      <c r="D4" t="s">
        <v>97</v>
      </c>
      <c r="E4" t="s">
        <v>98</v>
      </c>
      <c r="H4" t="s">
        <v>103</v>
      </c>
      <c r="I4" t="str">
        <f>HLOOKUP(I$2,B$2:E$6,3,FALSE)</f>
        <v>Tablet</v>
      </c>
      <c r="J4" t="str">
        <f t="shared" ref="J4:J5" ca="1" si="0">_xlfn.FORMULATEXT(I4)</f>
        <v>=WVERWEIS(I$2;B$2:E$6;3;FALSCH)</v>
      </c>
    </row>
    <row r="5" spans="1:10" x14ac:dyDescent="0.3">
      <c r="A5" s="1" t="s">
        <v>104</v>
      </c>
      <c r="B5" t="s">
        <v>105</v>
      </c>
      <c r="C5" t="s">
        <v>106</v>
      </c>
      <c r="D5" t="s">
        <v>105</v>
      </c>
      <c r="E5" t="s">
        <v>106</v>
      </c>
      <c r="H5" t="s">
        <v>104</v>
      </c>
      <c r="I5" t="str">
        <f>HLOOKUP(I$2,B$2:E$6,4,FALSE)</f>
        <v>neu</v>
      </c>
      <c r="J5" t="str">
        <f t="shared" ca="1" si="0"/>
        <v>=WVERWEIS(I$2;B$2:E$6;4;FALSCH)</v>
      </c>
    </row>
    <row r="6" spans="1:10" x14ac:dyDescent="0.3">
      <c r="A6" s="1" t="s">
        <v>29</v>
      </c>
      <c r="B6" s="8">
        <v>400</v>
      </c>
      <c r="C6" s="8">
        <v>370</v>
      </c>
      <c r="D6" s="8">
        <v>15</v>
      </c>
      <c r="E6" s="8">
        <v>250</v>
      </c>
      <c r="H6" t="s">
        <v>29</v>
      </c>
      <c r="I6">
        <f>HLOOKUP(I$2,B$2:E$6,5,FALSE)</f>
        <v>250</v>
      </c>
      <c r="J6" t="str">
        <f ca="1">_xlfn.FORMULATEXT(I6)</f>
        <v>=WVERWEIS(I$2;B$2:E$6;5;FALSCH)</v>
      </c>
    </row>
    <row r="10" spans="1:10" x14ac:dyDescent="0.3">
      <c r="A10" t="s">
        <v>107</v>
      </c>
    </row>
    <row r="11" spans="1:10" x14ac:dyDescent="0.3">
      <c r="A11" t="s">
        <v>109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F89-3DFE-42CF-9802-7A7E37B96CB3}">
  <dimension ref="A1:L15"/>
  <sheetViews>
    <sheetView zoomScaleNormal="100" workbookViewId="0">
      <selection activeCell="H11" sqref="H11"/>
    </sheetView>
  </sheetViews>
  <sheetFormatPr baseColWidth="10" defaultRowHeight="16.3" x14ac:dyDescent="0.3"/>
  <cols>
    <col min="4" max="4" width="21.44140625" bestFit="1" customWidth="1"/>
    <col min="5" max="5" width="14.33203125" bestFit="1" customWidth="1"/>
    <col min="6" max="6" width="5.88671875" hidden="1" customWidth="1"/>
    <col min="7" max="7" width="5.88671875" customWidth="1"/>
    <col min="8" max="8" width="14.77734375" bestFit="1" customWidth="1"/>
    <col min="9" max="9" width="25.88671875" customWidth="1"/>
    <col min="10" max="10" width="11.6640625" bestFit="1" customWidth="1"/>
    <col min="12" max="12" width="17.21875" customWidth="1"/>
  </cols>
  <sheetData>
    <row r="1" spans="1:12" x14ac:dyDescent="0.3">
      <c r="A1" t="s">
        <v>15</v>
      </c>
      <c r="B1" s="1" t="s">
        <v>0</v>
      </c>
      <c r="C1" s="1" t="s">
        <v>26</v>
      </c>
      <c r="D1" s="1" t="s">
        <v>2</v>
      </c>
      <c r="E1" s="1" t="s">
        <v>16</v>
      </c>
      <c r="F1" s="1" t="s">
        <v>77</v>
      </c>
      <c r="G1" s="1"/>
      <c r="H1" s="1" t="s">
        <v>110</v>
      </c>
      <c r="K1" s="1"/>
    </row>
    <row r="2" spans="1:12" x14ac:dyDescent="0.3">
      <c r="A2">
        <v>1</v>
      </c>
      <c r="B2" t="s">
        <v>3</v>
      </c>
      <c r="C2" t="s">
        <v>4</v>
      </c>
      <c r="D2" s="2" t="s">
        <v>5</v>
      </c>
      <c r="E2" t="s">
        <v>17</v>
      </c>
      <c r="F2">
        <v>10</v>
      </c>
      <c r="H2" s="1"/>
      <c r="K2" s="1"/>
    </row>
    <row r="3" spans="1:12" x14ac:dyDescent="0.3">
      <c r="A3">
        <v>2</v>
      </c>
      <c r="B3" t="s">
        <v>6</v>
      </c>
      <c r="C3" t="s">
        <v>7</v>
      </c>
      <c r="D3" s="2" t="s">
        <v>8</v>
      </c>
      <c r="E3" t="s">
        <v>18</v>
      </c>
      <c r="F3">
        <v>10</v>
      </c>
      <c r="H3" t="s">
        <v>26</v>
      </c>
      <c r="I3" s="9" t="s">
        <v>10</v>
      </c>
      <c r="J3" s="1" t="s">
        <v>125</v>
      </c>
      <c r="L3" s="10"/>
    </row>
    <row r="4" spans="1:12" x14ac:dyDescent="0.3">
      <c r="A4">
        <v>3</v>
      </c>
      <c r="B4" t="s">
        <v>88</v>
      </c>
      <c r="C4" t="s">
        <v>89</v>
      </c>
      <c r="D4" s="2" t="s">
        <v>5</v>
      </c>
      <c r="E4" t="s">
        <v>19</v>
      </c>
      <c r="F4">
        <v>30</v>
      </c>
      <c r="H4" t="s">
        <v>0</v>
      </c>
      <c r="I4" t="str">
        <f>_xlfn.XLOOKUP(I$3,C$2:C$10,B$2:B$10)</f>
        <v>Frank</v>
      </c>
      <c r="J4" t="str">
        <f ca="1">_xlfn.FORMULATEXT(I4)</f>
        <v>=XVERWEIS(I$3;C$2:C$10;B$2:B$10)</v>
      </c>
    </row>
    <row r="5" spans="1:12" x14ac:dyDescent="0.3">
      <c r="A5">
        <v>4</v>
      </c>
      <c r="B5" t="s">
        <v>9</v>
      </c>
      <c r="C5" t="s">
        <v>10</v>
      </c>
      <c r="D5" s="2" t="s">
        <v>11</v>
      </c>
      <c r="E5" t="s">
        <v>20</v>
      </c>
      <c r="F5">
        <v>10</v>
      </c>
      <c r="H5" t="s">
        <v>2</v>
      </c>
      <c r="I5" t="str">
        <f>_xlfn.XLOOKUP(I$3,C$2:C$10,D2:D10)</f>
        <v>matt.frank@google.com</v>
      </c>
      <c r="J5" t="str">
        <f t="shared" ref="J5:J6" ca="1" si="0">_xlfn.FORMULATEXT(I5)</f>
        <v>=XVERWEIS(I$3;C$2:C$10;D2:D10)</v>
      </c>
    </row>
    <row r="6" spans="1:12" x14ac:dyDescent="0.3">
      <c r="A6">
        <v>5</v>
      </c>
      <c r="B6" t="s">
        <v>3</v>
      </c>
      <c r="C6" t="s">
        <v>4</v>
      </c>
      <c r="D6" s="2" t="s">
        <v>5</v>
      </c>
      <c r="E6" t="s">
        <v>21</v>
      </c>
      <c r="F6">
        <v>25</v>
      </c>
      <c r="H6" t="s">
        <v>16</v>
      </c>
      <c r="I6" t="str">
        <f>_xlfn.XLOOKUP(I$3,C$2:C$10,E2:E10)</f>
        <v>0175 569 452 6</v>
      </c>
      <c r="J6" t="str">
        <f t="shared" ca="1" si="0"/>
        <v>=XVERWEIS(I$3;C$2:C$10;E2:E10)</v>
      </c>
    </row>
    <row r="7" spans="1:12" x14ac:dyDescent="0.3">
      <c r="A7">
        <v>6</v>
      </c>
      <c r="B7" t="s">
        <v>92</v>
      </c>
      <c r="C7" t="s">
        <v>93</v>
      </c>
      <c r="D7" s="2" t="s">
        <v>5</v>
      </c>
      <c r="E7" t="s">
        <v>22</v>
      </c>
      <c r="F7">
        <v>303</v>
      </c>
    </row>
    <row r="8" spans="1:12" x14ac:dyDescent="0.3">
      <c r="A8">
        <v>7</v>
      </c>
      <c r="B8" t="s">
        <v>6</v>
      </c>
      <c r="C8" t="s">
        <v>90</v>
      </c>
      <c r="D8" s="2" t="s">
        <v>8</v>
      </c>
      <c r="E8" t="s">
        <v>23</v>
      </c>
      <c r="F8">
        <v>25</v>
      </c>
      <c r="H8" s="14" t="s">
        <v>111</v>
      </c>
    </row>
    <row r="9" spans="1:12" x14ac:dyDescent="0.3">
      <c r="A9">
        <v>8</v>
      </c>
      <c r="B9" t="s">
        <v>85</v>
      </c>
      <c r="C9" t="s">
        <v>86</v>
      </c>
      <c r="D9" s="2" t="s">
        <v>87</v>
      </c>
      <c r="E9" t="s">
        <v>24</v>
      </c>
      <c r="F9">
        <v>10</v>
      </c>
      <c r="H9" s="15" t="s">
        <v>112</v>
      </c>
    </row>
    <row r="10" spans="1:12" x14ac:dyDescent="0.3">
      <c r="A10">
        <v>9</v>
      </c>
      <c r="B10" t="s">
        <v>62</v>
      </c>
      <c r="C10" t="s">
        <v>91</v>
      </c>
      <c r="D10" s="2" t="s">
        <v>8</v>
      </c>
      <c r="E10" t="s">
        <v>25</v>
      </c>
      <c r="F10">
        <v>2</v>
      </c>
      <c r="H10" s="15" t="s">
        <v>113</v>
      </c>
    </row>
    <row r="12" spans="1:12" x14ac:dyDescent="0.3">
      <c r="A12" t="s">
        <v>118</v>
      </c>
    </row>
    <row r="13" spans="1:12" x14ac:dyDescent="0.3">
      <c r="A13" t="s">
        <v>119</v>
      </c>
    </row>
    <row r="15" spans="1:12" x14ac:dyDescent="0.3">
      <c r="A15" t="s">
        <v>82</v>
      </c>
    </row>
  </sheetData>
  <conditionalFormatting sqref="C1:C10">
    <cfRule type="duplicateValues" dxfId="0" priority="1"/>
  </conditionalFormatting>
  <hyperlinks>
    <hyperlink ref="D2" r:id="rId1" xr:uid="{8AD7E7A0-F79C-4A7E-BAC0-44AE07C324AC}"/>
    <hyperlink ref="D3" r:id="rId2" xr:uid="{784E8D74-546F-4F2F-AC63-B38FAC8A83F2}"/>
    <hyperlink ref="D5" r:id="rId3" xr:uid="{855AD525-5CA8-478C-A497-101A2232B6AD}"/>
    <hyperlink ref="D6" r:id="rId4" xr:uid="{5A659738-8444-49D8-A6E8-B864933CA006}"/>
    <hyperlink ref="D4" r:id="rId5" xr:uid="{C3590D17-21A0-454B-96F8-D9B84D7AAB9F}"/>
    <hyperlink ref="D7" r:id="rId6" xr:uid="{EC07EE85-0298-42A7-AA5D-9AA7A7781F10}"/>
    <hyperlink ref="D8" r:id="rId7" xr:uid="{D48A1E88-D98D-41D1-B85D-124571032C01}"/>
    <hyperlink ref="D9" r:id="rId8" xr:uid="{7A1A66DA-3948-4973-A794-85E399A68B6D}"/>
    <hyperlink ref="D10" r:id="rId9" xr:uid="{7C0B719F-CB35-4E96-A3E9-CE56256B1739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1737-9C5A-CB41-965B-85395CAF5553}">
  <dimension ref="A1:M25"/>
  <sheetViews>
    <sheetView zoomScaleNormal="100" workbookViewId="0">
      <selection activeCell="D25" sqref="D25"/>
    </sheetView>
  </sheetViews>
  <sheetFormatPr baseColWidth="10" defaultRowHeight="16.3" x14ac:dyDescent="0.3"/>
  <cols>
    <col min="1" max="1" width="3.5546875" style="17" customWidth="1"/>
    <col min="2" max="2" width="12.33203125" style="17" bestFit="1" customWidth="1"/>
    <col min="3" max="3" width="10.6640625" style="17"/>
    <col min="4" max="4" width="12.21875" style="17" customWidth="1"/>
    <col min="5" max="5" width="15" style="17" bestFit="1" customWidth="1"/>
    <col min="6" max="6" width="46" style="17" customWidth="1"/>
    <col min="7" max="7" width="10.6640625" style="17"/>
    <col min="8" max="8" width="14.44140625" style="17" customWidth="1"/>
  </cols>
  <sheetData>
    <row r="1" spans="1:13" x14ac:dyDescent="0.3">
      <c r="A1" s="16" t="s">
        <v>15</v>
      </c>
      <c r="B1" s="16" t="s">
        <v>46</v>
      </c>
      <c r="C1" s="16" t="s">
        <v>47</v>
      </c>
      <c r="E1" s="16" t="s">
        <v>128</v>
      </c>
    </row>
    <row r="2" spans="1:13" x14ac:dyDescent="0.3">
      <c r="A2" s="17">
        <v>1</v>
      </c>
      <c r="B2" s="17" t="s">
        <v>48</v>
      </c>
      <c r="C2" s="17" t="s">
        <v>58</v>
      </c>
    </row>
    <row r="3" spans="1:13" x14ac:dyDescent="0.3">
      <c r="A3" s="17">
        <v>2</v>
      </c>
      <c r="B3" s="17" t="s">
        <v>49</v>
      </c>
      <c r="C3" s="17" t="s">
        <v>59</v>
      </c>
      <c r="E3" s="16" t="s">
        <v>67</v>
      </c>
      <c r="F3" s="16" t="s">
        <v>120</v>
      </c>
      <c r="G3" s="17" t="s">
        <v>73</v>
      </c>
    </row>
    <row r="4" spans="1:13" x14ac:dyDescent="0.3">
      <c r="A4" s="17">
        <v>3</v>
      </c>
      <c r="B4" s="17" t="s">
        <v>50</v>
      </c>
      <c r="C4" s="17" t="s">
        <v>60</v>
      </c>
      <c r="E4" s="17" t="str">
        <f>INDEX(A1:C11,4,3)</f>
        <v>Lilly</v>
      </c>
      <c r="F4" s="17" t="str">
        <f ca="1">_xlfn.FORMULATEXT(E4)</f>
        <v>=INDEX(A1:C11;4;3)</v>
      </c>
    </row>
    <row r="5" spans="1:13" x14ac:dyDescent="0.3">
      <c r="A5" s="17">
        <v>4</v>
      </c>
      <c r="B5" s="17" t="s">
        <v>51</v>
      </c>
      <c r="C5" s="17" t="s">
        <v>61</v>
      </c>
    </row>
    <row r="6" spans="1:13" x14ac:dyDescent="0.3">
      <c r="A6" s="17">
        <v>5</v>
      </c>
      <c r="B6" s="17" t="s">
        <v>52</v>
      </c>
      <c r="C6" s="17" t="s">
        <v>62</v>
      </c>
      <c r="E6" s="16" t="s">
        <v>68</v>
      </c>
      <c r="G6" s="17" t="s">
        <v>74</v>
      </c>
    </row>
    <row r="7" spans="1:13" x14ac:dyDescent="0.3">
      <c r="A7" s="17">
        <v>6</v>
      </c>
      <c r="B7" s="17" t="s">
        <v>53</v>
      </c>
      <c r="C7" s="17" t="s">
        <v>12</v>
      </c>
      <c r="E7" s="16">
        <f>MATCH(E1,C2:C11,0)</f>
        <v>3</v>
      </c>
      <c r="F7" s="17" t="str">
        <f ca="1">_xlfn.FORMULATEXT(E7)</f>
        <v>=VERGLEICH(E1;C2:C11;0)</v>
      </c>
    </row>
    <row r="8" spans="1:13" x14ac:dyDescent="0.3">
      <c r="A8" s="17">
        <v>7</v>
      </c>
      <c r="B8" s="17" t="s">
        <v>54</v>
      </c>
      <c r="C8" s="17" t="s">
        <v>63</v>
      </c>
    </row>
    <row r="9" spans="1:13" x14ac:dyDescent="0.3">
      <c r="A9" s="17">
        <v>8</v>
      </c>
      <c r="B9" s="17" t="s">
        <v>55</v>
      </c>
      <c r="C9" s="17" t="s">
        <v>64</v>
      </c>
      <c r="E9" s="16" t="s">
        <v>69</v>
      </c>
      <c r="G9" s="17" t="s">
        <v>75</v>
      </c>
    </row>
    <row r="10" spans="1:13" x14ac:dyDescent="0.3">
      <c r="A10" s="17">
        <v>9</v>
      </c>
      <c r="B10" s="17" t="s">
        <v>56</v>
      </c>
      <c r="C10" s="17" t="s">
        <v>65</v>
      </c>
      <c r="G10" s="17" t="s">
        <v>76</v>
      </c>
    </row>
    <row r="11" spans="1:13" x14ac:dyDescent="0.3">
      <c r="A11" s="17">
        <v>10</v>
      </c>
      <c r="B11" s="17" t="s">
        <v>57</v>
      </c>
      <c r="C11" s="17" t="s">
        <v>66</v>
      </c>
    </row>
    <row r="12" spans="1:13" x14ac:dyDescent="0.3">
      <c r="G12" s="16" t="s">
        <v>79</v>
      </c>
    </row>
    <row r="13" spans="1:13" x14ac:dyDescent="0.3">
      <c r="D13" s="17" t="s">
        <v>70</v>
      </c>
      <c r="E13" s="18">
        <v>6</v>
      </c>
      <c r="G13" s="17" t="s">
        <v>70</v>
      </c>
      <c r="H13" s="18">
        <v>6</v>
      </c>
    </row>
    <row r="14" spans="1:13" x14ac:dyDescent="0.3">
      <c r="D14" s="17" t="s">
        <v>71</v>
      </c>
      <c r="E14" s="17" t="str">
        <f>INDEX(A2:C11,MATCH(E13,A2:A11,0),2)</f>
        <v>Christchurch</v>
      </c>
      <c r="F14" s="17" t="str">
        <f ca="1">_xlfn.FORMULATEXT(E14)</f>
        <v>=INDEX(A2:C11;VERGLEICH(E13;A2:A11;0);2)</v>
      </c>
      <c r="G14" s="17" t="s">
        <v>71</v>
      </c>
      <c r="H14" s="17" t="str">
        <f>VLOOKUP(H$13,A$1:C$11,2,FALSE)</f>
        <v>Christchurch</v>
      </c>
    </row>
    <row r="15" spans="1:13" x14ac:dyDescent="0.3">
      <c r="D15" s="17" t="s">
        <v>72</v>
      </c>
      <c r="E15" s="17" t="str">
        <f>INDEX(A2:C11,MATCH(E13,A2:A11,0),3)</f>
        <v>Tom</v>
      </c>
      <c r="F15" s="17" t="str">
        <f ca="1">_xlfn.FORMULATEXT(E15)</f>
        <v>=INDEX(A2:C11;VERGLEICH(E13;A2:A11;0);3)</v>
      </c>
      <c r="G15" s="17" t="s">
        <v>72</v>
      </c>
      <c r="H15" s="17" t="str">
        <f>VLOOKUP(H$13,A$1:C$11,3,FALSE)</f>
        <v>Tom</v>
      </c>
      <c r="K15" s="17"/>
      <c r="L15" s="17"/>
      <c r="M15" s="17"/>
    </row>
    <row r="16" spans="1:13" x14ac:dyDescent="0.3">
      <c r="K16" s="17"/>
      <c r="L16" s="17"/>
      <c r="M16" s="17"/>
    </row>
    <row r="17" spans="4:13" x14ac:dyDescent="0.3">
      <c r="D17" s="16" t="s">
        <v>78</v>
      </c>
      <c r="E17" s="19" t="s">
        <v>127</v>
      </c>
      <c r="G17" s="16" t="s">
        <v>79</v>
      </c>
      <c r="H17" s="7" t="s">
        <v>126</v>
      </c>
      <c r="K17" s="16" t="s">
        <v>80</v>
      </c>
      <c r="L17" s="19" t="s">
        <v>127</v>
      </c>
      <c r="M17" s="17"/>
    </row>
    <row r="18" spans="4:13" x14ac:dyDescent="0.3">
      <c r="D18" s="17" t="s">
        <v>71</v>
      </c>
      <c r="E18" s="18" t="s">
        <v>50</v>
      </c>
      <c r="G18" s="17" t="s">
        <v>71</v>
      </c>
      <c r="H18" s="18" t="s">
        <v>50</v>
      </c>
      <c r="K18" s="17" t="s">
        <v>71</v>
      </c>
      <c r="L18" s="18" t="s">
        <v>50</v>
      </c>
      <c r="M18" s="17"/>
    </row>
    <row r="19" spans="4:13" x14ac:dyDescent="0.3">
      <c r="D19" s="17" t="s">
        <v>70</v>
      </c>
      <c r="E19" s="17">
        <f>INDEX(A2:C11,MATCH(E18,B2:B11,0),1)</f>
        <v>3</v>
      </c>
      <c r="F19" s="17" t="str">
        <f ca="1">_xlfn.FORMULATEXT(E19)</f>
        <v>=INDEX(A2:C11;VERGLEICH(E18;B2:B11;0);1)</v>
      </c>
      <c r="G19" s="17" t="s">
        <v>70</v>
      </c>
      <c r="H19" s="17" t="str">
        <f>VLOOKUP(H$18,B$1:C$11,2,FALSE)</f>
        <v>Lilly</v>
      </c>
      <c r="I19" s="7"/>
      <c r="K19" s="17" t="s">
        <v>70</v>
      </c>
      <c r="L19" s="17">
        <f>_xlfn.XLOOKUP(L18,B2:B11,A2:A11)</f>
        <v>3</v>
      </c>
      <c r="M19" s="17" t="str">
        <f ca="1">_xlfn.FORMULATEXT(L19)</f>
        <v>=XVERWEIS(L18;B2:B11;A2:A11)</v>
      </c>
    </row>
    <row r="20" spans="4:13" x14ac:dyDescent="0.3">
      <c r="D20" s="17" t="s">
        <v>72</v>
      </c>
      <c r="E20" s="17" t="str">
        <f>INDEX(A2:C11,MATCH(E18,B2:B11,0),3)</f>
        <v>Lilly</v>
      </c>
      <c r="G20" s="17" t="s">
        <v>72</v>
      </c>
      <c r="H20" s="17" t="str">
        <f>VLOOKUP(H$18,B$1:C$11,2,FALSE)</f>
        <v>Lilly</v>
      </c>
      <c r="K20" s="17" t="s">
        <v>72</v>
      </c>
      <c r="L20" s="17" t="str">
        <f>_xlfn.XLOOKUP(L18,B2:B11,C2:C11)</f>
        <v>Lilly</v>
      </c>
      <c r="M20" s="17" t="str">
        <f ca="1">_xlfn.FORMULATEXT(L20)</f>
        <v>=XVERWEIS(L18;B2:B11;C2:C11)</v>
      </c>
    </row>
    <row r="25" spans="4:13" x14ac:dyDescent="0.3">
      <c r="D25" s="17">
        <f>MATCH(E18,B2:B11,0)</f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SVERWEIS Suche</vt:lpstr>
      <vt:lpstr>SVERWEIS zusammenführen</vt:lpstr>
      <vt:lpstr>Kundendaten</vt:lpstr>
      <vt:lpstr>SVERWEIS Zugriff</vt:lpstr>
      <vt:lpstr>WVERWEIS Suche</vt:lpstr>
      <vt:lpstr>Bonus XVERWEIS</vt:lpstr>
      <vt:lpstr>INDEX 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Matthiesen</cp:lastModifiedBy>
  <dcterms:created xsi:type="dcterms:W3CDTF">2022-11-06T17:50:01Z</dcterms:created>
  <dcterms:modified xsi:type="dcterms:W3CDTF">2024-09-02T13:45:25Z</dcterms:modified>
</cp:coreProperties>
</file>