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dmin\OneDrive\Dokumente\DataCraft\DataAnalyst_Aug.24\03_Excel\Tag_8\Vorlesung\"/>
    </mc:Choice>
  </mc:AlternateContent>
  <xr:revisionPtr revIDLastSave="0" documentId="13_ncr:1_{A1454DFE-EA8A-4FF1-8E00-16956DA7AB4D}" xr6:coauthVersionLast="47" xr6:coauthVersionMax="47" xr10:uidLastSave="{00000000-0000-0000-0000-000000000000}"/>
  <bookViews>
    <workbookView xWindow="-109" yWindow="-109" windowWidth="26301" windowHeight="15800" activeTab="1" xr2:uid="{00000000-000D-0000-FFFF-FFFF00000000}"/>
  </bookViews>
  <sheets>
    <sheet name="Info" sheetId="1" r:id="rId1"/>
    <sheet name="Dyn" sheetId="3" r:id="rId2"/>
  </sheets>
  <definedNames>
    <definedName name="Biomasse">OFFSET(Dyn!$C$2,0,0,Dyn!$C$15,1)</definedName>
    <definedName name="Jahr">OFFSET(Dyn!$B$2,0,0,Dyn!$C$15,1)</definedName>
    <definedName name="Photovoltaik">OFFSET(Dyn!$G$2,0,0,Dyn!$C$15,1)</definedName>
    <definedName name="Wasserkraft">OFFSET(Dyn!$D$2,0,0,Dyn!$C$15,1)</definedName>
    <definedName name="Wind_Offshore">OFFSET(Dyn!$E$2,0,0,Dyn!$C$15,1)</definedName>
    <definedName name="Wind_Onshore">OFFSET(Dyn!$F$2,0,0,Dyn!$C$15,1)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 i="3" l="1"/>
  <c r="B9" i="3"/>
  <c r="B8" i="3"/>
  <c r="B7" i="3"/>
  <c r="B6" i="3"/>
  <c r="B5" i="3"/>
  <c r="B4" i="3"/>
  <c r="B3" i="3"/>
  <c r="B2" i="3"/>
  <c r="E11" i="3"/>
  <c r="E12" i="3"/>
  <c r="G11" i="3"/>
  <c r="G12" i="3"/>
  <c r="D11" i="3"/>
  <c r="D12" i="3"/>
  <c r="F11" i="3"/>
  <c r="F12" i="3"/>
  <c r="C12" i="3"/>
  <c r="C11" i="3"/>
  <c r="I18" i="3"/>
  <c r="H12" i="3"/>
  <c r="H11" i="3"/>
  <c r="B18" i="3" l="1" a="1"/>
  <c r="B18"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<sst xmlns="http://schemas.openxmlformats.org/spreadsheetml/2006/main" count="21" uniqueCount="21">
  <si>
    <t>Datenkategorie: Realisierte Erzeugung</t>
  </si>
  <si>
    <t>Region: DE</t>
  </si>
  <si>
    <t>Zeitraum: 01.01.2015 00:00 - 01.09.2024 00:00</t>
  </si>
  <si>
    <t>Stand: 02.09.2024 11:38</t>
  </si>
  <si>
    <t>(c) Bundesnetzagentur | SMARD.de</t>
  </si>
  <si>
    <t>Datum von</t>
  </si>
  <si>
    <t>Jahr</t>
  </si>
  <si>
    <t>Biomasse</t>
  </si>
  <si>
    <t>Wasserkraft</t>
  </si>
  <si>
    <t>Wind Offshore</t>
  </si>
  <si>
    <t>Wind Onshore</t>
  </si>
  <si>
    <t>Photovoltaik</t>
  </si>
  <si>
    <t>Mittelwert</t>
  </si>
  <si>
    <t>Standardabweichung</t>
  </si>
  <si>
    <t>Aufgaben</t>
  </si>
  <si>
    <t>2. Verwende die Formel `BEREICH.VERSCHIEBEN()`, um den Bereich, bestehend aus Überschriften und Werten, dynamisch anzuzeigen. Dies soll abhängig von der Anzahl der Jahre und der Anzahl der Energieformen erfolgen.</t>
  </si>
  <si>
    <t>Ausgewählter Bereich nach Anzahl der Energieformen und Jahren:</t>
  </si>
  <si>
    <t>1. Berechne für jede Energieform den Mittelwert und die Standardabweichung. Definiere dazu im Namensmanager einen Namen für jede Energieform, um die entsprechenden Datenbereiche eindeutig zu kennzeichnen und die Berechnungen durchzuführen.</t>
  </si>
  <si>
    <t>Anzahl der Jahre</t>
  </si>
  <si>
    <t>Anzahl der  Energieformen</t>
  </si>
  <si>
    <t xml:space="preserve">3. Erstelle ein Diagramm, das die realisierte Erzeugung der fünf Energieformen zeigt. Sorge dafür, dass sich die Jahre im Diagramm automatisch an den Wert in der Zelle C15 (Anzahl der Jahre) anpassen.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</si>
</sst>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Aptos Narrow"/>
      <family val="2"/>
      <scheme val="minor"/>
    </font>
    <font>
      <sz val="11"/>
      <color theme="1"/>
      <name val="Aptos Narrow"/>
      <family val="2"/>
      <scheme val="minor"/>
    </font>
    <font>
      <b/>
      <sz val="11"/>
      <color indexed="8"/>
      <name val="Aptos Narrow"/>
      <family val="2"/>
      <scheme val="minor"/>
    </font>
    <font>
      <b/>
      <i/>
      <sz val="11"/>
      <color rgb="FFFFFF00"/>
      <name val="Aptos Narrow"/>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rgb="FF00B0F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2">
    <xf numFmtId="0" fontId="0" fillId="0" borderId="0" xfId="0"/>
    <xf numFmtId="0" fontId="2" fillId="2" borderId="0" xfId="0" applyFont="1" applyFill="1"/>
    <xf numFmtId="0" fontId="0" fillId="0" borderId="0" xfId="0" applyAlignment="1">
      <alignment vertical="top"/>
    </xf>
    <xf numFmtId="49" fontId="0" fillId="0" borderId="0" xfId="0" applyNumberFormat="1" applyAlignment="1">
      <alignment vertical="top" wrapText="1"/>
    </xf>
    <xf numFmtId="0" fontId="0" fillId="0" borderId="0" xfId="0" applyFill="1"/>
    <xf numFmtId="0" fontId="3" fillId="3" borderId="0" xfId="0" applyFont="1" applyFill="1"/>
    <xf numFmtId="0" fontId="0" fillId="4" borderId="0" xfId="0" applyFill="1"/>
    <xf numFmtId="14" fontId="1" fillId="3" borderId="1" xfId="0" applyNumberFormat="1" applyFont="1" applyFill="1" applyBorder="1"/>
    <xf numFmtId="0" fontId="1" fillId="3" borderId="1" xfId="0" applyFont="1" applyFill="1" applyBorder="1"/>
    <xf numFmtId="0" fontId="0" fillId="0" borderId="2" xfId="0" applyBorder="1"/>
    <xf numFmtId="0" fontId="0" fillId="0" borderId="3" xfId="0" applyBorder="1"/>
    <xf numFmtId="0" fontId="0" fillId="0" borderId="4" xfId="0" applyBorder="1"/>
    <xf numFmtId="14" fontId="0" fillId="0" borderId="5" xfId="0" applyNumberFormat="1" applyBorder="1"/>
    <xf numFmtId="1" fontId="0" fillId="0" borderId="1" xfId="0" applyNumberFormat="1" applyBorder="1"/>
    <xf numFmtId="4" fontId="0" fillId="0" borderId="1" xfId="0" applyNumberFormat="1" applyBorder="1"/>
    <xf numFmtId="4" fontId="0" fillId="0" borderId="6" xfId="0" applyNumberFormat="1" applyBorder="1"/>
    <xf numFmtId="0" fontId="0" fillId="0" borderId="5" xfId="0" applyBorder="1"/>
    <xf numFmtId="0" fontId="2" fillId="4" borderId="1" xfId="0" applyFont="1" applyFill="1" applyBorder="1"/>
    <xf numFmtId="0" fontId="2" fillId="4" borderId="6" xfId="0" applyFont="1" applyFill="1" applyBorder="1"/>
    <xf numFmtId="0" fontId="0" fillId="0" borderId="7" xfId="0" applyBorder="1"/>
    <xf numFmtId="0" fontId="2" fillId="4" borderId="8" xfId="0" applyFont="1" applyFill="1" applyBorder="1"/>
    <xf numFmtId="0" fontId="2" fillId="4" borderId="9" xfId="0" applyFont="1" applyFill="1" applyBorder="1"/>
  </cellXfs>
  <cellStyles count="1">
    <cellStyle name="Standard" xfId="0" builtinId="0"/>
  </cellStyles>
  <dxfs count="11">
    <dxf>
      <border diagonalUp="0" diagonalDown="0">
        <left style="thin">
          <color indexed="64"/>
        </left>
        <right style="thin">
          <color indexed="64"/>
        </right>
        <top/>
        <bottom/>
        <vertical style="thin">
          <color indexed="64"/>
        </vertical>
        <horizontal style="thin">
          <color indexed="64"/>
        </horizontal>
      </border>
    </dxf>
    <dxf>
      <numFmt numFmtId="4" formatCode="#,##0.00"/>
      <border diagonalUp="0" diagonalDown="0">
        <left style="thin">
          <color indexed="64"/>
        </left>
        <right/>
        <top style="thin">
          <color indexed="64"/>
        </top>
        <bottom style="thin">
          <color indexed="64"/>
        </bottom>
        <vertical style="thin">
          <color indexed="64"/>
        </vertical>
        <horizontal style="thin">
          <color indexed="64"/>
        </horizontal>
      </border>
    </dxf>
    <dxf>
      <numFmt numFmtId="4" formatCode="#,##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4" formatCode="#,##0.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s>
  <tableStyles count="0" defaultTableStyle="TableStyleMedium2" defaultPivotStyle="PivotStyleLight16"/>
  <colors>
    <mruColors>
      <color rgb="FFFF3F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de-DE"/>
              <a:t>realisierte</a:t>
            </a:r>
            <a:r>
              <a:rPr lang="de-DE" baseline="0"/>
              <a:t> Erzeugung</a:t>
            </a:r>
            <a:endParaRPr lang="de-DE"/>
          </a:p>
        </c:rich>
      </c:tx>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de-DE"/>
        </a:p>
      </c:txPr>
    </c:title>
    <c:autoTitleDeleted val="0"/>
    <c:plotArea>
      <c:layout>
        <c:manualLayout>
          <c:layoutTarget val="inner"/>
          <c:xMode val="edge"/>
          <c:yMode val="edge"/>
          <c:x val="6.5626970479738519E-2"/>
          <c:y val="0.16468906522199059"/>
          <c:w val="0.90216682328966169"/>
          <c:h val="0.75137546350549833"/>
        </c:manualLayout>
      </c:layout>
      <c:areaChart>
        <c:grouping val="stacked"/>
        <c:varyColors val="0"/>
        <c:ser>
          <c:idx val="0"/>
          <c:order val="0"/>
          <c:spPr>
            <a:gradFill>
              <a:gsLst>
                <a:gs pos="100000">
                  <a:schemeClr val="accent1"/>
                </a:gs>
                <a:gs pos="0">
                  <a:schemeClr val="accent1">
                    <a:lumMod val="75000"/>
                  </a:schemeClr>
                </a:gs>
              </a:gsLst>
              <a:lin ang="0" scaled="1"/>
            </a:gradFill>
            <a:ln>
              <a:noFill/>
            </a:ln>
            <a:effectLst>
              <a:innerShdw dist="12700" dir="16200000">
                <a:schemeClr val="lt1">
                  <a:alpha val="75000"/>
                </a:schemeClr>
              </a:innerShdw>
            </a:effectLst>
          </c:spPr>
          <c:cat>
            <c:numRef>
              <c:f>Dyn!$B$19:$B$26</c:f>
              <c:numCache>
                <c:formatCode>m/d/yyyy</c:formatCode>
                <c:ptCount val="8"/>
                <c:pt idx="0">
                  <c:v>42005</c:v>
                </c:pt>
                <c:pt idx="1">
                  <c:v>42370</c:v>
                </c:pt>
                <c:pt idx="2">
                  <c:v>42736</c:v>
                </c:pt>
                <c:pt idx="3">
                  <c:v>43101</c:v>
                </c:pt>
                <c:pt idx="4">
                  <c:v>43466</c:v>
                </c:pt>
              </c:numCache>
            </c:numRef>
          </c:cat>
          <c:val>
            <c:numRef>
              <c:f>Dyn!$C$19:$C$26</c:f>
              <c:numCache>
                <c:formatCode>General</c:formatCode>
                <c:ptCount val="8"/>
                <c:pt idx="0">
                  <c:v>2015</c:v>
                </c:pt>
                <c:pt idx="1">
                  <c:v>2016</c:v>
                </c:pt>
                <c:pt idx="2">
                  <c:v>2017</c:v>
                </c:pt>
                <c:pt idx="3">
                  <c:v>2018</c:v>
                </c:pt>
                <c:pt idx="4">
                  <c:v>2019</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0AC7-4B35-8B19-D261400D39ED}"/>
            </c:ext>
          </c:extLst>
        </c:ser>
        <c:ser>
          <c:idx val="1"/>
          <c:order val="1"/>
          <c:spPr>
            <a:gradFill>
              <a:gsLst>
                <a:gs pos="100000">
                  <a:schemeClr val="accent2"/>
                </a:gs>
                <a:gs pos="0">
                  <a:schemeClr val="accent2">
                    <a:lumMod val="75000"/>
                  </a:schemeClr>
                </a:gs>
              </a:gsLst>
              <a:lin ang="0" scaled="1"/>
            </a:gradFill>
            <a:ln>
              <a:noFill/>
            </a:ln>
            <a:effectLst>
              <a:innerShdw dist="12700" dir="16200000">
                <a:schemeClr val="lt1">
                  <a:alpha val="75000"/>
                </a:schemeClr>
              </a:innerShdw>
            </a:effectLst>
          </c:spPr>
          <c:cat>
            <c:numRef>
              <c:f>Dyn!$B$19:$B$26</c:f>
              <c:numCache>
                <c:formatCode>m/d/yyyy</c:formatCode>
                <c:ptCount val="8"/>
                <c:pt idx="0">
                  <c:v>42005</c:v>
                </c:pt>
                <c:pt idx="1">
                  <c:v>42370</c:v>
                </c:pt>
                <c:pt idx="2">
                  <c:v>42736</c:v>
                </c:pt>
                <c:pt idx="3">
                  <c:v>43101</c:v>
                </c:pt>
                <c:pt idx="4">
                  <c:v>43466</c:v>
                </c:pt>
              </c:numCache>
            </c:numRef>
          </c:cat>
          <c:val>
            <c:numRef>
              <c:f>Dyn!$D$19:$D$26</c:f>
              <c:numCache>
                <c:formatCode>General</c:formatCode>
                <c:ptCount val="8"/>
                <c:pt idx="0">
                  <c:v>34847925.75</c:v>
                </c:pt>
                <c:pt idx="1">
                  <c:v>39745459</c:v>
                </c:pt>
                <c:pt idx="2">
                  <c:v>40328389.5</c:v>
                </c:pt>
                <c:pt idx="3">
                  <c:v>40090463</c:v>
                </c:pt>
                <c:pt idx="4">
                  <c:v>40387606.5</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0AC7-4B35-8B19-D261400D39ED}"/>
            </c:ext>
          </c:extLst>
        </c:ser>
        <c:ser>
          <c:idx val="2"/>
          <c:order val="2"/>
          <c:spPr>
            <a:gradFill>
              <a:gsLst>
                <a:gs pos="100000">
                  <a:schemeClr val="accent3"/>
                </a:gs>
                <a:gs pos="0">
                  <a:schemeClr val="accent3">
                    <a:lumMod val="75000"/>
                  </a:schemeClr>
                </a:gs>
              </a:gsLst>
              <a:lin ang="0" scaled="1"/>
            </a:gradFill>
            <a:ln>
              <a:noFill/>
            </a:ln>
            <a:effectLst>
              <a:innerShdw dist="12700" dir="16200000">
                <a:schemeClr val="lt1">
                  <a:alpha val="75000"/>
                </a:schemeClr>
              </a:innerShdw>
            </a:effectLst>
          </c:spPr>
          <c:cat>
            <c:numRef>
              <c:f>Dyn!$B$19:$B$26</c:f>
              <c:numCache>
                <c:formatCode>m/d/yyyy</c:formatCode>
                <c:ptCount val="8"/>
                <c:pt idx="0">
                  <c:v>42005</c:v>
                </c:pt>
                <c:pt idx="1">
                  <c:v>42370</c:v>
                </c:pt>
                <c:pt idx="2">
                  <c:v>42736</c:v>
                </c:pt>
                <c:pt idx="3">
                  <c:v>43101</c:v>
                </c:pt>
                <c:pt idx="4">
                  <c:v>43466</c:v>
                </c:pt>
              </c:numCache>
            </c:numRef>
          </c:cat>
          <c:val>
            <c:numRef>
              <c:f>Dyn!$E$19:$E$26</c:f>
              <c:numCache>
                <c:formatCode>General</c:formatCode>
                <c:ptCount val="8"/>
                <c:pt idx="0">
                  <c:v>13719344</c:v>
                </c:pt>
                <c:pt idx="1">
                  <c:v>18075859.5</c:v>
                </c:pt>
                <c:pt idx="2">
                  <c:v>15590416</c:v>
                </c:pt>
                <c:pt idx="3">
                  <c:v>15542079.75</c:v>
                </c:pt>
                <c:pt idx="4">
                  <c:v>16471220.75</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0AC7-4B35-8B19-D261400D39ED}"/>
            </c:ext>
          </c:extLst>
        </c:ser>
        <c:ser>
          <c:idx val="3"/>
          <c:order val="3"/>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cat>
            <c:numRef>
              <c:f>Dyn!$B$19:$B$26</c:f>
              <c:numCache>
                <c:formatCode>m/d/yyyy</c:formatCode>
                <c:ptCount val="8"/>
                <c:pt idx="0">
                  <c:v>42005</c:v>
                </c:pt>
                <c:pt idx="1">
                  <c:v>42370</c:v>
                </c:pt>
                <c:pt idx="2">
                  <c:v>42736</c:v>
                </c:pt>
                <c:pt idx="3">
                  <c:v>43101</c:v>
                </c:pt>
                <c:pt idx="4">
                  <c:v>43466</c:v>
                </c:pt>
              </c:numCache>
            </c:numRef>
          </c:cat>
          <c:val>
            <c:numRef>
              <c:f>Dyn!$F$19:$F$26</c:f>
              <c:numCache>
                <c:formatCode>General</c:formatCode>
                <c:ptCount val="8"/>
                <c:pt idx="0">
                  <c:v>8134378.25</c:v>
                </c:pt>
                <c:pt idx="1">
                  <c:v>12093138</c:v>
                </c:pt>
                <c:pt idx="2">
                  <c:v>17414191.5</c:v>
                </c:pt>
                <c:pt idx="3">
                  <c:v>19068415.5</c:v>
                </c:pt>
                <c:pt idx="4">
                  <c:v>24382827</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3-0AC7-4B35-8B19-D261400D39ED}"/>
            </c:ext>
          </c:extLst>
        </c:ser>
        <c:ser>
          <c:idx val="4"/>
          <c:order val="4"/>
          <c:spPr>
            <a:gradFill>
              <a:gsLst>
                <a:gs pos="100000">
                  <a:schemeClr val="accent5"/>
                </a:gs>
                <a:gs pos="0">
                  <a:schemeClr val="accent5">
                    <a:lumMod val="75000"/>
                  </a:schemeClr>
                </a:gs>
              </a:gsLst>
              <a:lin ang="0" scaled="1"/>
            </a:gradFill>
            <a:ln>
              <a:noFill/>
            </a:ln>
            <a:effectLst>
              <a:innerShdw dist="12700" dir="16200000">
                <a:schemeClr val="lt1">
                  <a:alpha val="75000"/>
                </a:schemeClr>
              </a:innerShdw>
            </a:effectLst>
          </c:spPr>
          <c:cat>
            <c:numRef>
              <c:f>Dyn!$B$19:$B$26</c:f>
              <c:numCache>
                <c:formatCode>m/d/yyyy</c:formatCode>
                <c:ptCount val="8"/>
                <c:pt idx="0">
                  <c:v>42005</c:v>
                </c:pt>
                <c:pt idx="1">
                  <c:v>42370</c:v>
                </c:pt>
                <c:pt idx="2">
                  <c:v>42736</c:v>
                </c:pt>
                <c:pt idx="3">
                  <c:v>43101</c:v>
                </c:pt>
                <c:pt idx="4">
                  <c:v>43466</c:v>
                </c:pt>
              </c:numCache>
            </c:numRef>
          </c:cat>
          <c:val>
            <c:numRef>
              <c:f>Dyn!$G$19:$G$26</c:f>
              <c:numCache>
                <c:formatCode>General</c:formatCode>
                <c:ptCount val="8"/>
                <c:pt idx="0">
                  <c:v>69042093.25</c:v>
                </c:pt>
                <c:pt idx="1">
                  <c:v>65274745.25</c:v>
                </c:pt>
                <c:pt idx="2">
                  <c:v>85190050.75</c:v>
                </c:pt>
                <c:pt idx="3">
                  <c:v>89270552.25</c:v>
                </c:pt>
                <c:pt idx="4">
                  <c:v>99878949</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0AC7-4B35-8B19-D261400D39ED}"/>
            </c:ext>
          </c:extLst>
        </c:ser>
        <c:ser>
          <c:idx val="5"/>
          <c:order val="5"/>
          <c:spPr>
            <a:gradFill>
              <a:gsLst>
                <a:gs pos="100000">
                  <a:schemeClr val="accent6"/>
                </a:gs>
                <a:gs pos="0">
                  <a:schemeClr val="accent6">
                    <a:lumMod val="75000"/>
                  </a:schemeClr>
                </a:gs>
              </a:gsLst>
              <a:lin ang="0" scaled="1"/>
            </a:gradFill>
            <a:ln>
              <a:noFill/>
            </a:ln>
            <a:effectLst>
              <a:innerShdw dist="12700" dir="16200000">
                <a:schemeClr val="lt1">
                  <a:alpha val="75000"/>
                </a:schemeClr>
              </a:innerShdw>
            </a:effectLst>
          </c:spPr>
          <c:cat>
            <c:numRef>
              <c:f>Dyn!$B$19:$B$26</c:f>
              <c:numCache>
                <c:formatCode>m/d/yyyy</c:formatCode>
                <c:ptCount val="8"/>
                <c:pt idx="0">
                  <c:v>42005</c:v>
                </c:pt>
                <c:pt idx="1">
                  <c:v>42370</c:v>
                </c:pt>
                <c:pt idx="2">
                  <c:v>42736</c:v>
                </c:pt>
                <c:pt idx="3">
                  <c:v>43101</c:v>
                </c:pt>
                <c:pt idx="4">
                  <c:v>43466</c:v>
                </c:pt>
              </c:numCache>
            </c:numRef>
          </c:cat>
          <c:val>
            <c:numRef>
              <c:f>Dyn!$H$19:$H$26</c:f>
              <c:numCache>
                <c:formatCode>General</c:formatCode>
                <c:ptCount val="8"/>
                <c:pt idx="0">
                  <c:v>34879418</c:v>
                </c:pt>
                <c:pt idx="1">
                  <c:v>34538936.25</c:v>
                </c:pt>
                <c:pt idx="2">
                  <c:v>35883181</c:v>
                </c:pt>
                <c:pt idx="3">
                  <c:v>41234274.5</c:v>
                </c:pt>
                <c:pt idx="4">
                  <c:v>41759063.25</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5-0AC7-4B35-8B19-D261400D39ED}"/>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401683888"/>
        <c:axId val="401674768"/>
      </c:areaChart>
      <c:dateAx>
        <c:axId val="401683888"/>
        <c:scaling>
          <c:orientation val="minMax"/>
        </c:scaling>
        <c:delete val="0"/>
        <c:axPos val="b"/>
        <c:numFmt formatCode="m/d/yyyy" sourceLinked="1"/>
        <c:majorTickMark val="out"/>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de-DE"/>
          </a:p>
        </c:txPr>
        <c:crossAx val="401674768"/>
        <c:crosses val="autoZero"/>
        <c:auto val="1"/>
        <c:lblOffset val="100"/>
        <c:baseTimeUnit val="years"/>
      </c:dateAx>
      <c:valAx>
        <c:axId val="40167476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de-DE"/>
          </a:p>
        </c:txPr>
        <c:crossAx val="401683888"/>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de-DE"/>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14</xdr:row>
      <xdr:rowOff>0</xdr:rowOff>
    </xdr:from>
    <xdr:to>
      <xdr:col>0</xdr:col>
      <xdr:colOff>5669771</xdr:colOff>
      <xdr:row>33</xdr:row>
      <xdr:rowOff>61523</xdr:rowOff>
    </xdr:to>
    <xdr:pic>
      <xdr:nvPicPr>
        <xdr:cNvPr id="3" name="Grafik 2">
          <a:extLst>
            <a:ext uri="{FF2B5EF4-FFF2-40B4-BE49-F238E27FC236}">
              <a16:creationId xmlns:a16="http://schemas.microsoft.com/office/drawing/2014/main" id="{39882D92-AA1C-C1A2-E747-9A948847C42B}"/>
            </a:ext>
          </a:extLst>
        </xdr:cNvPr>
        <xdr:cNvPicPr>
          <a:picLocks noChangeAspect="1"/>
        </xdr:cNvPicPr>
      </xdr:nvPicPr>
      <xdr:blipFill>
        <a:blip xmlns:r="http://schemas.openxmlformats.org/officeDocument/2006/relationships" r:embed="rId1"/>
        <a:stretch>
          <a:fillRect/>
        </a:stretch>
      </xdr:blipFill>
      <xdr:spPr>
        <a:xfrm>
          <a:off x="0" y="3314700"/>
          <a:ext cx="5669771" cy="356037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9584</xdr:colOff>
      <xdr:row>27</xdr:row>
      <xdr:rowOff>19169</xdr:rowOff>
    </xdr:from>
    <xdr:to>
      <xdr:col>8</xdr:col>
      <xdr:colOff>3440981</xdr:colOff>
      <xdr:row>59</xdr:row>
      <xdr:rowOff>124604</xdr:rowOff>
    </xdr:to>
    <xdr:graphicFrame macro="">
      <xdr:nvGraphicFramePr>
        <xdr:cNvPr id="2" name="Diagramm 1">
          <a:extLst>
            <a:ext uri="{FF2B5EF4-FFF2-40B4-BE49-F238E27FC236}">
              <a16:creationId xmlns:a16="http://schemas.microsoft.com/office/drawing/2014/main" id="{4B277733-295D-6A96-5EC7-5364B93299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838BB0-00D9-4CAD-8793-385725FA2130}" name="Tabelle2" displayName="Tabelle2" ref="A1:G12" totalsRowShown="0" headerRowDxfId="0" headerRowBorderDxfId="9" tableBorderDxfId="10" totalsRowBorderDxfId="8">
  <autoFilter ref="A1:G12" xr:uid="{F1838BB0-00D9-4CAD-8793-385725FA2130}"/>
  <tableColumns count="7">
    <tableColumn id="1" xr3:uid="{B1DBF1F6-510C-4805-9942-75A56E507B5B}" name="Datum von" dataDxfId="7"/>
    <tableColumn id="2" xr3:uid="{0334561A-E02A-4482-B775-2405AB8A5D94}" name="Jahr" dataDxfId="6"/>
    <tableColumn id="3" xr3:uid="{EBF20CB9-BC13-40A6-9E94-52AA5185ABD9}" name="Biomasse" dataDxfId="5"/>
    <tableColumn id="4" xr3:uid="{C5134722-4D4C-4D86-81D8-C3518DE8AB73}" name="Wasserkraft" dataDxfId="4"/>
    <tableColumn id="5" xr3:uid="{5FB56DEE-08B7-4B6E-B813-350AA712E301}" name="Wind Offshore" dataDxfId="3"/>
    <tableColumn id="6" xr3:uid="{71BBFF6A-5A80-4381-8720-0C35FDCFDDD6}" name="Wind Onshore" dataDxfId="2"/>
    <tableColumn id="7" xr3:uid="{802E113A-0318-4B66-9B0C-970A1D989665}" name="Photovoltaik" dataDxfId="1"/>
  </tableColumns>
  <tableStyleInfo name="TableStyleMedium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workbookViewId="0">
      <selection activeCell="A13" sqref="A13"/>
    </sheetView>
  </sheetViews>
  <sheetFormatPr baseColWidth="10" defaultColWidth="8.75" defaultRowHeight="14.3" x14ac:dyDescent="0.25"/>
  <cols>
    <col min="1" max="1" width="93.875" style="2" customWidth="1"/>
    <col min="2" max="7" width="17.625" customWidth="1"/>
    <col min="8" max="8" width="23.5" customWidth="1"/>
    <col min="9" max="15" width="17.625" customWidth="1"/>
  </cols>
  <sheetData>
    <row r="1" spans="1:1" x14ac:dyDescent="0.25">
      <c r="A1" s="2" t="s">
        <v>0</v>
      </c>
    </row>
    <row r="2" spans="1:1" x14ac:dyDescent="0.25">
      <c r="A2" s="2" t="s">
        <v>1</v>
      </c>
    </row>
    <row r="3" spans="1:1" x14ac:dyDescent="0.25">
      <c r="A3" s="2" t="s">
        <v>2</v>
      </c>
    </row>
    <row r="4" spans="1:1" x14ac:dyDescent="0.25">
      <c r="A4" s="2" t="s">
        <v>3</v>
      </c>
    </row>
    <row r="5" spans="1:1" x14ac:dyDescent="0.25">
      <c r="A5" s="2" t="s">
        <v>4</v>
      </c>
    </row>
    <row r="8" spans="1:1" x14ac:dyDescent="0.25">
      <c r="A8" s="2" t="s">
        <v>14</v>
      </c>
    </row>
    <row r="9" spans="1:1" ht="42.8" x14ac:dyDescent="0.25">
      <c r="A9" s="3" t="s">
        <v>17</v>
      </c>
    </row>
    <row r="11" spans="1:1" ht="28.55" x14ac:dyDescent="0.25">
      <c r="A11" s="3" t="s">
        <v>15</v>
      </c>
    </row>
    <row r="13" spans="1:1" ht="28.55" x14ac:dyDescent="0.25">
      <c r="A13" s="3" t="s">
        <v>20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79AC0-4C97-418F-958D-B2EDECD9D685}">
  <dimension ref="A1:I27"/>
  <sheetViews>
    <sheetView tabSelected="1" topLeftCell="A19" zoomScale="80" zoomScaleNormal="80" workbookViewId="0">
      <selection activeCell="C15" sqref="C15"/>
    </sheetView>
  </sheetViews>
  <sheetFormatPr baseColWidth="10" defaultRowHeight="14.3" x14ac:dyDescent="0.25"/>
  <cols>
    <col min="1" max="1" width="12.5" customWidth="1"/>
    <col min="2" max="2" width="20.25" customWidth="1"/>
    <col min="3" max="4" width="13.625" customWidth="1"/>
    <col min="5" max="6" width="17.875" bestFit="1" customWidth="1"/>
    <col min="7" max="7" width="16.5" bestFit="1" customWidth="1"/>
    <col min="8" max="8" width="23.75" bestFit="1" customWidth="1"/>
    <col min="9" max="9" width="50.25" customWidth="1"/>
  </cols>
  <sheetData>
    <row r="1" spans="1:8" x14ac:dyDescent="0.25">
      <c r="A1" s="9" t="s">
        <v>5</v>
      </c>
      <c r="B1" s="10" t="s">
        <v>6</v>
      </c>
      <c r="C1" s="10" t="s">
        <v>7</v>
      </c>
      <c r="D1" s="10" t="s">
        <v>8</v>
      </c>
      <c r="E1" s="10" t="s">
        <v>9</v>
      </c>
      <c r="F1" s="10" t="s">
        <v>10</v>
      </c>
      <c r="G1" s="11" t="s">
        <v>11</v>
      </c>
    </row>
    <row r="2" spans="1:8" x14ac:dyDescent="0.25">
      <c r="A2" s="12">
        <v>42005</v>
      </c>
      <c r="B2" s="13">
        <f>YEAR(A2)</f>
        <v>2015</v>
      </c>
      <c r="C2" s="14">
        <v>34847925.75</v>
      </c>
      <c r="D2" s="14">
        <v>13719344</v>
      </c>
      <c r="E2" s="14">
        <v>8134378.25</v>
      </c>
      <c r="F2" s="14">
        <v>69042093.25</v>
      </c>
      <c r="G2" s="15">
        <v>34879418</v>
      </c>
    </row>
    <row r="3" spans="1:8" x14ac:dyDescent="0.25">
      <c r="A3" s="12">
        <v>42370</v>
      </c>
      <c r="B3" s="13">
        <f t="shared" ref="B3:B10" si="0">YEAR(A3)</f>
        <v>2016</v>
      </c>
      <c r="C3" s="14">
        <v>39745459</v>
      </c>
      <c r="D3" s="14">
        <v>18075859.5</v>
      </c>
      <c r="E3" s="14">
        <v>12093138</v>
      </c>
      <c r="F3" s="14">
        <v>65274745.25</v>
      </c>
      <c r="G3" s="15">
        <v>34538936.25</v>
      </c>
    </row>
    <row r="4" spans="1:8" x14ac:dyDescent="0.25">
      <c r="A4" s="12">
        <v>42736</v>
      </c>
      <c r="B4" s="13">
        <f t="shared" si="0"/>
        <v>2017</v>
      </c>
      <c r="C4" s="14">
        <v>40328389.5</v>
      </c>
      <c r="D4" s="14">
        <v>15590416</v>
      </c>
      <c r="E4" s="14">
        <v>17414191.5</v>
      </c>
      <c r="F4" s="14">
        <v>85190050.75</v>
      </c>
      <c r="G4" s="15">
        <v>35883181</v>
      </c>
    </row>
    <row r="5" spans="1:8" x14ac:dyDescent="0.25">
      <c r="A5" s="12">
        <v>43101</v>
      </c>
      <c r="B5" s="13">
        <f t="shared" si="0"/>
        <v>2018</v>
      </c>
      <c r="C5" s="14">
        <v>40090463</v>
      </c>
      <c r="D5" s="14">
        <v>15542079.75</v>
      </c>
      <c r="E5" s="14">
        <v>19068415.5</v>
      </c>
      <c r="F5" s="14">
        <v>89270552.25</v>
      </c>
      <c r="G5" s="15">
        <v>41234274.5</v>
      </c>
    </row>
    <row r="6" spans="1:8" x14ac:dyDescent="0.25">
      <c r="A6" s="12">
        <v>43466</v>
      </c>
      <c r="B6" s="13">
        <f t="shared" si="0"/>
        <v>2019</v>
      </c>
      <c r="C6" s="14">
        <v>40387606.5</v>
      </c>
      <c r="D6" s="14">
        <v>16471220.75</v>
      </c>
      <c r="E6" s="14">
        <v>24382827</v>
      </c>
      <c r="F6" s="14">
        <v>99878949</v>
      </c>
      <c r="G6" s="15">
        <v>41759063.25</v>
      </c>
    </row>
    <row r="7" spans="1:8" x14ac:dyDescent="0.25">
      <c r="A7" s="12">
        <v>43831</v>
      </c>
      <c r="B7" s="13">
        <f t="shared" si="0"/>
        <v>2020</v>
      </c>
      <c r="C7" s="14">
        <v>40822337.25</v>
      </c>
      <c r="D7" s="14">
        <v>15945659.5</v>
      </c>
      <c r="E7" s="14">
        <v>26883159.25</v>
      </c>
      <c r="F7" s="14">
        <v>103103956.25</v>
      </c>
      <c r="G7" s="15">
        <v>45822248.75</v>
      </c>
    </row>
    <row r="8" spans="1:8" x14ac:dyDescent="0.25">
      <c r="A8" s="12">
        <v>44197</v>
      </c>
      <c r="B8" s="13">
        <f t="shared" si="0"/>
        <v>2021</v>
      </c>
      <c r="C8" s="14">
        <v>39460166.75</v>
      </c>
      <c r="D8" s="14">
        <v>14888434.25</v>
      </c>
      <c r="E8" s="14">
        <v>24010320.5</v>
      </c>
      <c r="F8" s="14">
        <v>89411981.5</v>
      </c>
      <c r="G8" s="15">
        <v>46606884.75</v>
      </c>
    </row>
    <row r="9" spans="1:8" x14ac:dyDescent="0.25">
      <c r="A9" s="12">
        <v>44562</v>
      </c>
      <c r="B9" s="13">
        <f t="shared" si="0"/>
        <v>2022</v>
      </c>
      <c r="C9" s="14">
        <v>39469667.75</v>
      </c>
      <c r="D9" s="14">
        <v>12804450</v>
      </c>
      <c r="E9" s="14">
        <v>24747841</v>
      </c>
      <c r="F9" s="14">
        <v>100566652</v>
      </c>
      <c r="G9" s="15">
        <v>55667092.25</v>
      </c>
    </row>
    <row r="10" spans="1:8" x14ac:dyDescent="0.25">
      <c r="A10" s="12">
        <v>44927</v>
      </c>
      <c r="B10" s="13">
        <f t="shared" si="0"/>
        <v>2023</v>
      </c>
      <c r="C10" s="14">
        <v>37825569</v>
      </c>
      <c r="D10" s="14">
        <v>15019800.25</v>
      </c>
      <c r="E10" s="14">
        <v>23519929.5</v>
      </c>
      <c r="F10" s="14">
        <v>118782351.75</v>
      </c>
      <c r="G10" s="15">
        <v>55717408.75</v>
      </c>
    </row>
    <row r="11" spans="1:8" x14ac:dyDescent="0.25">
      <c r="A11" s="16"/>
      <c r="B11" s="17" t="s">
        <v>12</v>
      </c>
      <c r="C11" s="17">
        <f ca="1">AVERAGE(Biomasse)</f>
        <v>39079968.75</v>
      </c>
      <c r="D11" s="17">
        <f ca="1">AVERAGE(Wasserkraft)</f>
        <v>15879784</v>
      </c>
      <c r="E11" s="17">
        <f ca="1">AVERAGE(Wind_Offshore)</f>
        <v>16218590.050000001</v>
      </c>
      <c r="F11" s="17">
        <f ca="1">AVERAGE(Wind_Onshore)</f>
        <v>81731278.099999994</v>
      </c>
      <c r="G11" s="18">
        <f ca="1">AVERAGE(Photovoltaik)</f>
        <v>37658974.600000001</v>
      </c>
      <c r="H11" s="5" t="str">
        <f ca="1">_xlfn.FORMULATEXT(C11)</f>
        <v>=MITTELWERT(Biomasse)</v>
      </c>
    </row>
    <row r="12" spans="1:8" x14ac:dyDescent="0.25">
      <c r="A12" s="19"/>
      <c r="B12" s="20" t="s">
        <v>13</v>
      </c>
      <c r="C12" s="20">
        <f ca="1">_xlfn.STDEV.S(Biomasse)</f>
        <v>2379213.8780610263</v>
      </c>
      <c r="D12" s="20">
        <f ca="1">_xlfn.STDEV.S(Wasserkraft)</f>
        <v>1584126.2595231223</v>
      </c>
      <c r="E12" s="20">
        <f ca="1">_xlfn.STDEV.S(Wind_Offshore)</f>
        <v>6296418.9811067116</v>
      </c>
      <c r="F12" s="20">
        <f ca="1">_xlfn.STDEV.S(Wind_Onshore)</f>
        <v>14404639.943856215</v>
      </c>
      <c r="G12" s="21">
        <f ca="1">_xlfn.STDEV.S(Photovoltaik)</f>
        <v>3542863.0167095819</v>
      </c>
      <c r="H12" s="5" t="str">
        <f ca="1">_xlfn.FORMULATEXT(C12)</f>
        <v>=STABW.S(Biomasse)</v>
      </c>
    </row>
    <row r="14" spans="1:8" x14ac:dyDescent="0.25">
      <c r="B14" s="1" t="s">
        <v>19</v>
      </c>
      <c r="C14" s="1">
        <v>5</v>
      </c>
    </row>
    <row r="15" spans="1:8" x14ac:dyDescent="0.25">
      <c r="B15" s="1" t="s">
        <v>18</v>
      </c>
      <c r="C15" s="1">
        <v>5</v>
      </c>
    </row>
    <row r="17" spans="2:9" x14ac:dyDescent="0.25">
      <c r="B17" t="s">
        <v>16</v>
      </c>
    </row>
    <row r="18" spans="2:9" x14ac:dyDescent="0.25">
      <c r="B18" s="6" t="str" cm="1">
        <f t="array" aca="1" ref="B18:H23" ca="1">OFFSET(A1:G10,0,0,$C$15+1,$C$14+2)</f>
        <v>Datum von</v>
      </c>
      <c r="C18" s="6" t="str">
        <f ca="1"/>
        <v>Jahr</v>
      </c>
      <c r="D18" s="6" t="str">
        <f ca="1"/>
        <v>Biomasse</v>
      </c>
      <c r="E18" s="6" t="str">
        <f ca="1"/>
        <v>Wasserkraft</v>
      </c>
      <c r="F18" s="6" t="str">
        <f ca="1"/>
        <v>Wind Offshore</v>
      </c>
      <c r="G18" s="6" t="str">
        <f ca="1"/>
        <v>Wind Onshore</v>
      </c>
      <c r="H18" s="6" t="str">
        <f ca="1"/>
        <v>Photovoltaik</v>
      </c>
      <c r="I18" s="5" t="str">
        <f ca="1">_xlfn.FORMULATEXT(B18)</f>
        <v>=BEREICH.VERSCHIEBEN(A1:G10;0;0;$C$15+1;$C$14+2)</v>
      </c>
    </row>
    <row r="19" spans="2:9" x14ac:dyDescent="0.25">
      <c r="B19" s="7">
        <f ca="1"/>
        <v>42005</v>
      </c>
      <c r="C19" s="8">
        <f ca="1"/>
        <v>2015</v>
      </c>
      <c r="D19" s="8">
        <f ca="1"/>
        <v>34847925.75</v>
      </c>
      <c r="E19" s="8">
        <f ca="1"/>
        <v>13719344</v>
      </c>
      <c r="F19" s="8">
        <f ca="1"/>
        <v>8134378.25</v>
      </c>
      <c r="G19" s="8">
        <f ca="1"/>
        <v>69042093.25</v>
      </c>
      <c r="H19" s="8">
        <f ca="1"/>
        <v>34879418</v>
      </c>
    </row>
    <row r="20" spans="2:9" x14ac:dyDescent="0.25">
      <c r="B20" s="7">
        <f ca="1"/>
        <v>42370</v>
      </c>
      <c r="C20" s="8">
        <f ca="1"/>
        <v>2016</v>
      </c>
      <c r="D20" s="8">
        <f ca="1"/>
        <v>39745459</v>
      </c>
      <c r="E20" s="8">
        <f ca="1"/>
        <v>18075859.5</v>
      </c>
      <c r="F20" s="8">
        <f ca="1"/>
        <v>12093138</v>
      </c>
      <c r="G20" s="8">
        <f ca="1"/>
        <v>65274745.25</v>
      </c>
      <c r="H20" s="8">
        <f ca="1"/>
        <v>34538936.25</v>
      </c>
    </row>
    <row r="21" spans="2:9" x14ac:dyDescent="0.25">
      <c r="B21" s="7">
        <f ca="1"/>
        <v>42736</v>
      </c>
      <c r="C21" s="8">
        <f ca="1"/>
        <v>2017</v>
      </c>
      <c r="D21" s="8">
        <f ca="1"/>
        <v>40328389.5</v>
      </c>
      <c r="E21" s="8">
        <f ca="1"/>
        <v>15590416</v>
      </c>
      <c r="F21" s="8">
        <f ca="1"/>
        <v>17414191.5</v>
      </c>
      <c r="G21" s="8">
        <f ca="1"/>
        <v>85190050.75</v>
      </c>
      <c r="H21" s="8">
        <f ca="1"/>
        <v>35883181</v>
      </c>
    </row>
    <row r="22" spans="2:9" x14ac:dyDescent="0.25">
      <c r="B22" s="7">
        <f ca="1"/>
        <v>43101</v>
      </c>
      <c r="C22" s="8">
        <f ca="1"/>
        <v>2018</v>
      </c>
      <c r="D22" s="8">
        <f ca="1"/>
        <v>40090463</v>
      </c>
      <c r="E22" s="8">
        <f ca="1"/>
        <v>15542079.75</v>
      </c>
      <c r="F22" s="8">
        <f ca="1"/>
        <v>19068415.5</v>
      </c>
      <c r="G22" s="8">
        <f ca="1"/>
        <v>89270552.25</v>
      </c>
      <c r="H22" s="8">
        <f ca="1"/>
        <v>41234274.5</v>
      </c>
    </row>
    <row r="23" spans="2:9" x14ac:dyDescent="0.25">
      <c r="B23" s="7">
        <f ca="1"/>
        <v>43466</v>
      </c>
      <c r="C23" s="8">
        <f ca="1"/>
        <v>2019</v>
      </c>
      <c r="D23" s="8">
        <f ca="1"/>
        <v>40387606.5</v>
      </c>
      <c r="E23" s="8">
        <f ca="1"/>
        <v>16471220.75</v>
      </c>
      <c r="F23" s="8">
        <f ca="1"/>
        <v>24382827</v>
      </c>
      <c r="G23" s="8">
        <f ca="1"/>
        <v>99878949</v>
      </c>
      <c r="H23" s="8">
        <f ca="1"/>
        <v>41759063.25</v>
      </c>
    </row>
    <row r="24" spans="2:9" x14ac:dyDescent="0.25">
      <c r="B24" s="7"/>
      <c r="C24" s="8"/>
      <c r="D24" s="8"/>
      <c r="E24" s="8"/>
      <c r="F24" s="8"/>
      <c r="G24" s="8"/>
      <c r="H24" s="8"/>
    </row>
    <row r="25" spans="2:9" x14ac:dyDescent="0.25">
      <c r="B25" s="7"/>
      <c r="C25" s="8"/>
      <c r="D25" s="8"/>
      <c r="E25" s="8"/>
      <c r="F25" s="8"/>
      <c r="G25" s="8"/>
      <c r="H25" s="8"/>
    </row>
    <row r="26" spans="2:9" x14ac:dyDescent="0.25">
      <c r="B26" s="7"/>
      <c r="C26" s="8"/>
      <c r="D26" s="8"/>
      <c r="E26" s="8"/>
      <c r="F26" s="8"/>
      <c r="G26" s="8"/>
      <c r="H26" s="8"/>
    </row>
    <row r="27" spans="2:9" x14ac:dyDescent="0.25">
      <c r="B27" s="4"/>
      <c r="C27" s="4"/>
      <c r="D27" s="4"/>
      <c r="E27" s="4"/>
      <c r="F27" s="4"/>
      <c r="G27" s="4"/>
      <c r="H27" s="4"/>
    </row>
  </sheetData>
  <pageMargins left="0.7" right="0.7" top="0.78740157499999996" bottom="0.78740157499999996"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Info</vt:lpstr>
      <vt:lpstr>Dyn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Matthiesen</cp:lastModifiedBy>
  <dcterms:created xsi:type="dcterms:W3CDTF">2024-09-02T09:38:38Z</dcterms:created>
  <dcterms:modified xsi:type="dcterms:W3CDTF">2024-09-03T10:21:21Z</dcterms:modified>
</cp:coreProperties>
</file>