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avi\Downloads\Excel dahboard - Copy\"/>
    </mc:Choice>
  </mc:AlternateContent>
  <xr:revisionPtr revIDLastSave="0" documentId="13_ncr:1_{5638BF7A-794E-4F92-95FA-29CE16463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1" i="1" l="1"/>
  <c r="K51" i="1"/>
  <c r="L51" i="1" s="1"/>
  <c r="J51" i="1"/>
  <c r="B51" i="1"/>
  <c r="P50" i="1"/>
  <c r="K50" i="1"/>
  <c r="L50" i="1" s="1"/>
  <c r="J50" i="1"/>
  <c r="B50" i="1"/>
  <c r="P49" i="1"/>
  <c r="K49" i="1"/>
  <c r="L49" i="1" s="1"/>
  <c r="J49" i="1"/>
  <c r="B49" i="1"/>
  <c r="P48" i="1"/>
  <c r="K48" i="1"/>
  <c r="L48" i="1" s="1"/>
  <c r="J48" i="1"/>
  <c r="B48" i="1"/>
  <c r="P47" i="1"/>
  <c r="K47" i="1"/>
  <c r="L47" i="1" s="1"/>
  <c r="J47" i="1"/>
  <c r="B47" i="1"/>
  <c r="P46" i="1"/>
  <c r="K46" i="1"/>
  <c r="L46" i="1" s="1"/>
  <c r="J46" i="1"/>
  <c r="B46" i="1"/>
  <c r="P45" i="1"/>
  <c r="L45" i="1"/>
  <c r="K45" i="1"/>
  <c r="J45" i="1"/>
  <c r="B45" i="1"/>
  <c r="P44" i="1"/>
  <c r="K44" i="1"/>
  <c r="L44" i="1" s="1"/>
  <c r="J44" i="1"/>
  <c r="B44" i="1"/>
  <c r="P43" i="1"/>
  <c r="K43" i="1"/>
  <c r="L43" i="1" s="1"/>
  <c r="J43" i="1"/>
  <c r="B43" i="1"/>
  <c r="P42" i="1"/>
  <c r="K42" i="1"/>
  <c r="L42" i="1" s="1"/>
  <c r="J42" i="1"/>
  <c r="B42" i="1"/>
  <c r="P41" i="1"/>
  <c r="K41" i="1"/>
  <c r="L41" i="1" s="1"/>
  <c r="J41" i="1"/>
  <c r="B41" i="1"/>
  <c r="P40" i="1"/>
  <c r="K40" i="1"/>
  <c r="L40" i="1" s="1"/>
  <c r="J40" i="1"/>
  <c r="B40" i="1"/>
  <c r="P39" i="1"/>
  <c r="K39" i="1"/>
  <c r="L39" i="1" s="1"/>
  <c r="J39" i="1"/>
  <c r="B39" i="1"/>
  <c r="P38" i="1"/>
  <c r="K38" i="1"/>
  <c r="L38" i="1" s="1"/>
  <c r="J38" i="1"/>
  <c r="B38" i="1"/>
  <c r="P37" i="1"/>
  <c r="L37" i="1"/>
  <c r="K37" i="1"/>
  <c r="J37" i="1"/>
  <c r="B37" i="1"/>
  <c r="P36" i="1"/>
  <c r="K36" i="1"/>
  <c r="L36" i="1" s="1"/>
  <c r="J36" i="1"/>
  <c r="B36" i="1"/>
  <c r="P35" i="1"/>
  <c r="K35" i="1"/>
  <c r="L35" i="1" s="1"/>
  <c r="J35" i="1"/>
  <c r="B35" i="1"/>
  <c r="P34" i="1"/>
  <c r="K34" i="1"/>
  <c r="L34" i="1" s="1"/>
  <c r="J34" i="1"/>
  <c r="B34" i="1"/>
  <c r="P33" i="1"/>
  <c r="K33" i="1"/>
  <c r="L33" i="1" s="1"/>
  <c r="J33" i="1"/>
  <c r="B33" i="1"/>
  <c r="P32" i="1"/>
  <c r="K32" i="1"/>
  <c r="L32" i="1" s="1"/>
  <c r="J32" i="1"/>
  <c r="B32" i="1"/>
  <c r="P31" i="1"/>
  <c r="K31" i="1"/>
  <c r="L31" i="1" s="1"/>
  <c r="J31" i="1"/>
  <c r="B31" i="1"/>
  <c r="P30" i="1"/>
  <c r="K30" i="1"/>
  <c r="L30" i="1" s="1"/>
  <c r="J30" i="1"/>
  <c r="B30" i="1"/>
  <c r="P29" i="1"/>
  <c r="K29" i="1"/>
  <c r="L29" i="1" s="1"/>
  <c r="J29" i="1"/>
  <c r="B29" i="1"/>
  <c r="P28" i="1"/>
  <c r="K28" i="1"/>
  <c r="L28" i="1" s="1"/>
  <c r="J28" i="1"/>
  <c r="B28" i="1"/>
  <c r="P27" i="1"/>
  <c r="K27" i="1"/>
  <c r="L27" i="1" s="1"/>
  <c r="J27" i="1"/>
  <c r="B27" i="1"/>
  <c r="P26" i="1"/>
  <c r="K26" i="1"/>
  <c r="L26" i="1" s="1"/>
  <c r="J26" i="1"/>
  <c r="B26" i="1"/>
  <c r="P25" i="1"/>
  <c r="K25" i="1"/>
  <c r="L25" i="1" s="1"/>
  <c r="J25" i="1"/>
  <c r="B25" i="1"/>
  <c r="P24" i="1"/>
  <c r="K24" i="1"/>
  <c r="L24" i="1" s="1"/>
  <c r="J24" i="1"/>
  <c r="B24" i="1"/>
  <c r="P23" i="1"/>
  <c r="K23" i="1"/>
  <c r="L23" i="1" s="1"/>
  <c r="J23" i="1"/>
  <c r="B23" i="1"/>
  <c r="P22" i="1"/>
  <c r="K22" i="1"/>
  <c r="L22" i="1" s="1"/>
  <c r="J22" i="1"/>
  <c r="B22" i="1"/>
  <c r="P21" i="1"/>
  <c r="K21" i="1"/>
  <c r="L21" i="1" s="1"/>
  <c r="J21" i="1"/>
  <c r="B21" i="1"/>
  <c r="P20" i="1"/>
  <c r="K20" i="1"/>
  <c r="L20" i="1" s="1"/>
  <c r="J20" i="1"/>
  <c r="B20" i="1"/>
  <c r="P19" i="1"/>
  <c r="K19" i="1"/>
  <c r="L19" i="1" s="1"/>
  <c r="J19" i="1"/>
  <c r="B19" i="1"/>
  <c r="P18" i="1"/>
  <c r="K18" i="1"/>
  <c r="L18" i="1" s="1"/>
  <c r="J18" i="1"/>
  <c r="B18" i="1"/>
  <c r="P17" i="1"/>
  <c r="K17" i="1"/>
  <c r="L17" i="1" s="1"/>
  <c r="J17" i="1"/>
  <c r="B17" i="1"/>
  <c r="P16" i="1"/>
  <c r="K16" i="1"/>
  <c r="L16" i="1" s="1"/>
  <c r="J16" i="1"/>
  <c r="B16" i="1"/>
  <c r="P15" i="1"/>
  <c r="K15" i="1"/>
  <c r="L15" i="1" s="1"/>
  <c r="J15" i="1"/>
  <c r="B15" i="1"/>
  <c r="P14" i="1"/>
  <c r="K14" i="1"/>
  <c r="L14" i="1" s="1"/>
  <c r="J14" i="1"/>
  <c r="B14" i="1"/>
  <c r="P13" i="1"/>
  <c r="K13" i="1"/>
  <c r="L13" i="1" s="1"/>
  <c r="J13" i="1"/>
  <c r="B13" i="1"/>
  <c r="P12" i="1"/>
  <c r="K12" i="1"/>
  <c r="L12" i="1" s="1"/>
  <c r="J12" i="1"/>
  <c r="B12" i="1"/>
  <c r="P11" i="1"/>
  <c r="K11" i="1"/>
  <c r="L11" i="1" s="1"/>
  <c r="J11" i="1"/>
  <c r="B11" i="1"/>
  <c r="P10" i="1"/>
  <c r="K10" i="1"/>
  <c r="L10" i="1" s="1"/>
  <c r="J10" i="1"/>
  <c r="B10" i="1"/>
  <c r="P9" i="1"/>
  <c r="K9" i="1"/>
  <c r="L9" i="1" s="1"/>
  <c r="J9" i="1"/>
  <c r="B9" i="1"/>
  <c r="P8" i="1"/>
  <c r="K8" i="1"/>
  <c r="L8" i="1" s="1"/>
  <c r="J8" i="1"/>
  <c r="B8" i="1"/>
  <c r="P7" i="1"/>
  <c r="K7" i="1"/>
  <c r="L7" i="1" s="1"/>
  <c r="J7" i="1"/>
  <c r="B7" i="1"/>
  <c r="P6" i="1"/>
  <c r="K6" i="1"/>
  <c r="L6" i="1" s="1"/>
  <c r="J6" i="1"/>
  <c r="B6" i="1"/>
  <c r="P5" i="1"/>
  <c r="K5" i="1"/>
  <c r="L5" i="1" s="1"/>
  <c r="J5" i="1"/>
  <c r="B5" i="1"/>
  <c r="P4" i="1"/>
  <c r="K4" i="1"/>
  <c r="L4" i="1" s="1"/>
  <c r="J4" i="1"/>
  <c r="B4" i="1"/>
  <c r="P3" i="1"/>
  <c r="K3" i="1"/>
  <c r="L3" i="1" s="1"/>
  <c r="J3" i="1"/>
  <c r="B3" i="1"/>
  <c r="P2" i="1"/>
  <c r="K2" i="1"/>
  <c r="L2" i="1" s="1"/>
  <c r="J2" i="1"/>
  <c r="B2" i="1"/>
</calcChain>
</file>

<file path=xl/sharedStrings.xml><?xml version="1.0" encoding="utf-8"?>
<sst xmlns="http://schemas.openxmlformats.org/spreadsheetml/2006/main" count="468" uniqueCount="201">
  <si>
    <t>MEMBER ID</t>
  </si>
  <si>
    <t>FULL NAME</t>
  </si>
  <si>
    <t>PREFIX</t>
  </si>
  <si>
    <t>FIRSTNAME</t>
  </si>
  <si>
    <t>LASTNAME</t>
  </si>
  <si>
    <t>BIRTHDATE</t>
  </si>
  <si>
    <t>ZODIAC</t>
  </si>
  <si>
    <t>GENDER</t>
  </si>
  <si>
    <t>COUNTRYCODE</t>
  </si>
  <si>
    <t>COUNTRY NAME</t>
  </si>
  <si>
    <t>LANGUAGE</t>
  </si>
  <si>
    <t>EMAIL</t>
  </si>
  <si>
    <t>WEIGHT</t>
  </si>
  <si>
    <t>EYECOLOR</t>
  </si>
  <si>
    <t>BLOODTYPE</t>
  </si>
  <si>
    <t>SPORT LOCATION</t>
  </si>
  <si>
    <t>SPORTS</t>
  </si>
  <si>
    <t>SALARY</t>
  </si>
  <si>
    <t>Ms.</t>
  </si>
  <si>
    <t>Annie</t>
  </si>
  <si>
    <t>Abbott</t>
  </si>
  <si>
    <t>Libra</t>
  </si>
  <si>
    <t>Female</t>
  </si>
  <si>
    <t>US</t>
  </si>
  <si>
    <t>Green</t>
  </si>
  <si>
    <t>A−</t>
  </si>
  <si>
    <t>Cycling Track</t>
  </si>
  <si>
    <t>Aurelie</t>
  </si>
  <si>
    <t>Liesuchke</t>
  </si>
  <si>
    <t>Aquarius</t>
  </si>
  <si>
    <t>Brown</t>
  </si>
  <si>
    <t>O−</t>
  </si>
  <si>
    <t>Boxing</t>
  </si>
  <si>
    <t>Sr.</t>
  </si>
  <si>
    <t>Tomas</t>
  </si>
  <si>
    <t>Filho</t>
  </si>
  <si>
    <t>Cancer</t>
  </si>
  <si>
    <t>Male</t>
  </si>
  <si>
    <t>BR</t>
  </si>
  <si>
    <t>Amber</t>
  </si>
  <si>
    <t>Football</t>
  </si>
  <si>
    <t>Darby</t>
  </si>
  <si>
    <t>Cruickshank</t>
  </si>
  <si>
    <t>Taurus</t>
  </si>
  <si>
    <t>Alpine Skiing</t>
  </si>
  <si>
    <t>Dr.</t>
  </si>
  <si>
    <t>Jaydon</t>
  </si>
  <si>
    <t>Borer</t>
  </si>
  <si>
    <t>Blue</t>
  </si>
  <si>
    <t>B−</t>
  </si>
  <si>
    <t>Water Polo</t>
  </si>
  <si>
    <t>Mr.</t>
  </si>
  <si>
    <t xml:space="preserve">Moriah </t>
  </si>
  <si>
    <t>Lynch</t>
  </si>
  <si>
    <t>Sagittarius</t>
  </si>
  <si>
    <t>Fencing</t>
  </si>
  <si>
    <t>Amiya</t>
  </si>
  <si>
    <t>Eichmann</t>
  </si>
  <si>
    <t>Leo</t>
  </si>
  <si>
    <t>Cycling Road</t>
  </si>
  <si>
    <t>Pierce</t>
  </si>
  <si>
    <t>Rau</t>
  </si>
  <si>
    <t>A+</t>
  </si>
  <si>
    <t>Curling</t>
  </si>
  <si>
    <t>Amelia</t>
  </si>
  <si>
    <t>Stevens</t>
  </si>
  <si>
    <t>GB</t>
  </si>
  <si>
    <t>Shooting</t>
  </si>
  <si>
    <t>Toby</t>
  </si>
  <si>
    <t>Simpson</t>
  </si>
  <si>
    <t>O+</t>
  </si>
  <si>
    <t>Sir</t>
  </si>
  <si>
    <t>Ethan</t>
  </si>
  <si>
    <t>Murphy</t>
  </si>
  <si>
    <t>Scorpio</t>
  </si>
  <si>
    <t>Freestyle Skiing</t>
  </si>
  <si>
    <t>Mrs.</t>
  </si>
  <si>
    <t>Ashley</t>
  </si>
  <si>
    <t>Wood</t>
  </si>
  <si>
    <t>Archery</t>
  </si>
  <si>
    <t>Megan</t>
  </si>
  <si>
    <t>Scott</t>
  </si>
  <si>
    <t>Rugby</t>
  </si>
  <si>
    <t>Hr.</t>
  </si>
  <si>
    <t>Helmut</t>
  </si>
  <si>
    <t>Weinhae</t>
  </si>
  <si>
    <t>Virgo</t>
  </si>
  <si>
    <t>DE</t>
  </si>
  <si>
    <t>Gray</t>
  </si>
  <si>
    <t>Canoe Sprint</t>
  </si>
  <si>
    <t>Prof.</t>
  </si>
  <si>
    <t>Milena</t>
  </si>
  <si>
    <t>Schotin</t>
  </si>
  <si>
    <t>Pisces</t>
  </si>
  <si>
    <t>Cycling BMX</t>
  </si>
  <si>
    <t>Lothar</t>
  </si>
  <si>
    <t>Birnbaum</t>
  </si>
  <si>
    <t>Pietro</t>
  </si>
  <si>
    <t>Stolze</t>
  </si>
  <si>
    <t>Handball</t>
  </si>
  <si>
    <t xml:space="preserve">Richard </t>
  </si>
  <si>
    <t>Tlustek</t>
  </si>
  <si>
    <t>Cycling Mountain Bike</t>
  </si>
  <si>
    <t>Earnestine</t>
  </si>
  <si>
    <t>Raynor</t>
  </si>
  <si>
    <t>OZ</t>
  </si>
  <si>
    <t>Short Track Speed Skating</t>
  </si>
  <si>
    <t>Jason</t>
  </si>
  <si>
    <t>Gaylord</t>
  </si>
  <si>
    <t>Capricorn</t>
  </si>
  <si>
    <t>Basketball</t>
  </si>
  <si>
    <t>Kendrick</t>
  </si>
  <si>
    <t>Sauer</t>
  </si>
  <si>
    <t>Triathlon</t>
  </si>
  <si>
    <t>Annabell</t>
  </si>
  <si>
    <t>Olson</t>
  </si>
  <si>
    <t>Aries</t>
  </si>
  <si>
    <t>Equestrian / Dressage</t>
  </si>
  <si>
    <t>Jena</t>
  </si>
  <si>
    <t>Upton</t>
  </si>
  <si>
    <t>Beach Volleyball</t>
  </si>
  <si>
    <t>Shanny</t>
  </si>
  <si>
    <t>Bins</t>
  </si>
  <si>
    <t>Canoe Slalom</t>
  </si>
  <si>
    <t>Tia</t>
  </si>
  <si>
    <t>Abshire</t>
  </si>
  <si>
    <t>Isabel</t>
  </si>
  <si>
    <t>Runolfsdottir</t>
  </si>
  <si>
    <t>B+</t>
  </si>
  <si>
    <t>Barney</t>
  </si>
  <si>
    <t>Wesack</t>
  </si>
  <si>
    <t>AU</t>
  </si>
  <si>
    <t>Volleyball</t>
  </si>
  <si>
    <t>Baruch</t>
  </si>
  <si>
    <t>Kade</t>
  </si>
  <si>
    <t>Liesbeth</t>
  </si>
  <si>
    <t>Rosemann</t>
  </si>
  <si>
    <t>Mme.</t>
  </si>
  <si>
    <t>Valentine</t>
  </si>
  <si>
    <t>Moreau</t>
  </si>
  <si>
    <t>FR</t>
  </si>
  <si>
    <t>Golf</t>
  </si>
  <si>
    <t>Paulette</t>
  </si>
  <si>
    <t>Durand</t>
  </si>
  <si>
    <t>Laure-Alix</t>
  </si>
  <si>
    <t>Chevalier</t>
  </si>
  <si>
    <t>M.</t>
  </si>
  <si>
    <t>Claude</t>
  </si>
  <si>
    <t>Toussaint</t>
  </si>
  <si>
    <t>Diving</t>
  </si>
  <si>
    <t>Victor</t>
  </si>
  <si>
    <t>Lenoir</t>
  </si>
  <si>
    <t>Arthur</t>
  </si>
  <si>
    <t>Hockey</t>
  </si>
  <si>
    <t>Benjamin</t>
  </si>
  <si>
    <t>Lebrun-Brun</t>
  </si>
  <si>
    <t>Antoine</t>
  </si>
  <si>
    <t>Maillard</t>
  </si>
  <si>
    <t>Sailing</t>
  </si>
  <si>
    <t>Bernard</t>
  </si>
  <si>
    <t>Hoarau-Guyon</t>
  </si>
  <si>
    <t>Hidalgo</t>
  </si>
  <si>
    <t>Tercero</t>
  </si>
  <si>
    <t>AG</t>
  </si>
  <si>
    <t>Hadalgo</t>
  </si>
  <si>
    <t>Polanco</t>
  </si>
  <si>
    <t>Gemini</t>
  </si>
  <si>
    <t>Sra.</t>
  </si>
  <si>
    <t>Laura</t>
  </si>
  <si>
    <t>Oliviera</t>
  </si>
  <si>
    <t>Athletics</t>
  </si>
  <si>
    <t>Ainhoa</t>
  </si>
  <si>
    <t>Garza</t>
  </si>
  <si>
    <t>ES</t>
  </si>
  <si>
    <t>Gymnastics Artistic</t>
  </si>
  <si>
    <t>Banda</t>
  </si>
  <si>
    <t>Carolota</t>
  </si>
  <si>
    <t>Mateos</t>
  </si>
  <si>
    <t>Mw.</t>
  </si>
  <si>
    <t>Elize</t>
  </si>
  <si>
    <t>Prins</t>
  </si>
  <si>
    <t>DU</t>
  </si>
  <si>
    <t>Judo</t>
  </si>
  <si>
    <t>dhr.</t>
  </si>
  <si>
    <t>Ryan</t>
  </si>
  <si>
    <t>Pham</t>
  </si>
  <si>
    <t>Mw</t>
  </si>
  <si>
    <t>Elise</t>
  </si>
  <si>
    <t>Rotteveel</t>
  </si>
  <si>
    <t>Fru.</t>
  </si>
  <si>
    <t>Mirjam</t>
  </si>
  <si>
    <t>Soderberg</t>
  </si>
  <si>
    <t>SV</t>
  </si>
  <si>
    <t>H.</t>
  </si>
  <si>
    <t>Berndt</t>
  </si>
  <si>
    <t>Palsson</t>
  </si>
  <si>
    <t>Biathlon</t>
  </si>
  <si>
    <t>Adriano</t>
  </si>
  <si>
    <t>Sobrinho</t>
  </si>
  <si>
    <t>PR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</si>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</sst>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00"/>
    <numFmt numFmtId="166" formatCode="dd&quot; &quot;mmm\'&quot; &quot;yyyy"/>
    <numFmt numFmtId="167" formatCode="0.0\ &quot;kg&quot;"/>
    <numFmt numFmtId="168" formatCode="[&lt;100000]0.00,\ &quot;K&quot;;0.0,\ &quot;K&quot;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0" fillId="0" borderId="1" xfId="0" applyNumberFormat="1" applyBorder="1"/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avi\Downloads\Excel%20dahboard%20-%20Copy\Sports_Analysis.xlsx" TargetMode="External"/><Relationship Id="rId1" Type="http://schemas.openxmlformats.org/officeDocument/2006/relationships/externalLinkPath" Target="Sport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 1"/>
      <sheetName val="Question 2"/>
      <sheetName val="Question 3"/>
      <sheetName val="ANALYSIS"/>
      <sheetName val="REPORT"/>
      <sheetName val="SPORTSMEN"/>
      <sheetName val="SPORT"/>
      <sheetName val="LOCATION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SPORTS LOCATION</v>
          </cell>
          <cell r="B1" t="str">
            <v>SPORTS</v>
          </cell>
        </row>
        <row r="2">
          <cell r="A2" t="str">
            <v>INDOOR</v>
          </cell>
          <cell r="B2" t="str">
            <v>Cycling Track</v>
          </cell>
        </row>
        <row r="3">
          <cell r="A3" t="str">
            <v>INDOOR</v>
          </cell>
          <cell r="B3" t="str">
            <v>Boxing</v>
          </cell>
        </row>
        <row r="4">
          <cell r="A4" t="str">
            <v>OUTDOOR</v>
          </cell>
          <cell r="B4" t="str">
            <v>Football</v>
          </cell>
        </row>
        <row r="5">
          <cell r="A5" t="str">
            <v>OUTDOOR</v>
          </cell>
          <cell r="B5" t="str">
            <v>Alpine Skiing</v>
          </cell>
        </row>
        <row r="6">
          <cell r="A6" t="str">
            <v>INDOOR</v>
          </cell>
          <cell r="B6" t="str">
            <v>Water Polo</v>
          </cell>
        </row>
        <row r="7">
          <cell r="A7" t="str">
            <v>INDOOR</v>
          </cell>
          <cell r="B7" t="str">
            <v>Fencing</v>
          </cell>
        </row>
        <row r="8">
          <cell r="A8" t="str">
            <v>OUTDOOR</v>
          </cell>
          <cell r="B8" t="str">
            <v>Cycling Road</v>
          </cell>
        </row>
        <row r="9">
          <cell r="A9" t="str">
            <v>INDOOR</v>
          </cell>
          <cell r="B9" t="str">
            <v>Curling</v>
          </cell>
        </row>
        <row r="10">
          <cell r="A10" t="str">
            <v>INDOOR</v>
          </cell>
          <cell r="B10" t="str">
            <v>Shooting</v>
          </cell>
        </row>
        <row r="11">
          <cell r="A11" t="str">
            <v>OUTDOOR</v>
          </cell>
          <cell r="B11" t="str">
            <v>Freestyle Skiing</v>
          </cell>
        </row>
        <row r="12">
          <cell r="A12" t="str">
            <v>OUTDOOR</v>
          </cell>
          <cell r="B12" t="str">
            <v>Archery</v>
          </cell>
        </row>
        <row r="13">
          <cell r="A13" t="str">
            <v>OUTDOOR</v>
          </cell>
          <cell r="B13" t="str">
            <v>Rugby</v>
          </cell>
        </row>
        <row r="14">
          <cell r="A14" t="str">
            <v>OUTDOOR</v>
          </cell>
          <cell r="B14" t="str">
            <v>Canoe Sprint</v>
          </cell>
        </row>
        <row r="15">
          <cell r="A15" t="str">
            <v>INDOOR</v>
          </cell>
          <cell r="B15" t="str">
            <v>Cycling BMX</v>
          </cell>
        </row>
        <row r="16">
          <cell r="A16" t="str">
            <v>INDOOR</v>
          </cell>
          <cell r="B16" t="str">
            <v>Handball</v>
          </cell>
        </row>
        <row r="17">
          <cell r="A17" t="str">
            <v>OUTDOOR</v>
          </cell>
          <cell r="B17" t="str">
            <v>Cycling Mountain Bike</v>
          </cell>
        </row>
        <row r="18">
          <cell r="A18" t="str">
            <v>INDOOR</v>
          </cell>
          <cell r="B18" t="str">
            <v>Short Track Speed Skating</v>
          </cell>
        </row>
        <row r="19">
          <cell r="A19" t="str">
            <v>INDOOR</v>
          </cell>
          <cell r="B19" t="str">
            <v>Basketball</v>
          </cell>
        </row>
        <row r="20">
          <cell r="A20" t="str">
            <v>OUTDOOR</v>
          </cell>
          <cell r="B20" t="str">
            <v>Triathlon</v>
          </cell>
        </row>
        <row r="21">
          <cell r="A21" t="str">
            <v>OUTDOOR</v>
          </cell>
          <cell r="B21" t="str">
            <v>Equestrian / Dressage</v>
          </cell>
        </row>
        <row r="22">
          <cell r="A22" t="str">
            <v>OUTDOOR</v>
          </cell>
          <cell r="B22" t="str">
            <v>Beach Volleyball</v>
          </cell>
        </row>
        <row r="23">
          <cell r="A23" t="str">
            <v>OUTDOOR</v>
          </cell>
          <cell r="B23" t="str">
            <v>Canoe Slalom</v>
          </cell>
        </row>
        <row r="24">
          <cell r="A24" t="str">
            <v>INDOOR</v>
          </cell>
          <cell r="B24" t="str">
            <v>Volleyball</v>
          </cell>
        </row>
        <row r="25">
          <cell r="A25" t="str">
            <v>OUTDOOR</v>
          </cell>
          <cell r="B25" t="str">
            <v>Golf</v>
          </cell>
        </row>
        <row r="26">
          <cell r="A26" t="str">
            <v>INDOOR</v>
          </cell>
          <cell r="B26" t="str">
            <v>Diving</v>
          </cell>
        </row>
        <row r="27">
          <cell r="A27" t="str">
            <v>OUTDOOR</v>
          </cell>
          <cell r="B27" t="str">
            <v>Hockey</v>
          </cell>
        </row>
        <row r="28">
          <cell r="A28" t="str">
            <v>OUTDOOR</v>
          </cell>
          <cell r="B28" t="str">
            <v>Sailing</v>
          </cell>
        </row>
        <row r="29">
          <cell r="A29" t="str">
            <v>OUTDOOR</v>
          </cell>
          <cell r="B29" t="str">
            <v>Athletics</v>
          </cell>
        </row>
        <row r="30">
          <cell r="A30" t="str">
            <v>INDOOR</v>
          </cell>
          <cell r="B30" t="str">
            <v>Gymnastics Artistic</v>
          </cell>
        </row>
        <row r="31">
          <cell r="A31" t="str">
            <v>INDOOR</v>
          </cell>
          <cell r="B31" t="str">
            <v>Judo</v>
          </cell>
        </row>
        <row r="32">
          <cell r="A32" t="str">
            <v>OUTDOOR</v>
          </cell>
          <cell r="B32" t="str">
            <v>Biathlon</v>
          </cell>
        </row>
        <row r="33">
          <cell r="A33" t="str">
            <v>INDOOR</v>
          </cell>
          <cell r="B33" t="str">
            <v>Swimming</v>
          </cell>
        </row>
      </sheetData>
      <sheetData sheetId="7">
        <row r="1">
          <cell r="A1" t="str">
            <v>LANGUAGE</v>
          </cell>
          <cell r="B1" t="str">
            <v>English</v>
          </cell>
          <cell r="C1" t="str">
            <v>Portuguese</v>
          </cell>
          <cell r="D1" t="str">
            <v>English</v>
          </cell>
          <cell r="E1" t="str">
            <v>German</v>
          </cell>
          <cell r="F1" t="str">
            <v>English</v>
          </cell>
          <cell r="G1" t="str">
            <v>German</v>
          </cell>
          <cell r="H1" t="str">
            <v>French</v>
          </cell>
          <cell r="I1" t="str">
            <v>Spanish</v>
          </cell>
          <cell r="J1" t="str">
            <v>Spanish</v>
          </cell>
          <cell r="K1" t="str">
            <v>Dutch</v>
          </cell>
          <cell r="L1" t="str">
            <v>Swedish</v>
          </cell>
          <cell r="M1" t="str">
            <v>Portuguese</v>
          </cell>
        </row>
        <row r="2">
          <cell r="A2" t="str">
            <v>COUNTRYCODE</v>
          </cell>
          <cell r="B2" t="str">
            <v>US</v>
          </cell>
          <cell r="C2" t="str">
            <v>BR</v>
          </cell>
          <cell r="D2" t="str">
            <v>GB</v>
          </cell>
          <cell r="E2" t="str">
            <v>DE</v>
          </cell>
          <cell r="F2" t="str">
            <v>OZ</v>
          </cell>
          <cell r="G2" t="str">
            <v>AU</v>
          </cell>
          <cell r="H2" t="str">
            <v>FR</v>
          </cell>
          <cell r="I2" t="str">
            <v>AG</v>
          </cell>
          <cell r="J2" t="str">
            <v>ES</v>
          </cell>
          <cell r="K2" t="str">
            <v>DU</v>
          </cell>
          <cell r="L2" t="str">
            <v>SV</v>
          </cell>
          <cell r="M2" t="str">
            <v>PR</v>
          </cell>
        </row>
        <row r="3">
          <cell r="A3" t="str">
            <v>COUNTRY NAME</v>
          </cell>
          <cell r="B3" t="str">
            <v>USA</v>
          </cell>
          <cell r="C3" t="str">
            <v>BRAZIL</v>
          </cell>
          <cell r="D3" t="str">
            <v>UK</v>
          </cell>
          <cell r="E3" t="str">
            <v>GERMANY</v>
          </cell>
          <cell r="F3" t="str">
            <v>AUSTRALIA</v>
          </cell>
          <cell r="G3" t="str">
            <v>AUSTRIA</v>
          </cell>
          <cell r="H3" t="str">
            <v>FRANCE</v>
          </cell>
          <cell r="I3" t="str">
            <v>ARGENTINA</v>
          </cell>
          <cell r="J3" t="str">
            <v>SPAIN</v>
          </cell>
          <cell r="K3" t="str">
            <v>NETHERLANDS</v>
          </cell>
          <cell r="L3" t="str">
            <v>SWEDEN</v>
          </cell>
          <cell r="M3" t="str">
            <v>BRAZIL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E1" sqref="E1:E1048576"/>
    </sheetView>
  </sheetViews>
  <sheetFormatPr defaultRowHeight="14.5" x14ac:dyDescent="0.35"/>
  <cols>
    <col min="6" max="6" width="14.08984375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5">
        <v>1</v>
      </c>
      <c r="B2" s="6" t="str">
        <f>UPPER(CONCATENATE(C2," ",D2," ",E2,))</f>
        <v>MS. ANNIE ABBOTT</v>
      </c>
      <c r="C2" s="6" t="s">
        <v>18</v>
      </c>
      <c r="D2" s="6" t="s">
        <v>19</v>
      </c>
      <c r="E2" s="6" t="s">
        <v>20</v>
      </c>
      <c r="F2" s="7">
        <v>35699</v>
      </c>
      <c r="G2" s="6" t="s">
        <v>21</v>
      </c>
      <c r="H2" s="6" t="s">
        <v>22</v>
      </c>
      <c r="I2" s="8" t="s">
        <v>23</v>
      </c>
      <c r="J2" s="8" t="str">
        <f>HLOOKUP(I2,[1]LOCATION!$A$2:$M$3,2,0)</f>
        <v>USA</v>
      </c>
      <c r="K2" s="8" t="str">
        <f>INDEX([1]LOCATION!$A$1:$M$2,1,MATCH($I2,[1]LOCATION!$A$2:$M$2,0))</f>
        <v>English</v>
      </c>
      <c r="L2" s="8" t="str">
        <f>LOWER(IF(OR($K2="English"),CONCATENATE($E2,".",$D2,"@xyz.org"),CONCATENATE($E2,".",$D2,"@xyz.com")))</f>
        <v>abbott.annie@xyz.org</v>
      </c>
      <c r="M2" s="9">
        <v>94</v>
      </c>
      <c r="N2" s="6" t="s">
        <v>24</v>
      </c>
      <c r="O2" s="6" t="s">
        <v>25</v>
      </c>
      <c r="P2" s="6" t="str">
        <f>INDEX([1]SPORT!$A$1:$B$33,MATCH(Q2,[1]SPORT!$B$1:$B$33,0),1)</f>
        <v>INDOOR</v>
      </c>
      <c r="Q2" s="6" t="s">
        <v>26</v>
      </c>
      <c r="R2" s="10">
        <v>80727</v>
      </c>
    </row>
    <row r="3" spans="1:18" x14ac:dyDescent="0.35">
      <c r="A3" s="5">
        <v>2</v>
      </c>
      <c r="B3" s="6" t="str">
        <f>UPPER(CONCATENATE(C3," ",D3," ",E3,))</f>
        <v>MS. AURELIE LIESUCHKE</v>
      </c>
      <c r="C3" s="11" t="s">
        <v>18</v>
      </c>
      <c r="D3" s="11" t="s">
        <v>27</v>
      </c>
      <c r="E3" s="11" t="s">
        <v>28</v>
      </c>
      <c r="F3" s="7">
        <v>35700</v>
      </c>
      <c r="G3" s="11" t="s">
        <v>29</v>
      </c>
      <c r="H3" s="11" t="s">
        <v>22</v>
      </c>
      <c r="I3" s="8" t="s">
        <v>23</v>
      </c>
      <c r="J3" s="8" t="str">
        <f>HLOOKUP(I3,[1]LOCATION!$A$2:$M$3,2,0)</f>
        <v>USA</v>
      </c>
      <c r="K3" s="8" t="str">
        <f>INDEX([1]LOCATION!$A$1:$M$2,1,MATCH($I3,[1]LOCATION!$A$2:$M$2,0))</f>
        <v>English</v>
      </c>
      <c r="L3" s="8" t="str">
        <f>LOWER(IF(OR($K3="English"),CONCATENATE($E3,".",$D3,"@xyz.org"),CONCATENATE($E3,".",$D3,"@xyz.com")))</f>
        <v>liesuchke.aurelie@xyz.org</v>
      </c>
      <c r="M3" s="9">
        <v>84.2</v>
      </c>
      <c r="N3" s="11" t="s">
        <v>30</v>
      </c>
      <c r="O3" s="11" t="s">
        <v>31</v>
      </c>
      <c r="P3" s="6" t="str">
        <f>INDEX([1]SPORT!$A$1:$B$33,MATCH(Q3,[1]SPORT!$B$1:$B$33,0),1)</f>
        <v>INDOOR</v>
      </c>
      <c r="Q3" s="11" t="s">
        <v>32</v>
      </c>
      <c r="R3" s="10">
        <v>87471</v>
      </c>
    </row>
    <row r="4" spans="1:18" x14ac:dyDescent="0.35">
      <c r="A4" s="5">
        <v>3</v>
      </c>
      <c r="B4" s="6" t="str">
        <f>UPPER(CONCATENATE(C4," ",D4," ",E4,))</f>
        <v>SR. TOMAS FILHO</v>
      </c>
      <c r="C4" s="11" t="s">
        <v>33</v>
      </c>
      <c r="D4" s="11" t="s">
        <v>34</v>
      </c>
      <c r="E4" s="11" t="s">
        <v>35</v>
      </c>
      <c r="F4" s="7">
        <v>35701</v>
      </c>
      <c r="G4" s="11" t="s">
        <v>36</v>
      </c>
      <c r="H4" s="11" t="s">
        <v>37</v>
      </c>
      <c r="I4" s="8" t="s">
        <v>38</v>
      </c>
      <c r="J4" s="8" t="str">
        <f>HLOOKUP(I4,[1]LOCATION!$A$2:$M$3,2,0)</f>
        <v>BRAZIL</v>
      </c>
      <c r="K4" s="8" t="str">
        <f>INDEX([1]LOCATION!$A$1:$M$2,1,MATCH($I4,[1]LOCATION!$A$2:$M$2,0))</f>
        <v>Portuguese</v>
      </c>
      <c r="L4" s="8" t="str">
        <f>LOWER(IF(OR($K4="English"),CONCATENATE($E4,".",$D4,"@xyz.org"),CONCATENATE($E4,".",$D4,"@xyz.com")))</f>
        <v>filho.tomas@xyz.com</v>
      </c>
      <c r="M4" s="9">
        <v>52.9</v>
      </c>
      <c r="N4" s="11" t="s">
        <v>39</v>
      </c>
      <c r="O4" s="11" t="s">
        <v>25</v>
      </c>
      <c r="P4" s="6" t="str">
        <f>INDEX([1]SPORT!$A$1:$B$33,MATCH(Q4,[1]SPORT!$B$1:$B$33,0),1)</f>
        <v>OUTDOOR</v>
      </c>
      <c r="Q4" s="11" t="s">
        <v>40</v>
      </c>
      <c r="R4" s="10">
        <v>64724</v>
      </c>
    </row>
    <row r="5" spans="1:18" x14ac:dyDescent="0.35">
      <c r="A5" s="5">
        <v>4</v>
      </c>
      <c r="B5" s="6" t="str">
        <f>UPPER(CONCATENATE(C5," ",D5," ",E5,))</f>
        <v>MS. DARBY CRUICKSHANK</v>
      </c>
      <c r="C5" s="11" t="s">
        <v>18</v>
      </c>
      <c r="D5" s="11" t="s">
        <v>41</v>
      </c>
      <c r="E5" s="11" t="s">
        <v>42</v>
      </c>
      <c r="F5" s="7">
        <v>35702</v>
      </c>
      <c r="G5" s="11" t="s">
        <v>43</v>
      </c>
      <c r="H5" s="11" t="s">
        <v>22</v>
      </c>
      <c r="I5" s="8" t="s">
        <v>23</v>
      </c>
      <c r="J5" s="8" t="str">
        <f>HLOOKUP(I5,[1]LOCATION!$A$2:$M$3,2,0)</f>
        <v>USA</v>
      </c>
      <c r="K5" s="8" t="str">
        <f>INDEX([1]LOCATION!$A$1:$M$2,1,MATCH($I5,[1]LOCATION!$A$2:$M$2,0))</f>
        <v>English</v>
      </c>
      <c r="L5" s="8" t="str">
        <f>LOWER(IF(OR($K5="English"),CONCATENATE($E5,".",$D5,"@xyz.org"),CONCATENATE($E5,".",$D5,"@xyz.com")))</f>
        <v>cruickshank.darby@xyz.org</v>
      </c>
      <c r="M5" s="9">
        <v>48.9</v>
      </c>
      <c r="N5" s="11" t="s">
        <v>24</v>
      </c>
      <c r="O5" s="11" t="s">
        <v>31</v>
      </c>
      <c r="P5" s="6" t="str">
        <f>INDEX([1]SPORT!$A$1:$B$33,MATCH(Q5,[1]SPORT!$B$1:$B$33,0),1)</f>
        <v>OUTDOOR</v>
      </c>
      <c r="Q5" s="11" t="s">
        <v>44</v>
      </c>
      <c r="R5" s="10">
        <v>110823</v>
      </c>
    </row>
    <row r="6" spans="1:18" x14ac:dyDescent="0.35">
      <c r="A6" s="5">
        <v>5</v>
      </c>
      <c r="B6" s="6" t="str">
        <f>UPPER(CONCATENATE(C6," ",D6," ",E6,))</f>
        <v>DR. JAYDON BORER</v>
      </c>
      <c r="C6" s="11" t="s">
        <v>45</v>
      </c>
      <c r="D6" s="11" t="s">
        <v>46</v>
      </c>
      <c r="E6" s="11" t="s">
        <v>47</v>
      </c>
      <c r="F6" s="7">
        <v>35703</v>
      </c>
      <c r="G6" s="11" t="s">
        <v>43</v>
      </c>
      <c r="H6" s="11" t="s">
        <v>37</v>
      </c>
      <c r="I6" s="8" t="s">
        <v>23</v>
      </c>
      <c r="J6" s="8" t="str">
        <f>HLOOKUP(I6,[1]LOCATION!$A$2:$M$3,2,0)</f>
        <v>USA</v>
      </c>
      <c r="K6" s="8" t="str">
        <f>INDEX([1]LOCATION!$A$1:$M$2,1,MATCH($I6,[1]LOCATION!$A$2:$M$2,0))</f>
        <v>English</v>
      </c>
      <c r="L6" s="8" t="str">
        <f>LOWER(IF(OR($K6="English"),CONCATENATE($E6,".",$D6,"@xyz.org"),CONCATENATE($E6,".",$D6,"@xyz.com")))</f>
        <v>borer.jaydon@xyz.org</v>
      </c>
      <c r="M6" s="9">
        <v>84.8</v>
      </c>
      <c r="N6" s="11" t="s">
        <v>48</v>
      </c>
      <c r="O6" s="11" t="s">
        <v>49</v>
      </c>
      <c r="P6" s="6" t="str">
        <f>INDEX([1]SPORT!$A$1:$B$33,MATCH(Q6,[1]SPORT!$B$1:$B$33,0),1)</f>
        <v>INDOOR</v>
      </c>
      <c r="Q6" s="11" t="s">
        <v>50</v>
      </c>
      <c r="R6" s="10">
        <v>56916</v>
      </c>
    </row>
    <row r="7" spans="1:18" x14ac:dyDescent="0.35">
      <c r="A7" s="5">
        <v>6</v>
      </c>
      <c r="B7" s="6" t="str">
        <f>UPPER(CONCATENATE(C7," ",D7," ",E7,))</f>
        <v>MR. MORIAH  LYNCH</v>
      </c>
      <c r="C7" s="11" t="s">
        <v>51</v>
      </c>
      <c r="D7" s="11" t="s">
        <v>52</v>
      </c>
      <c r="E7" s="11" t="s">
        <v>53</v>
      </c>
      <c r="F7" s="7">
        <v>35704</v>
      </c>
      <c r="G7" s="11" t="s">
        <v>54</v>
      </c>
      <c r="H7" s="11" t="s">
        <v>37</v>
      </c>
      <c r="I7" s="8" t="s">
        <v>23</v>
      </c>
      <c r="J7" s="8" t="str">
        <f>HLOOKUP(I7,[1]LOCATION!$A$2:$M$3,2,0)</f>
        <v>USA</v>
      </c>
      <c r="K7" s="8" t="str">
        <f>INDEX([1]LOCATION!$A$1:$M$2,1,MATCH($I7,[1]LOCATION!$A$2:$M$2,0))</f>
        <v>English</v>
      </c>
      <c r="L7" s="8" t="str">
        <f>LOWER(IF(OR($K7="English"),CONCATENATE($E7,".",$D7,"@xyz.org"),CONCATENATE($E7,".",$D7,"@xyz.com")))</f>
        <v>lynch.moriah @xyz.org</v>
      </c>
      <c r="M7" s="9">
        <v>83.2</v>
      </c>
      <c r="N7" s="11" t="s">
        <v>48</v>
      </c>
      <c r="O7" s="11" t="s">
        <v>31</v>
      </c>
      <c r="P7" s="6" t="str">
        <f>INDEX([1]SPORT!$A$1:$B$33,MATCH(Q7,[1]SPORT!$B$1:$B$33,0),1)</f>
        <v>INDOOR</v>
      </c>
      <c r="Q7" s="11" t="s">
        <v>55</v>
      </c>
      <c r="R7" s="10">
        <v>51133</v>
      </c>
    </row>
    <row r="8" spans="1:18" x14ac:dyDescent="0.35">
      <c r="A8" s="5">
        <v>7</v>
      </c>
      <c r="B8" s="6" t="str">
        <f>UPPER(CONCATENATE(C8," ",D8," ",E8,))</f>
        <v>MS. AMIYA EICHMANN</v>
      </c>
      <c r="C8" s="11" t="s">
        <v>18</v>
      </c>
      <c r="D8" s="11" t="s">
        <v>56</v>
      </c>
      <c r="E8" s="11" t="s">
        <v>57</v>
      </c>
      <c r="F8" s="7">
        <v>35705</v>
      </c>
      <c r="G8" s="11" t="s">
        <v>58</v>
      </c>
      <c r="H8" s="11" t="s">
        <v>22</v>
      </c>
      <c r="I8" s="8" t="s">
        <v>23</v>
      </c>
      <c r="J8" s="8" t="str">
        <f>HLOOKUP(I8,[1]LOCATION!$A$2:$M$3,2,0)</f>
        <v>USA</v>
      </c>
      <c r="K8" s="8" t="str">
        <f>INDEX([1]LOCATION!$A$1:$M$2,1,MATCH($I8,[1]LOCATION!$A$2:$M$2,0))</f>
        <v>English</v>
      </c>
      <c r="L8" s="8" t="str">
        <f>LOWER(IF(OR($K8="English"),CONCATENATE($E8,".",$D8,"@xyz.org"),CONCATENATE($E8,".",$D8,"@xyz.com")))</f>
        <v>eichmann.amiya@xyz.org</v>
      </c>
      <c r="M8" s="9">
        <v>61.1</v>
      </c>
      <c r="N8" s="11" t="s">
        <v>48</v>
      </c>
      <c r="O8" s="11" t="s">
        <v>49</v>
      </c>
      <c r="P8" s="6" t="str">
        <f>INDEX([1]SPORT!$A$1:$B$33,MATCH(Q8,[1]SPORT!$B$1:$B$33,0),1)</f>
        <v>OUTDOOR</v>
      </c>
      <c r="Q8" s="11" t="s">
        <v>59</v>
      </c>
      <c r="R8" s="10">
        <v>65465</v>
      </c>
    </row>
    <row r="9" spans="1:18" x14ac:dyDescent="0.35">
      <c r="A9" s="5">
        <v>8</v>
      </c>
      <c r="B9" s="6" t="str">
        <f>UPPER(CONCATENATE(C9," ",D9," ",E9,))</f>
        <v>MR. PIERCE RAU</v>
      </c>
      <c r="C9" s="11" t="s">
        <v>51</v>
      </c>
      <c r="D9" s="11" t="s">
        <v>60</v>
      </c>
      <c r="E9" s="11" t="s">
        <v>61</v>
      </c>
      <c r="F9" s="7">
        <v>35706</v>
      </c>
      <c r="G9" s="11" t="s">
        <v>43</v>
      </c>
      <c r="H9" s="11" t="s">
        <v>37</v>
      </c>
      <c r="I9" s="8" t="s">
        <v>23</v>
      </c>
      <c r="J9" s="8" t="str">
        <f>HLOOKUP(I9,[1]LOCATION!$A$2:$M$3,2,0)</f>
        <v>USA</v>
      </c>
      <c r="K9" s="8" t="str">
        <f>INDEX([1]LOCATION!$A$1:$M$2,1,MATCH($I9,[1]LOCATION!$A$2:$M$2,0))</f>
        <v>English</v>
      </c>
      <c r="L9" s="8" t="str">
        <f>LOWER(IF(OR($K9="English"),CONCATENATE($E9,".",$D9,"@xyz.org"),CONCATENATE($E9,".",$D9,"@xyz.com")))</f>
        <v>rau.pierce@xyz.org</v>
      </c>
      <c r="M9" s="9">
        <v>105.7</v>
      </c>
      <c r="N9" s="11" t="s">
        <v>39</v>
      </c>
      <c r="O9" s="11" t="s">
        <v>62</v>
      </c>
      <c r="P9" s="6" t="str">
        <f>INDEX([1]SPORT!$A$1:$B$33,MATCH(Q9,[1]SPORT!$B$1:$B$33,0),1)</f>
        <v>INDOOR</v>
      </c>
      <c r="Q9" s="11" t="s">
        <v>63</v>
      </c>
      <c r="R9" s="10">
        <v>109885</v>
      </c>
    </row>
    <row r="10" spans="1:18" x14ac:dyDescent="0.35">
      <c r="A10" s="5">
        <v>9</v>
      </c>
      <c r="B10" s="6" t="str">
        <f>UPPER(CONCATENATE(C10," ",D10," ",E10,))</f>
        <v>MS. AMELIA STEVENS</v>
      </c>
      <c r="C10" s="11" t="s">
        <v>18</v>
      </c>
      <c r="D10" s="11" t="s">
        <v>64</v>
      </c>
      <c r="E10" s="11" t="s">
        <v>65</v>
      </c>
      <c r="F10" s="7">
        <v>35707</v>
      </c>
      <c r="G10" s="11" t="s">
        <v>29</v>
      </c>
      <c r="H10" s="11" t="s">
        <v>22</v>
      </c>
      <c r="I10" s="8" t="s">
        <v>66</v>
      </c>
      <c r="J10" s="8" t="str">
        <f>HLOOKUP(I10,[1]LOCATION!$A$2:$M$3,2,0)</f>
        <v>UK</v>
      </c>
      <c r="K10" s="8" t="str">
        <f>INDEX([1]LOCATION!$A$1:$M$2,1,MATCH($I10,[1]LOCATION!$A$2:$M$2,0))</f>
        <v>English</v>
      </c>
      <c r="L10" s="8" t="str">
        <f>LOWER(IF(OR($K10="English"),CONCATENATE($E10,".",$D10,"@xyz.org"),CONCATENATE($E10,".",$D10,"@xyz.com")))</f>
        <v>stevens.amelia@xyz.org</v>
      </c>
      <c r="M10" s="9">
        <v>65.3</v>
      </c>
      <c r="N10" s="11" t="s">
        <v>48</v>
      </c>
      <c r="O10" s="11" t="s">
        <v>62</v>
      </c>
      <c r="P10" s="6" t="str">
        <f>INDEX([1]SPORT!$A$1:$B$33,MATCH(Q10,[1]SPORT!$B$1:$B$33,0),1)</f>
        <v>INDOOR</v>
      </c>
      <c r="Q10" s="11" t="s">
        <v>67</v>
      </c>
      <c r="R10" s="10">
        <v>60061</v>
      </c>
    </row>
    <row r="11" spans="1:18" x14ac:dyDescent="0.35">
      <c r="A11" s="5">
        <v>10</v>
      </c>
      <c r="B11" s="6" t="str">
        <f>UPPER(CONCATENATE(C11," ",D11," ",E11,))</f>
        <v>MR. TOBY SIMPSON</v>
      </c>
      <c r="C11" s="11" t="s">
        <v>51</v>
      </c>
      <c r="D11" s="11" t="s">
        <v>68</v>
      </c>
      <c r="E11" s="11" t="s">
        <v>69</v>
      </c>
      <c r="F11" s="7">
        <v>35708</v>
      </c>
      <c r="G11" s="11" t="s">
        <v>54</v>
      </c>
      <c r="H11" s="11" t="s">
        <v>37</v>
      </c>
      <c r="I11" s="8" t="s">
        <v>66</v>
      </c>
      <c r="J11" s="8" t="str">
        <f>HLOOKUP(I11,[1]LOCATION!$A$2:$M$3,2,0)</f>
        <v>UK</v>
      </c>
      <c r="K11" s="8" t="str">
        <f>INDEX([1]LOCATION!$A$1:$M$2,1,MATCH($I11,[1]LOCATION!$A$2:$M$2,0))</f>
        <v>English</v>
      </c>
      <c r="L11" s="8" t="str">
        <f>LOWER(IF(OR($K11="English"),CONCATENATE($E11,".",$D11,"@xyz.org"),CONCATENATE($E11,".",$D11,"@xyz.com")))</f>
        <v>simpson.toby@xyz.org</v>
      </c>
      <c r="M11" s="9">
        <v>62.9</v>
      </c>
      <c r="N11" s="11" t="s">
        <v>39</v>
      </c>
      <c r="O11" s="11" t="s">
        <v>70</v>
      </c>
      <c r="P11" s="6" t="str">
        <f>INDEX([1]SPORT!$A$1:$B$33,MATCH(Q11,[1]SPORT!$B$1:$B$33,0),1)</f>
        <v>OUTDOOR</v>
      </c>
      <c r="Q11" s="11" t="s">
        <v>59</v>
      </c>
      <c r="R11" s="10">
        <v>32758</v>
      </c>
    </row>
    <row r="12" spans="1:18" x14ac:dyDescent="0.35">
      <c r="A12" s="5">
        <v>11</v>
      </c>
      <c r="B12" s="6" t="str">
        <f>UPPER(CONCATENATE(C12," ",D12," ",E12,))</f>
        <v>SIR ETHAN MURPHY</v>
      </c>
      <c r="C12" s="11" t="s">
        <v>71</v>
      </c>
      <c r="D12" s="11" t="s">
        <v>72</v>
      </c>
      <c r="E12" s="11" t="s">
        <v>73</v>
      </c>
      <c r="F12" s="7">
        <v>35709</v>
      </c>
      <c r="G12" s="11" t="s">
        <v>74</v>
      </c>
      <c r="H12" s="11" t="s">
        <v>37</v>
      </c>
      <c r="I12" s="8" t="s">
        <v>66</v>
      </c>
      <c r="J12" s="8" t="str">
        <f>HLOOKUP(I12,[1]LOCATION!$A$2:$M$3,2,0)</f>
        <v>UK</v>
      </c>
      <c r="K12" s="8" t="str">
        <f>INDEX([1]LOCATION!$A$1:$M$2,1,MATCH($I12,[1]LOCATION!$A$2:$M$2,0))</f>
        <v>English</v>
      </c>
      <c r="L12" s="8" t="str">
        <f>LOWER(IF(OR($K12="English"),CONCATENATE($E12,".",$D12,"@xyz.org"),CONCATENATE($E12,".",$D12,"@xyz.com")))</f>
        <v>murphy.ethan@xyz.org</v>
      </c>
      <c r="M12" s="9">
        <v>104.3</v>
      </c>
      <c r="N12" s="11" t="s">
        <v>30</v>
      </c>
      <c r="O12" s="11" t="s">
        <v>70</v>
      </c>
      <c r="P12" s="6" t="str">
        <f>INDEX([1]SPORT!$A$1:$B$33,MATCH(Q12,[1]SPORT!$B$1:$B$33,0),1)</f>
        <v>OUTDOOR</v>
      </c>
      <c r="Q12" s="11" t="s">
        <v>75</v>
      </c>
      <c r="R12" s="10">
        <v>99613</v>
      </c>
    </row>
    <row r="13" spans="1:18" x14ac:dyDescent="0.35">
      <c r="A13" s="5">
        <v>12</v>
      </c>
      <c r="B13" s="6" t="str">
        <f>UPPER(CONCATENATE(C13," ",D13," ",E13,))</f>
        <v>MRS. ASHLEY WOOD</v>
      </c>
      <c r="C13" s="11" t="s">
        <v>76</v>
      </c>
      <c r="D13" s="11" t="s">
        <v>77</v>
      </c>
      <c r="E13" s="11" t="s">
        <v>78</v>
      </c>
      <c r="F13" s="7">
        <v>35710</v>
      </c>
      <c r="G13" s="11" t="s">
        <v>21</v>
      </c>
      <c r="H13" s="11" t="s">
        <v>22</v>
      </c>
      <c r="I13" s="8" t="s">
        <v>66</v>
      </c>
      <c r="J13" s="8" t="str">
        <f>HLOOKUP(I13,[1]LOCATION!$A$2:$M$3,2,0)</f>
        <v>UK</v>
      </c>
      <c r="K13" s="8" t="str">
        <f>INDEX([1]LOCATION!$A$1:$M$2,1,MATCH($I13,[1]LOCATION!$A$2:$M$2,0))</f>
        <v>English</v>
      </c>
      <c r="L13" s="8" t="str">
        <f>LOWER(IF(OR($K13="English"),CONCATENATE($E13,".",$D13,"@xyz.org"),CONCATENATE($E13,".",$D13,"@xyz.com")))</f>
        <v>wood.ashley@xyz.org</v>
      </c>
      <c r="M13" s="9">
        <v>100.7</v>
      </c>
      <c r="N13" s="11" t="s">
        <v>30</v>
      </c>
      <c r="O13" s="11" t="s">
        <v>70</v>
      </c>
      <c r="P13" s="6" t="str">
        <f>INDEX([1]SPORT!$A$1:$B$33,MATCH(Q13,[1]SPORT!$B$1:$B$33,0),1)</f>
        <v>OUTDOOR</v>
      </c>
      <c r="Q13" s="11" t="s">
        <v>79</v>
      </c>
      <c r="R13" s="10">
        <v>56595</v>
      </c>
    </row>
    <row r="14" spans="1:18" x14ac:dyDescent="0.35">
      <c r="A14" s="5">
        <v>13</v>
      </c>
      <c r="B14" s="6" t="str">
        <f>UPPER(CONCATENATE(C14," ",D14," ",E14,))</f>
        <v>MS. MEGAN SCOTT</v>
      </c>
      <c r="C14" s="11" t="s">
        <v>18</v>
      </c>
      <c r="D14" s="11" t="s">
        <v>80</v>
      </c>
      <c r="E14" s="11" t="s">
        <v>81</v>
      </c>
      <c r="F14" s="7">
        <v>35711</v>
      </c>
      <c r="G14" s="11" t="s">
        <v>29</v>
      </c>
      <c r="H14" s="11" t="s">
        <v>22</v>
      </c>
      <c r="I14" s="8" t="s">
        <v>66</v>
      </c>
      <c r="J14" s="8" t="str">
        <f>HLOOKUP(I14,[1]LOCATION!$A$2:$M$3,2,0)</f>
        <v>UK</v>
      </c>
      <c r="K14" s="8" t="str">
        <f>INDEX([1]LOCATION!$A$1:$M$2,1,MATCH($I14,[1]LOCATION!$A$2:$M$2,0))</f>
        <v>English</v>
      </c>
      <c r="L14" s="8" t="str">
        <f>LOWER(IF(OR($K14="English"),CONCATENATE($E14,".",$D14,"@xyz.org"),CONCATENATE($E14,".",$D14,"@xyz.com")))</f>
        <v>scott.megan@xyz.org</v>
      </c>
      <c r="M14" s="9">
        <v>70.900000000000006</v>
      </c>
      <c r="N14" s="11" t="s">
        <v>24</v>
      </c>
      <c r="O14" s="11" t="s">
        <v>25</v>
      </c>
      <c r="P14" s="6" t="str">
        <f>INDEX([1]SPORT!$A$1:$B$33,MATCH(Q14,[1]SPORT!$B$1:$B$33,0),1)</f>
        <v>OUTDOOR</v>
      </c>
      <c r="Q14" s="11" t="s">
        <v>82</v>
      </c>
      <c r="R14" s="10">
        <v>117408</v>
      </c>
    </row>
    <row r="15" spans="1:18" x14ac:dyDescent="0.35">
      <c r="A15" s="5">
        <v>14</v>
      </c>
      <c r="B15" s="6" t="str">
        <f>UPPER(CONCATENATE(C15," ",D15," ",E15,))</f>
        <v>HR. HELMUT WEINHAE</v>
      </c>
      <c r="C15" s="11" t="s">
        <v>83</v>
      </c>
      <c r="D15" s="11" t="s">
        <v>84</v>
      </c>
      <c r="E15" s="11" t="s">
        <v>85</v>
      </c>
      <c r="F15" s="7">
        <v>35712</v>
      </c>
      <c r="G15" s="11" t="s">
        <v>86</v>
      </c>
      <c r="H15" s="11" t="s">
        <v>37</v>
      </c>
      <c r="I15" s="8" t="s">
        <v>87</v>
      </c>
      <c r="J15" s="8" t="str">
        <f>HLOOKUP(I15,[1]LOCATION!$A$2:$M$3,2,0)</f>
        <v>GERMANY</v>
      </c>
      <c r="K15" s="8" t="str">
        <f>INDEX([1]LOCATION!$A$1:$M$2,1,MATCH($I15,[1]LOCATION!$A$2:$M$2,0))</f>
        <v>German</v>
      </c>
      <c r="L15" s="8" t="str">
        <f>LOWER(IF(OR($K15="English"),CONCATENATE($E15,".",$D15,"@xyz.org"),CONCATENATE($E15,".",$D15,"@xyz.com")))</f>
        <v>weinhae.helmut@xyz.com</v>
      </c>
      <c r="M15" s="9">
        <v>68.3</v>
      </c>
      <c r="N15" s="11" t="s">
        <v>88</v>
      </c>
      <c r="O15" s="11" t="s">
        <v>62</v>
      </c>
      <c r="P15" s="6" t="str">
        <f>INDEX([1]SPORT!$A$1:$B$33,MATCH(Q15,[1]SPORT!$B$1:$B$33,0),1)</f>
        <v>OUTDOOR</v>
      </c>
      <c r="Q15" s="11" t="s">
        <v>89</v>
      </c>
      <c r="R15" s="10">
        <v>64862</v>
      </c>
    </row>
    <row r="16" spans="1:18" x14ac:dyDescent="0.35">
      <c r="A16" s="5">
        <v>15</v>
      </c>
      <c r="B16" s="6" t="str">
        <f>UPPER(CONCATENATE(C16," ",D16," ",E16,))</f>
        <v>PROF. MILENA SCHOTIN</v>
      </c>
      <c r="C16" s="11" t="s">
        <v>90</v>
      </c>
      <c r="D16" s="11" t="s">
        <v>91</v>
      </c>
      <c r="E16" s="11" t="s">
        <v>92</v>
      </c>
      <c r="F16" s="7">
        <v>35713</v>
      </c>
      <c r="G16" s="11" t="s">
        <v>93</v>
      </c>
      <c r="H16" s="11" t="s">
        <v>22</v>
      </c>
      <c r="I16" s="8" t="s">
        <v>87</v>
      </c>
      <c r="J16" s="8" t="str">
        <f>HLOOKUP(I16,[1]LOCATION!$A$2:$M$3,2,0)</f>
        <v>GERMANY</v>
      </c>
      <c r="K16" s="8" t="str">
        <f>INDEX([1]LOCATION!$A$1:$M$2,1,MATCH($I16,[1]LOCATION!$A$2:$M$2,0))</f>
        <v>German</v>
      </c>
      <c r="L16" s="8" t="str">
        <f>LOWER(IF(OR($K16="English"),CONCATENATE($E16,".",$D16,"@xyz.org"),CONCATENATE($E16,".",$D16,"@xyz.com")))</f>
        <v>schotin.milena@xyz.com</v>
      </c>
      <c r="M16" s="9">
        <v>105.3</v>
      </c>
      <c r="N16" s="11" t="s">
        <v>88</v>
      </c>
      <c r="O16" s="11" t="s">
        <v>70</v>
      </c>
      <c r="P16" s="6" t="str">
        <f>INDEX([1]SPORT!$A$1:$B$33,MATCH(Q16,[1]SPORT!$B$1:$B$33,0),1)</f>
        <v>INDOOR</v>
      </c>
      <c r="Q16" s="11" t="s">
        <v>94</v>
      </c>
      <c r="R16" s="10">
        <v>10241</v>
      </c>
    </row>
    <row r="17" spans="1:18" x14ac:dyDescent="0.35">
      <c r="A17" s="5">
        <v>16</v>
      </c>
      <c r="B17" s="6" t="str">
        <f>UPPER(CONCATENATE(C17," ",D17," ",E17,))</f>
        <v>HR. LOTHAR BIRNBAUM</v>
      </c>
      <c r="C17" s="11" t="s">
        <v>83</v>
      </c>
      <c r="D17" s="11" t="s">
        <v>95</v>
      </c>
      <c r="E17" s="11" t="s">
        <v>96</v>
      </c>
      <c r="F17" s="7">
        <v>35714</v>
      </c>
      <c r="G17" s="11" t="s">
        <v>36</v>
      </c>
      <c r="H17" s="11" t="s">
        <v>37</v>
      </c>
      <c r="I17" s="8" t="s">
        <v>87</v>
      </c>
      <c r="J17" s="8" t="str">
        <f>HLOOKUP(I17,[1]LOCATION!$A$2:$M$3,2,0)</f>
        <v>GERMANY</v>
      </c>
      <c r="K17" s="8" t="str">
        <f>INDEX([1]LOCATION!$A$1:$M$2,1,MATCH($I17,[1]LOCATION!$A$2:$M$2,0))</f>
        <v>German</v>
      </c>
      <c r="L17" s="8" t="str">
        <f>LOWER(IF(OR($K17="English"),CONCATENATE($E17,".",$D17,"@xyz.org"),CONCATENATE($E17,".",$D17,"@xyz.com")))</f>
        <v>birnbaum.lothar@xyz.com</v>
      </c>
      <c r="M17" s="9">
        <v>48.6</v>
      </c>
      <c r="N17" s="11" t="s">
        <v>48</v>
      </c>
      <c r="O17" s="11" t="s">
        <v>70</v>
      </c>
      <c r="P17" s="6" t="str">
        <f>INDEX([1]SPORT!$A$1:$B$33,MATCH(Q17,[1]SPORT!$B$1:$B$33,0),1)</f>
        <v>OUTDOOR</v>
      </c>
      <c r="Q17" s="11" t="s">
        <v>44</v>
      </c>
      <c r="R17" s="10">
        <v>88762</v>
      </c>
    </row>
    <row r="18" spans="1:18" x14ac:dyDescent="0.35">
      <c r="A18" s="5">
        <v>17</v>
      </c>
      <c r="B18" s="6" t="str">
        <f>UPPER(CONCATENATE(C18," ",D18," ",E18,))</f>
        <v>HR. PIETRO STOLZE</v>
      </c>
      <c r="C18" s="11" t="s">
        <v>83</v>
      </c>
      <c r="D18" s="11" t="s">
        <v>97</v>
      </c>
      <c r="E18" s="11" t="s">
        <v>98</v>
      </c>
      <c r="F18" s="7">
        <v>35715</v>
      </c>
      <c r="G18" s="11" t="s">
        <v>21</v>
      </c>
      <c r="H18" s="11" t="s">
        <v>37</v>
      </c>
      <c r="I18" s="8" t="s">
        <v>87</v>
      </c>
      <c r="J18" s="8" t="str">
        <f>HLOOKUP(I18,[1]LOCATION!$A$2:$M$3,2,0)</f>
        <v>GERMANY</v>
      </c>
      <c r="K18" s="8" t="str">
        <f>INDEX([1]LOCATION!$A$1:$M$2,1,MATCH($I18,[1]LOCATION!$A$2:$M$2,0))</f>
        <v>German</v>
      </c>
      <c r="L18" s="8" t="str">
        <f>LOWER(IF(OR($K18="English"),CONCATENATE($E18,".",$D18,"@xyz.org"),CONCATENATE($E18,".",$D18,"@xyz.com")))</f>
        <v>stolze.pietro@xyz.com</v>
      </c>
      <c r="M18" s="9">
        <v>105.9</v>
      </c>
      <c r="N18" s="11" t="s">
        <v>48</v>
      </c>
      <c r="O18" s="11" t="s">
        <v>25</v>
      </c>
      <c r="P18" s="6" t="str">
        <f>INDEX([1]SPORT!$A$1:$B$33,MATCH(Q18,[1]SPORT!$B$1:$B$33,0),1)</f>
        <v>INDOOR</v>
      </c>
      <c r="Q18" s="11" t="s">
        <v>99</v>
      </c>
      <c r="R18" s="10">
        <v>80757</v>
      </c>
    </row>
    <row r="19" spans="1:18" x14ac:dyDescent="0.35">
      <c r="A19" s="5">
        <v>18</v>
      </c>
      <c r="B19" s="6" t="str">
        <f>UPPER(CONCATENATE(C19," ",D19," ",E19,))</f>
        <v>HR. RICHARD  TLUSTEK</v>
      </c>
      <c r="C19" s="11" t="s">
        <v>83</v>
      </c>
      <c r="D19" s="11" t="s">
        <v>100</v>
      </c>
      <c r="E19" s="11" t="s">
        <v>101</v>
      </c>
      <c r="F19" s="7">
        <v>35716</v>
      </c>
      <c r="G19" s="11" t="s">
        <v>86</v>
      </c>
      <c r="H19" s="11" t="s">
        <v>37</v>
      </c>
      <c r="I19" s="8" t="s">
        <v>87</v>
      </c>
      <c r="J19" s="8" t="str">
        <f>HLOOKUP(I19,[1]LOCATION!$A$2:$M$3,2,0)</f>
        <v>GERMANY</v>
      </c>
      <c r="K19" s="8" t="str">
        <f>INDEX([1]LOCATION!$A$1:$M$2,1,MATCH($I19,[1]LOCATION!$A$2:$M$2,0))</f>
        <v>German</v>
      </c>
      <c r="L19" s="8" t="str">
        <f>LOWER(IF(OR($K19="English"),CONCATENATE($E19,".",$D19,"@xyz.org"),CONCATENATE($E19,".",$D19,"@xyz.com")))</f>
        <v>tlustek.richard @xyz.com</v>
      </c>
      <c r="M19" s="9">
        <v>71.099999999999994</v>
      </c>
      <c r="N19" s="11" t="s">
        <v>48</v>
      </c>
      <c r="O19" s="11" t="s">
        <v>25</v>
      </c>
      <c r="P19" s="6" t="str">
        <f>INDEX([1]SPORT!$A$1:$B$33,MATCH(Q19,[1]SPORT!$B$1:$B$33,0),1)</f>
        <v>OUTDOOR</v>
      </c>
      <c r="Q19" s="11" t="s">
        <v>102</v>
      </c>
      <c r="R19" s="10">
        <v>88794</v>
      </c>
    </row>
    <row r="20" spans="1:18" x14ac:dyDescent="0.35">
      <c r="A20" s="5">
        <v>19</v>
      </c>
      <c r="B20" s="6" t="str">
        <f>UPPER(CONCATENATE(C20," ",D20," ",E20,))</f>
        <v>DR. EARNESTINE RAYNOR</v>
      </c>
      <c r="C20" s="11" t="s">
        <v>45</v>
      </c>
      <c r="D20" s="11" t="s">
        <v>103</v>
      </c>
      <c r="E20" s="11" t="s">
        <v>104</v>
      </c>
      <c r="F20" s="7">
        <v>35717</v>
      </c>
      <c r="G20" s="11" t="s">
        <v>43</v>
      </c>
      <c r="H20" s="11" t="s">
        <v>22</v>
      </c>
      <c r="I20" s="8" t="s">
        <v>105</v>
      </c>
      <c r="J20" s="8" t="str">
        <f>HLOOKUP(I20,[1]LOCATION!$A$2:$M$3,2,0)</f>
        <v>AUSTRALIA</v>
      </c>
      <c r="K20" s="8" t="str">
        <f>INDEX([1]LOCATION!$A$1:$M$2,1,MATCH($I20,[1]LOCATION!$A$2:$M$2,0))</f>
        <v>English</v>
      </c>
      <c r="L20" s="8" t="str">
        <f>LOWER(IF(OR($K20="English"),CONCATENATE($E20,".",$D20,"@xyz.org"),CONCATENATE($E20,".",$D20,"@xyz.com")))</f>
        <v>raynor.earnestine@xyz.org</v>
      </c>
      <c r="M20" s="9">
        <v>70.3</v>
      </c>
      <c r="N20" s="11" t="s">
        <v>48</v>
      </c>
      <c r="O20" s="11" t="s">
        <v>62</v>
      </c>
      <c r="P20" s="6" t="str">
        <f>INDEX([1]SPORT!$A$1:$B$33,MATCH(Q20,[1]SPORT!$B$1:$B$33,0),1)</f>
        <v>INDOOR</v>
      </c>
      <c r="Q20" s="11" t="s">
        <v>106</v>
      </c>
      <c r="R20" s="10">
        <v>63526</v>
      </c>
    </row>
    <row r="21" spans="1:18" x14ac:dyDescent="0.35">
      <c r="A21" s="5">
        <v>20</v>
      </c>
      <c r="B21" s="6" t="str">
        <f>UPPER(CONCATENATE(C21," ",D21," ",E21,))</f>
        <v>MR. JASON GAYLORD</v>
      </c>
      <c r="C21" s="11" t="s">
        <v>51</v>
      </c>
      <c r="D21" s="11" t="s">
        <v>107</v>
      </c>
      <c r="E21" s="11" t="s">
        <v>108</v>
      </c>
      <c r="F21" s="7">
        <v>35718</v>
      </c>
      <c r="G21" s="11" t="s">
        <v>109</v>
      </c>
      <c r="H21" s="11" t="s">
        <v>37</v>
      </c>
      <c r="I21" s="8" t="s">
        <v>105</v>
      </c>
      <c r="J21" s="8" t="str">
        <f>HLOOKUP(I21,[1]LOCATION!$A$2:$M$3,2,0)</f>
        <v>AUSTRALIA</v>
      </c>
      <c r="K21" s="8" t="str">
        <f>INDEX([1]LOCATION!$A$1:$M$2,1,MATCH($I21,[1]LOCATION!$A$2:$M$2,0))</f>
        <v>English</v>
      </c>
      <c r="L21" s="8" t="str">
        <f>LOWER(IF(OR($K21="English"),CONCATENATE($E21,".",$D21,"@xyz.org"),CONCATENATE($E21,".",$D21,"@xyz.com")))</f>
        <v>gaylord.jason@xyz.org</v>
      </c>
      <c r="M21" s="9">
        <v>54.7</v>
      </c>
      <c r="N21" s="11" t="s">
        <v>30</v>
      </c>
      <c r="O21" s="11" t="s">
        <v>31</v>
      </c>
      <c r="P21" s="6" t="str">
        <f>INDEX([1]SPORT!$A$1:$B$33,MATCH(Q21,[1]SPORT!$B$1:$B$33,0),1)</f>
        <v>INDOOR</v>
      </c>
      <c r="Q21" s="11" t="s">
        <v>110</v>
      </c>
      <c r="R21" s="10">
        <v>46352</v>
      </c>
    </row>
    <row r="22" spans="1:18" x14ac:dyDescent="0.35">
      <c r="A22" s="5">
        <v>21</v>
      </c>
      <c r="B22" s="6" t="str">
        <f>UPPER(CONCATENATE(C22," ",D22," ",E22,))</f>
        <v>MR. KENDRICK SAUER</v>
      </c>
      <c r="C22" s="11" t="s">
        <v>51</v>
      </c>
      <c r="D22" s="11" t="s">
        <v>111</v>
      </c>
      <c r="E22" s="11" t="s">
        <v>112</v>
      </c>
      <c r="F22" s="7">
        <v>35719</v>
      </c>
      <c r="G22" s="11" t="s">
        <v>36</v>
      </c>
      <c r="H22" s="11" t="s">
        <v>37</v>
      </c>
      <c r="I22" s="8" t="s">
        <v>105</v>
      </c>
      <c r="J22" s="8" t="str">
        <f>HLOOKUP(I22,[1]LOCATION!$A$2:$M$3,2,0)</f>
        <v>AUSTRALIA</v>
      </c>
      <c r="K22" s="8" t="str">
        <f>INDEX([1]LOCATION!$A$1:$M$2,1,MATCH($I22,[1]LOCATION!$A$2:$M$2,0))</f>
        <v>English</v>
      </c>
      <c r="L22" s="8" t="str">
        <f>LOWER(IF(OR($K22="English"),CONCATENATE($E22,".",$D22,"@xyz.org"),CONCATENATE($E22,".",$D22,"@xyz.com")))</f>
        <v>sauer.kendrick@xyz.org</v>
      </c>
      <c r="M22" s="9">
        <v>100.9</v>
      </c>
      <c r="N22" s="11" t="s">
        <v>48</v>
      </c>
      <c r="O22" s="11" t="s">
        <v>49</v>
      </c>
      <c r="P22" s="6" t="str">
        <f>INDEX([1]SPORT!$A$1:$B$33,MATCH(Q22,[1]SPORT!$B$1:$B$33,0),1)</f>
        <v>OUTDOOR</v>
      </c>
      <c r="Q22" s="11" t="s">
        <v>113</v>
      </c>
      <c r="R22" s="10">
        <v>106808</v>
      </c>
    </row>
    <row r="23" spans="1:18" x14ac:dyDescent="0.35">
      <c r="A23" s="5">
        <v>22</v>
      </c>
      <c r="B23" s="6" t="str">
        <f>UPPER(CONCATENATE(C23," ",D23," ",E23,))</f>
        <v>DR. ANNABELL OLSON</v>
      </c>
      <c r="C23" s="11" t="s">
        <v>45</v>
      </c>
      <c r="D23" s="11" t="s">
        <v>114</v>
      </c>
      <c r="E23" s="11" t="s">
        <v>115</v>
      </c>
      <c r="F23" s="7">
        <v>35720</v>
      </c>
      <c r="G23" s="11" t="s">
        <v>116</v>
      </c>
      <c r="H23" s="11" t="s">
        <v>22</v>
      </c>
      <c r="I23" s="8" t="s">
        <v>105</v>
      </c>
      <c r="J23" s="8" t="str">
        <f>HLOOKUP(I23,[1]LOCATION!$A$2:$M$3,2,0)</f>
        <v>AUSTRALIA</v>
      </c>
      <c r="K23" s="8" t="str">
        <f>INDEX([1]LOCATION!$A$1:$M$2,1,MATCH($I23,[1]LOCATION!$A$2:$M$2,0))</f>
        <v>English</v>
      </c>
      <c r="L23" s="8" t="str">
        <f>LOWER(IF(OR($K23="English"),CONCATENATE($E23,".",$D23,"@xyz.org"),CONCATENATE($E23,".",$D23,"@xyz.com")))</f>
        <v>olson.annabell@xyz.org</v>
      </c>
      <c r="M23" s="9">
        <v>84.3</v>
      </c>
      <c r="N23" s="11" t="s">
        <v>24</v>
      </c>
      <c r="O23" s="11" t="s">
        <v>62</v>
      </c>
      <c r="P23" s="6" t="str">
        <f>INDEX([1]SPORT!$A$1:$B$33,MATCH(Q23,[1]SPORT!$B$1:$B$33,0),1)</f>
        <v>OUTDOOR</v>
      </c>
      <c r="Q23" s="11" t="s">
        <v>117</v>
      </c>
      <c r="R23" s="10">
        <v>96468</v>
      </c>
    </row>
    <row r="24" spans="1:18" x14ac:dyDescent="0.35">
      <c r="A24" s="5">
        <v>23</v>
      </c>
      <c r="B24" s="6" t="str">
        <f>UPPER(CONCATENATE(C24," ",D24," ",E24,))</f>
        <v>DR. JENA UPTON</v>
      </c>
      <c r="C24" s="11" t="s">
        <v>45</v>
      </c>
      <c r="D24" s="11" t="s">
        <v>118</v>
      </c>
      <c r="E24" s="11" t="s">
        <v>119</v>
      </c>
      <c r="F24" s="7">
        <v>35721</v>
      </c>
      <c r="G24" s="11" t="s">
        <v>54</v>
      </c>
      <c r="H24" s="11" t="s">
        <v>22</v>
      </c>
      <c r="I24" s="8" t="s">
        <v>105</v>
      </c>
      <c r="J24" s="8" t="str">
        <f>HLOOKUP(I24,[1]LOCATION!$A$2:$M$3,2,0)</f>
        <v>AUSTRALIA</v>
      </c>
      <c r="K24" s="8" t="str">
        <f>INDEX([1]LOCATION!$A$1:$M$2,1,MATCH($I24,[1]LOCATION!$A$2:$M$2,0))</f>
        <v>English</v>
      </c>
      <c r="L24" s="8" t="str">
        <f>LOWER(IF(OR($K24="English"),CONCATENATE($E24,".",$D24,"@xyz.org"),CONCATENATE($E24,".",$D24,"@xyz.com")))</f>
        <v>upton.jena@xyz.org</v>
      </c>
      <c r="M24" s="9">
        <v>66.8</v>
      </c>
      <c r="N24" s="11" t="s">
        <v>48</v>
      </c>
      <c r="O24" s="11" t="s">
        <v>70</v>
      </c>
      <c r="P24" s="6" t="str">
        <f>INDEX([1]SPORT!$A$1:$B$33,MATCH(Q24,[1]SPORT!$B$1:$B$33,0),1)</f>
        <v>OUTDOOR</v>
      </c>
      <c r="Q24" s="11" t="s">
        <v>120</v>
      </c>
      <c r="R24" s="10">
        <v>16526</v>
      </c>
    </row>
    <row r="25" spans="1:18" x14ac:dyDescent="0.35">
      <c r="A25" s="5">
        <v>24</v>
      </c>
      <c r="B25" s="6" t="str">
        <f>UPPER(CONCATENATE(C25," ",D25," ",E25,))</f>
        <v>DR. SHANNY BINS</v>
      </c>
      <c r="C25" s="11" t="s">
        <v>45</v>
      </c>
      <c r="D25" s="11" t="s">
        <v>121</v>
      </c>
      <c r="E25" s="11" t="s">
        <v>122</v>
      </c>
      <c r="F25" s="7">
        <v>35722</v>
      </c>
      <c r="G25" s="11" t="s">
        <v>86</v>
      </c>
      <c r="H25" s="11" t="s">
        <v>22</v>
      </c>
      <c r="I25" s="8" t="s">
        <v>105</v>
      </c>
      <c r="J25" s="8" t="str">
        <f>HLOOKUP(I25,[1]LOCATION!$A$2:$M$3,2,0)</f>
        <v>AUSTRALIA</v>
      </c>
      <c r="K25" s="8" t="str">
        <f>INDEX([1]LOCATION!$A$1:$M$2,1,MATCH($I25,[1]LOCATION!$A$2:$M$2,0))</f>
        <v>English</v>
      </c>
      <c r="L25" s="8" t="str">
        <f>LOWER(IF(OR($K25="English"),CONCATENATE($E25,".",$D25,"@xyz.org"),CONCATENATE($E25,".",$D25,"@xyz.com")))</f>
        <v>bins.shanny@xyz.org</v>
      </c>
      <c r="M25" s="9">
        <v>59.4</v>
      </c>
      <c r="N25" s="11" t="s">
        <v>39</v>
      </c>
      <c r="O25" s="11" t="s">
        <v>49</v>
      </c>
      <c r="P25" s="6" t="str">
        <f>INDEX([1]SPORT!$A$1:$B$33,MATCH(Q25,[1]SPORT!$B$1:$B$33,0),1)</f>
        <v>OUTDOOR</v>
      </c>
      <c r="Q25" s="11" t="s">
        <v>123</v>
      </c>
      <c r="R25" s="10">
        <v>21891</v>
      </c>
    </row>
    <row r="26" spans="1:18" x14ac:dyDescent="0.35">
      <c r="A26" s="5">
        <v>25</v>
      </c>
      <c r="B26" s="6" t="str">
        <f>UPPER(CONCATENATE(C26," ",D26," ",E26,))</f>
        <v>DR. TIA ABSHIRE</v>
      </c>
      <c r="C26" s="11" t="s">
        <v>45</v>
      </c>
      <c r="D26" s="11" t="s">
        <v>124</v>
      </c>
      <c r="E26" s="11" t="s">
        <v>125</v>
      </c>
      <c r="F26" s="7">
        <v>35723</v>
      </c>
      <c r="G26" s="11" t="s">
        <v>36</v>
      </c>
      <c r="H26" s="11" t="s">
        <v>22</v>
      </c>
      <c r="I26" s="8" t="s">
        <v>105</v>
      </c>
      <c r="J26" s="8" t="str">
        <f>HLOOKUP(I26,[1]LOCATION!$A$2:$M$3,2,0)</f>
        <v>AUSTRALIA</v>
      </c>
      <c r="K26" s="8" t="str">
        <f>INDEX([1]LOCATION!$A$1:$M$2,1,MATCH($I26,[1]LOCATION!$A$2:$M$2,0))</f>
        <v>English</v>
      </c>
      <c r="L26" s="8" t="str">
        <f>LOWER(IF(OR($K26="English"),CONCATENATE($E26,".",$D26,"@xyz.org"),CONCATENATE($E26,".",$D26,"@xyz.com")))</f>
        <v>abshire.tia@xyz.org</v>
      </c>
      <c r="M26" s="9">
        <v>77.8</v>
      </c>
      <c r="N26" s="11" t="s">
        <v>39</v>
      </c>
      <c r="O26" s="11" t="s">
        <v>62</v>
      </c>
      <c r="P26" s="6" t="str">
        <f>INDEX([1]SPORT!$A$1:$B$33,MATCH(Q26,[1]SPORT!$B$1:$B$33,0),1)</f>
        <v>OUTDOOR</v>
      </c>
      <c r="Q26" s="11" t="s">
        <v>59</v>
      </c>
      <c r="R26" s="10">
        <v>62037</v>
      </c>
    </row>
    <row r="27" spans="1:18" x14ac:dyDescent="0.35">
      <c r="A27" s="5">
        <v>26</v>
      </c>
      <c r="B27" s="6" t="str">
        <f>UPPER(CONCATENATE(C27," ",D27," ",E27,))</f>
        <v>MS. ISABEL RUNOLFSDOTTIR</v>
      </c>
      <c r="C27" s="11" t="s">
        <v>18</v>
      </c>
      <c r="D27" s="11" t="s">
        <v>126</v>
      </c>
      <c r="E27" s="11" t="s">
        <v>127</v>
      </c>
      <c r="F27" s="7">
        <v>35724</v>
      </c>
      <c r="G27" s="11" t="s">
        <v>116</v>
      </c>
      <c r="H27" s="11" t="s">
        <v>22</v>
      </c>
      <c r="I27" s="8" t="s">
        <v>105</v>
      </c>
      <c r="J27" s="8" t="str">
        <f>HLOOKUP(I27,[1]LOCATION!$A$2:$M$3,2,0)</f>
        <v>AUSTRALIA</v>
      </c>
      <c r="K27" s="8" t="str">
        <f>INDEX([1]LOCATION!$A$1:$M$2,1,MATCH($I27,[1]LOCATION!$A$2:$M$2,0))</f>
        <v>English</v>
      </c>
      <c r="L27" s="8" t="str">
        <f>LOWER(IF(OR($K27="English"),CONCATENATE($E27,".",$D27,"@xyz.org"),CONCATENATE($E27,".",$D27,"@xyz.com")))</f>
        <v>runolfsdottir.isabel@xyz.org</v>
      </c>
      <c r="M27" s="9">
        <v>85.9</v>
      </c>
      <c r="N27" s="11" t="s">
        <v>48</v>
      </c>
      <c r="O27" s="11" t="s">
        <v>128</v>
      </c>
      <c r="P27" s="6" t="str">
        <f>INDEX([1]SPORT!$A$1:$B$33,MATCH(Q27,[1]SPORT!$B$1:$B$33,0),1)</f>
        <v>INDOOR</v>
      </c>
      <c r="Q27" s="11" t="s">
        <v>26</v>
      </c>
      <c r="R27" s="10">
        <v>89737</v>
      </c>
    </row>
    <row r="28" spans="1:18" x14ac:dyDescent="0.35">
      <c r="A28" s="5">
        <v>27</v>
      </c>
      <c r="B28" s="6" t="str">
        <f>UPPER(CONCATENATE(C28," ",D28," ",E28,))</f>
        <v>HR. BARNEY WESACK</v>
      </c>
      <c r="C28" s="11" t="s">
        <v>83</v>
      </c>
      <c r="D28" s="11" t="s">
        <v>129</v>
      </c>
      <c r="E28" s="11" t="s">
        <v>130</v>
      </c>
      <c r="F28" s="7">
        <v>35725</v>
      </c>
      <c r="G28" s="11" t="s">
        <v>36</v>
      </c>
      <c r="H28" s="11" t="s">
        <v>37</v>
      </c>
      <c r="I28" s="8" t="s">
        <v>131</v>
      </c>
      <c r="J28" s="8" t="str">
        <f>HLOOKUP(I28,[1]LOCATION!$A$2:$M$3,2,0)</f>
        <v>AUSTRIA</v>
      </c>
      <c r="K28" s="8" t="str">
        <f>INDEX([1]LOCATION!$A$1:$M$2,1,MATCH($I28,[1]LOCATION!$A$2:$M$2,0))</f>
        <v>German</v>
      </c>
      <c r="L28" s="8" t="str">
        <f>LOWER(IF(OR($K28="English"),CONCATENATE($E28,".",$D28,"@xyz.org"),CONCATENATE($E28,".",$D28,"@xyz.com")))</f>
        <v>wesack.barney@xyz.com</v>
      </c>
      <c r="M28" s="9">
        <v>93.4</v>
      </c>
      <c r="N28" s="11" t="s">
        <v>39</v>
      </c>
      <c r="O28" s="11" t="s">
        <v>128</v>
      </c>
      <c r="P28" s="6" t="str">
        <f>INDEX([1]SPORT!$A$1:$B$33,MATCH(Q28,[1]SPORT!$B$1:$B$33,0),1)</f>
        <v>INDOOR</v>
      </c>
      <c r="Q28" s="11" t="s">
        <v>132</v>
      </c>
      <c r="R28" s="10">
        <v>41039</v>
      </c>
    </row>
    <row r="29" spans="1:18" x14ac:dyDescent="0.35">
      <c r="A29" s="5">
        <v>28</v>
      </c>
      <c r="B29" s="6" t="str">
        <f>UPPER(CONCATENATE(C29," ",D29," ",E29,))</f>
        <v>HR. BARUCH KADE</v>
      </c>
      <c r="C29" s="11" t="s">
        <v>83</v>
      </c>
      <c r="D29" s="11" t="s">
        <v>133</v>
      </c>
      <c r="E29" s="11" t="s">
        <v>134</v>
      </c>
      <c r="F29" s="7">
        <v>35726</v>
      </c>
      <c r="G29" s="11" t="s">
        <v>93</v>
      </c>
      <c r="H29" s="11" t="s">
        <v>37</v>
      </c>
      <c r="I29" s="8" t="s">
        <v>131</v>
      </c>
      <c r="J29" s="8" t="str">
        <f>HLOOKUP(I29,[1]LOCATION!$A$2:$M$3,2,0)</f>
        <v>AUSTRIA</v>
      </c>
      <c r="K29" s="8" t="str">
        <f>INDEX([1]LOCATION!$A$1:$M$2,1,MATCH($I29,[1]LOCATION!$A$2:$M$2,0))</f>
        <v>German</v>
      </c>
      <c r="L29" s="8" t="str">
        <f>LOWER(IF(OR($K29="English"),CONCATENATE($E29,".",$D29,"@xyz.org"),CONCATENATE($E29,".",$D29,"@xyz.com")))</f>
        <v>kade.baruch@xyz.com</v>
      </c>
      <c r="M29" s="9">
        <v>95.5</v>
      </c>
      <c r="N29" s="11" t="s">
        <v>88</v>
      </c>
      <c r="O29" s="11" t="s">
        <v>31</v>
      </c>
      <c r="P29" s="6" t="str">
        <f>INDEX([1]SPORT!$A$1:$B$33,MATCH(Q29,[1]SPORT!$B$1:$B$33,0),1)</f>
        <v>OUTDOOR</v>
      </c>
      <c r="Q29" s="11" t="s">
        <v>82</v>
      </c>
      <c r="R29" s="10">
        <v>28458</v>
      </c>
    </row>
    <row r="30" spans="1:18" x14ac:dyDescent="0.35">
      <c r="A30" s="5">
        <v>29</v>
      </c>
      <c r="B30" s="6" t="str">
        <f>UPPER(CONCATENATE(C30," ",D30," ",E30,))</f>
        <v>PROF. LIESBETH ROSEMANN</v>
      </c>
      <c r="C30" s="11" t="s">
        <v>90</v>
      </c>
      <c r="D30" s="11" t="s">
        <v>135</v>
      </c>
      <c r="E30" s="11" t="s">
        <v>136</v>
      </c>
      <c r="F30" s="7">
        <v>35727</v>
      </c>
      <c r="G30" s="11" t="s">
        <v>29</v>
      </c>
      <c r="H30" s="11" t="s">
        <v>22</v>
      </c>
      <c r="I30" s="8" t="s">
        <v>131</v>
      </c>
      <c r="J30" s="8" t="str">
        <f>HLOOKUP(I30,[1]LOCATION!$A$2:$M$3,2,0)</f>
        <v>AUSTRIA</v>
      </c>
      <c r="K30" s="8" t="str">
        <f>INDEX([1]LOCATION!$A$1:$M$2,1,MATCH($I30,[1]LOCATION!$A$2:$M$2,0))</f>
        <v>German</v>
      </c>
      <c r="L30" s="8" t="str">
        <f>LOWER(IF(OR($K30="English"),CONCATENATE($E30,".",$D30,"@xyz.org"),CONCATENATE($E30,".",$D30,"@xyz.com")))</f>
        <v>rosemann.liesbeth@xyz.com</v>
      </c>
      <c r="M30" s="9">
        <v>52.2</v>
      </c>
      <c r="N30" s="11" t="s">
        <v>48</v>
      </c>
      <c r="O30" s="11" t="s">
        <v>70</v>
      </c>
      <c r="P30" s="6" t="str">
        <f>INDEX([1]SPORT!$A$1:$B$33,MATCH(Q30,[1]SPORT!$B$1:$B$33,0),1)</f>
        <v>OUTDOOR</v>
      </c>
      <c r="Q30" s="11" t="s">
        <v>59</v>
      </c>
      <c r="R30" s="10">
        <v>55007</v>
      </c>
    </row>
    <row r="31" spans="1:18" x14ac:dyDescent="0.35">
      <c r="A31" s="5">
        <v>30</v>
      </c>
      <c r="B31" s="6" t="str">
        <f>UPPER(CONCATENATE(C31," ",D31," ",E31,))</f>
        <v>MME. VALENTINE MOREAU</v>
      </c>
      <c r="C31" s="11" t="s">
        <v>137</v>
      </c>
      <c r="D31" s="11" t="s">
        <v>138</v>
      </c>
      <c r="E31" s="11" t="s">
        <v>139</v>
      </c>
      <c r="F31" s="7">
        <v>35728</v>
      </c>
      <c r="G31" s="11" t="s">
        <v>21</v>
      </c>
      <c r="H31" s="11" t="s">
        <v>22</v>
      </c>
      <c r="I31" s="8" t="s">
        <v>140</v>
      </c>
      <c r="J31" s="8" t="str">
        <f>HLOOKUP(I31,[1]LOCATION!$A$2:$M$3,2,0)</f>
        <v>FRANCE</v>
      </c>
      <c r="K31" s="8" t="str">
        <f>INDEX([1]LOCATION!$A$1:$M$2,1,MATCH($I31,[1]LOCATION!$A$2:$M$2,0))</f>
        <v>French</v>
      </c>
      <c r="L31" s="8" t="str">
        <f>LOWER(IF(OR($K31="English"),CONCATENATE($E31,".",$D31,"@xyz.org"),CONCATENATE($E31,".",$D31,"@xyz.com")))</f>
        <v>moreau.valentine@xyz.com</v>
      </c>
      <c r="M31" s="9">
        <v>74.599999999999994</v>
      </c>
      <c r="N31" s="11" t="s">
        <v>48</v>
      </c>
      <c r="O31" s="11" t="s">
        <v>128</v>
      </c>
      <c r="P31" s="6" t="str">
        <f>INDEX([1]SPORT!$A$1:$B$33,MATCH(Q31,[1]SPORT!$B$1:$B$33,0),1)</f>
        <v>OUTDOOR</v>
      </c>
      <c r="Q31" s="11" t="s">
        <v>141</v>
      </c>
      <c r="R31" s="10">
        <v>69041</v>
      </c>
    </row>
    <row r="32" spans="1:18" x14ac:dyDescent="0.35">
      <c r="A32" s="5">
        <v>31</v>
      </c>
      <c r="B32" s="6" t="str">
        <f>UPPER(CONCATENATE(C32," ",D32," ",E32,))</f>
        <v>MME. PAULETTE DURAND</v>
      </c>
      <c r="C32" s="11" t="s">
        <v>137</v>
      </c>
      <c r="D32" s="11" t="s">
        <v>142</v>
      </c>
      <c r="E32" s="11" t="s">
        <v>143</v>
      </c>
      <c r="F32" s="7">
        <v>35729</v>
      </c>
      <c r="G32" s="11" t="s">
        <v>109</v>
      </c>
      <c r="H32" s="11" t="s">
        <v>22</v>
      </c>
      <c r="I32" s="8" t="s">
        <v>140</v>
      </c>
      <c r="J32" s="8" t="str">
        <f>HLOOKUP(I32,[1]LOCATION!$A$2:$M$3,2,0)</f>
        <v>FRANCE</v>
      </c>
      <c r="K32" s="8" t="str">
        <f>INDEX([1]LOCATION!$A$1:$M$2,1,MATCH($I32,[1]LOCATION!$A$2:$M$2,0))</f>
        <v>French</v>
      </c>
      <c r="L32" s="8" t="str">
        <f>LOWER(IF(OR($K32="English"),CONCATENATE($E32,".",$D32,"@xyz.org"),CONCATENATE($E32,".",$D32,"@xyz.com")))</f>
        <v>durand.paulette@xyz.com</v>
      </c>
      <c r="M32" s="9">
        <v>81.7</v>
      </c>
      <c r="N32" s="11" t="s">
        <v>39</v>
      </c>
      <c r="O32" s="11" t="s">
        <v>31</v>
      </c>
      <c r="P32" s="6" t="str">
        <f>INDEX([1]SPORT!$A$1:$B$33,MATCH(Q32,[1]SPORT!$B$1:$B$33,0),1)</f>
        <v>INDOOR</v>
      </c>
      <c r="Q32" s="11" t="s">
        <v>132</v>
      </c>
      <c r="R32" s="10">
        <v>86262</v>
      </c>
    </row>
    <row r="33" spans="1:18" x14ac:dyDescent="0.35">
      <c r="A33" s="5">
        <v>32</v>
      </c>
      <c r="B33" s="6" t="str">
        <f>UPPER(CONCATENATE(C33," ",D33," ",E33,))</f>
        <v>MME. LAURE-ALIX CHEVALIER</v>
      </c>
      <c r="C33" s="11" t="s">
        <v>137</v>
      </c>
      <c r="D33" s="11" t="s">
        <v>144</v>
      </c>
      <c r="E33" s="11" t="s">
        <v>145</v>
      </c>
      <c r="F33" s="7">
        <v>35730</v>
      </c>
      <c r="G33" s="11" t="s">
        <v>109</v>
      </c>
      <c r="H33" s="11" t="s">
        <v>22</v>
      </c>
      <c r="I33" s="8" t="s">
        <v>140</v>
      </c>
      <c r="J33" s="8" t="str">
        <f>HLOOKUP(I33,[1]LOCATION!$A$2:$M$3,2,0)</f>
        <v>FRANCE</v>
      </c>
      <c r="K33" s="8" t="str">
        <f>INDEX([1]LOCATION!$A$1:$M$2,1,MATCH($I33,[1]LOCATION!$A$2:$M$2,0))</f>
        <v>French</v>
      </c>
      <c r="L33" s="8" t="str">
        <f>LOWER(IF(OR($K33="English"),CONCATENATE($E33,".",$D33,"@xyz.org"),CONCATENATE($E33,".",$D33,"@xyz.com")))</f>
        <v>chevalier.laure-alix@xyz.com</v>
      </c>
      <c r="M33" s="9">
        <v>78.099999999999994</v>
      </c>
      <c r="N33" s="11" t="s">
        <v>48</v>
      </c>
      <c r="O33" s="11" t="s">
        <v>70</v>
      </c>
      <c r="P33" s="6" t="str">
        <f>INDEX([1]SPORT!$A$1:$B$33,MATCH(Q33,[1]SPORT!$B$1:$B$33,0),1)</f>
        <v>OUTDOOR</v>
      </c>
      <c r="Q33" s="11" t="s">
        <v>120</v>
      </c>
      <c r="R33" s="10">
        <v>19234</v>
      </c>
    </row>
    <row r="34" spans="1:18" x14ac:dyDescent="0.35">
      <c r="A34" s="5">
        <v>33</v>
      </c>
      <c r="B34" s="6" t="str">
        <f>UPPER(CONCATENATE(C34," ",D34," ",E34,))</f>
        <v>M. CLAUDE TOUSSAINT</v>
      </c>
      <c r="C34" s="11" t="s">
        <v>146</v>
      </c>
      <c r="D34" s="11" t="s">
        <v>147</v>
      </c>
      <c r="E34" s="11" t="s">
        <v>148</v>
      </c>
      <c r="F34" s="7">
        <v>35731</v>
      </c>
      <c r="G34" s="11" t="s">
        <v>74</v>
      </c>
      <c r="H34" s="11" t="s">
        <v>37</v>
      </c>
      <c r="I34" s="8" t="s">
        <v>140</v>
      </c>
      <c r="J34" s="8" t="str">
        <f>HLOOKUP(I34,[1]LOCATION!$A$2:$M$3,2,0)</f>
        <v>FRANCE</v>
      </c>
      <c r="K34" s="8" t="str">
        <f>INDEX([1]LOCATION!$A$1:$M$2,1,MATCH($I34,[1]LOCATION!$A$2:$M$2,0))</f>
        <v>French</v>
      </c>
      <c r="L34" s="8" t="str">
        <f>LOWER(IF(OR($K34="English"),CONCATENATE($E34,".",$D34,"@xyz.org"),CONCATENATE($E34,".",$D34,"@xyz.com")))</f>
        <v>toussaint.claude@xyz.com</v>
      </c>
      <c r="M34" s="9">
        <v>57.1</v>
      </c>
      <c r="N34" s="11" t="s">
        <v>24</v>
      </c>
      <c r="O34" s="11" t="s">
        <v>70</v>
      </c>
      <c r="P34" s="6" t="str">
        <f>INDEX([1]SPORT!$A$1:$B$33,MATCH(Q34,[1]SPORT!$B$1:$B$33,0),1)</f>
        <v>INDOOR</v>
      </c>
      <c r="Q34" s="11" t="s">
        <v>149</v>
      </c>
      <c r="R34" s="10">
        <v>95123</v>
      </c>
    </row>
    <row r="35" spans="1:18" x14ac:dyDescent="0.35">
      <c r="A35" s="5">
        <v>34</v>
      </c>
      <c r="B35" s="6" t="str">
        <f>UPPER(CONCATENATE(C35," ",D35," ",E35,))</f>
        <v>M. VICTOR LENOIR</v>
      </c>
      <c r="C35" s="11" t="s">
        <v>146</v>
      </c>
      <c r="D35" s="11" t="s">
        <v>150</v>
      </c>
      <c r="E35" s="11" t="s">
        <v>151</v>
      </c>
      <c r="F35" s="7">
        <v>35732</v>
      </c>
      <c r="G35" s="11" t="s">
        <v>21</v>
      </c>
      <c r="H35" s="11" t="s">
        <v>37</v>
      </c>
      <c r="I35" s="8" t="s">
        <v>140</v>
      </c>
      <c r="J35" s="8" t="str">
        <f>HLOOKUP(I35,[1]LOCATION!$A$2:$M$3,2,0)</f>
        <v>FRANCE</v>
      </c>
      <c r="K35" s="8" t="str">
        <f>INDEX([1]LOCATION!$A$1:$M$2,1,MATCH($I35,[1]LOCATION!$A$2:$M$2,0))</f>
        <v>French</v>
      </c>
      <c r="L35" s="8" t="str">
        <f>LOWER(IF(OR($K35="English"),CONCATENATE($E35,".",$D35,"@xyz.org"),CONCATENATE($E35,".",$D35,"@xyz.com")))</f>
        <v>lenoir.victor@xyz.com</v>
      </c>
      <c r="M35" s="9">
        <v>56</v>
      </c>
      <c r="N35" s="11" t="s">
        <v>48</v>
      </c>
      <c r="O35" s="11" t="s">
        <v>128</v>
      </c>
      <c r="P35" s="6" t="str">
        <f>INDEX([1]SPORT!$A$1:$B$33,MATCH(Q35,[1]SPORT!$B$1:$B$33,0),1)</f>
        <v>OUTDOOR</v>
      </c>
      <c r="Q35" s="11" t="s">
        <v>113</v>
      </c>
      <c r="R35" s="10">
        <v>62761</v>
      </c>
    </row>
    <row r="36" spans="1:18" x14ac:dyDescent="0.35">
      <c r="A36" s="5">
        <v>35</v>
      </c>
      <c r="B36" s="6" t="str">
        <f>UPPER(CONCATENATE(C36," ",D36," ",E36,))</f>
        <v>M. ARTHUR LENOIR</v>
      </c>
      <c r="C36" s="11" t="s">
        <v>146</v>
      </c>
      <c r="D36" s="11" t="s">
        <v>152</v>
      </c>
      <c r="E36" s="11" t="s">
        <v>151</v>
      </c>
      <c r="F36" s="7">
        <v>35733</v>
      </c>
      <c r="G36" s="11" t="s">
        <v>58</v>
      </c>
      <c r="H36" s="11" t="s">
        <v>37</v>
      </c>
      <c r="I36" s="8" t="s">
        <v>140</v>
      </c>
      <c r="J36" s="8" t="str">
        <f>HLOOKUP(I36,[1]LOCATION!$A$2:$M$3,2,0)</f>
        <v>FRANCE</v>
      </c>
      <c r="K36" s="8" t="str">
        <f>INDEX([1]LOCATION!$A$1:$M$2,1,MATCH($I36,[1]LOCATION!$A$2:$M$2,0))</f>
        <v>French</v>
      </c>
      <c r="L36" s="8" t="str">
        <f>LOWER(IF(OR($K36="English"),CONCATENATE($E36,".",$D36,"@xyz.org"),CONCATENATE($E36,".",$D36,"@xyz.com")))</f>
        <v>lenoir.arthur@xyz.com</v>
      </c>
      <c r="M36" s="9">
        <v>88.6</v>
      </c>
      <c r="N36" s="11" t="s">
        <v>39</v>
      </c>
      <c r="O36" s="11" t="s">
        <v>70</v>
      </c>
      <c r="P36" s="6" t="str">
        <f>INDEX([1]SPORT!$A$1:$B$33,MATCH(Q36,[1]SPORT!$B$1:$B$33,0),1)</f>
        <v>OUTDOOR</v>
      </c>
      <c r="Q36" s="11" t="s">
        <v>153</v>
      </c>
      <c r="R36" s="10">
        <v>108431</v>
      </c>
    </row>
    <row r="37" spans="1:18" x14ac:dyDescent="0.35">
      <c r="A37" s="5">
        <v>36</v>
      </c>
      <c r="B37" s="6" t="str">
        <f>UPPER(CONCATENATE(C37," ",D37," ",E37,))</f>
        <v>M. BENJAMIN LEBRUN-BRUN</v>
      </c>
      <c r="C37" s="11" t="s">
        <v>146</v>
      </c>
      <c r="D37" s="11" t="s">
        <v>154</v>
      </c>
      <c r="E37" s="11" t="s">
        <v>155</v>
      </c>
      <c r="F37" s="7">
        <v>35734</v>
      </c>
      <c r="G37" s="11" t="s">
        <v>29</v>
      </c>
      <c r="H37" s="11" t="s">
        <v>37</v>
      </c>
      <c r="I37" s="8" t="s">
        <v>140</v>
      </c>
      <c r="J37" s="8" t="str">
        <f>HLOOKUP(I37,[1]LOCATION!$A$2:$M$3,2,0)</f>
        <v>FRANCE</v>
      </c>
      <c r="K37" s="8" t="str">
        <f>INDEX([1]LOCATION!$A$1:$M$2,1,MATCH($I37,[1]LOCATION!$A$2:$M$2,0))</f>
        <v>French</v>
      </c>
      <c r="L37" s="8" t="str">
        <f>LOWER(IF(OR($K37="English"),CONCATENATE($E37,".",$D37,"@xyz.org"),CONCATENATE($E37,".",$D37,"@xyz.com")))</f>
        <v>lebrun-brun.benjamin@xyz.com</v>
      </c>
      <c r="M37" s="9">
        <v>78.2</v>
      </c>
      <c r="N37" s="11" t="s">
        <v>30</v>
      </c>
      <c r="O37" s="11" t="s">
        <v>31</v>
      </c>
      <c r="P37" s="6" t="str">
        <f>INDEX([1]SPORT!$A$1:$B$33,MATCH(Q37,[1]SPORT!$B$1:$B$33,0),1)</f>
        <v>OUTDOOR</v>
      </c>
      <c r="Q37" s="11" t="s">
        <v>113</v>
      </c>
      <c r="R37" s="10">
        <v>66268</v>
      </c>
    </row>
    <row r="38" spans="1:18" x14ac:dyDescent="0.35">
      <c r="A38" s="5">
        <v>37</v>
      </c>
      <c r="B38" s="6" t="str">
        <f>UPPER(CONCATENATE(C38," ",D38," ",E38,))</f>
        <v>M. ANTOINE MAILLARD</v>
      </c>
      <c r="C38" s="11" t="s">
        <v>146</v>
      </c>
      <c r="D38" s="11" t="s">
        <v>156</v>
      </c>
      <c r="E38" s="11" t="s">
        <v>157</v>
      </c>
      <c r="F38" s="7">
        <v>35735</v>
      </c>
      <c r="G38" s="11" t="s">
        <v>36</v>
      </c>
      <c r="H38" s="11" t="s">
        <v>37</v>
      </c>
      <c r="I38" s="8" t="s">
        <v>140</v>
      </c>
      <c r="J38" s="8" t="str">
        <f>HLOOKUP(I38,[1]LOCATION!$A$2:$M$3,2,0)</f>
        <v>FRANCE</v>
      </c>
      <c r="K38" s="8" t="str">
        <f>INDEX([1]LOCATION!$A$1:$M$2,1,MATCH($I38,[1]LOCATION!$A$2:$M$2,0))</f>
        <v>French</v>
      </c>
      <c r="L38" s="8" t="str">
        <f>LOWER(IF(OR($K38="English"),CONCATENATE($E38,".",$D38,"@xyz.org"),CONCATENATE($E38,".",$D38,"@xyz.com")))</f>
        <v>maillard.antoine@xyz.com</v>
      </c>
      <c r="M38" s="9">
        <v>95.8</v>
      </c>
      <c r="N38" s="11" t="s">
        <v>48</v>
      </c>
      <c r="O38" s="11" t="s">
        <v>49</v>
      </c>
      <c r="P38" s="6" t="str">
        <f>INDEX([1]SPORT!$A$1:$B$33,MATCH(Q38,[1]SPORT!$B$1:$B$33,0),1)</f>
        <v>OUTDOOR</v>
      </c>
      <c r="Q38" s="11" t="s">
        <v>158</v>
      </c>
      <c r="R38" s="10">
        <v>33970</v>
      </c>
    </row>
    <row r="39" spans="1:18" x14ac:dyDescent="0.35">
      <c r="A39" s="5">
        <v>38</v>
      </c>
      <c r="B39" s="6" t="str">
        <f>UPPER(CONCATENATE(C39," ",D39," ",E39,))</f>
        <v>M. BERNARD HOARAU-GUYON</v>
      </c>
      <c r="C39" s="11" t="s">
        <v>146</v>
      </c>
      <c r="D39" s="11" t="s">
        <v>159</v>
      </c>
      <c r="E39" s="11" t="s">
        <v>160</v>
      </c>
      <c r="F39" s="7">
        <v>35736</v>
      </c>
      <c r="G39" s="11" t="s">
        <v>109</v>
      </c>
      <c r="H39" s="11" t="s">
        <v>37</v>
      </c>
      <c r="I39" s="8" t="s">
        <v>140</v>
      </c>
      <c r="J39" s="8" t="str">
        <f>HLOOKUP(I39,[1]LOCATION!$A$2:$M$3,2,0)</f>
        <v>FRANCE</v>
      </c>
      <c r="K39" s="8" t="str">
        <f>INDEX([1]LOCATION!$A$1:$M$2,1,MATCH($I39,[1]LOCATION!$A$2:$M$2,0))</f>
        <v>French</v>
      </c>
      <c r="L39" s="8" t="str">
        <f>LOWER(IF(OR($K39="English"),CONCATENATE($E39,".",$D39,"@xyz.org"),CONCATENATE($E39,".",$D39,"@xyz.com")))</f>
        <v>hoarau-guyon.bernard@xyz.com</v>
      </c>
      <c r="M39" s="9">
        <v>59.7</v>
      </c>
      <c r="N39" s="11" t="s">
        <v>88</v>
      </c>
      <c r="O39" s="11" t="s">
        <v>31</v>
      </c>
      <c r="P39" s="6" t="str">
        <f>INDEX([1]SPORT!$A$1:$B$33,MATCH(Q39,[1]SPORT!$B$1:$B$33,0),1)</f>
        <v>INDOOR</v>
      </c>
      <c r="Q39" s="11" t="s">
        <v>26</v>
      </c>
      <c r="R39" s="10">
        <v>71352</v>
      </c>
    </row>
    <row r="40" spans="1:18" x14ac:dyDescent="0.35">
      <c r="A40" s="5">
        <v>39</v>
      </c>
      <c r="B40" s="6" t="str">
        <f>UPPER(CONCATENATE(C40," ",D40," ",E40,))</f>
        <v>SR. HIDALGO TERCERO</v>
      </c>
      <c r="C40" s="11" t="s">
        <v>33</v>
      </c>
      <c r="D40" s="11" t="s">
        <v>161</v>
      </c>
      <c r="E40" s="11" t="s">
        <v>162</v>
      </c>
      <c r="F40" s="7">
        <v>35737</v>
      </c>
      <c r="G40" s="11" t="s">
        <v>54</v>
      </c>
      <c r="H40" s="11" t="s">
        <v>37</v>
      </c>
      <c r="I40" s="8" t="s">
        <v>163</v>
      </c>
      <c r="J40" s="8" t="str">
        <f>HLOOKUP(I40,[1]LOCATION!$A$2:$M$3,2,0)</f>
        <v>ARGENTINA</v>
      </c>
      <c r="K40" s="8" t="str">
        <f>INDEX([1]LOCATION!$A$1:$M$2,1,MATCH($I40,[1]LOCATION!$A$2:$M$2,0))</f>
        <v>Spanish</v>
      </c>
      <c r="L40" s="8" t="str">
        <f>LOWER(IF(OR($K40="English"),CONCATENATE($E40,".",$D40,"@xyz.org"),CONCATENATE($E40,".",$D40,"@xyz.com")))</f>
        <v>tercero.hidalgo@xyz.com</v>
      </c>
      <c r="M40" s="9">
        <v>77.7</v>
      </c>
      <c r="N40" s="11" t="s">
        <v>88</v>
      </c>
      <c r="O40" s="11" t="s">
        <v>49</v>
      </c>
      <c r="P40" s="6" t="str">
        <f>INDEX([1]SPORT!$A$1:$B$33,MATCH(Q40,[1]SPORT!$B$1:$B$33,0),1)</f>
        <v>OUTDOOR</v>
      </c>
      <c r="Q40" s="11" t="s">
        <v>123</v>
      </c>
      <c r="R40" s="10">
        <v>116376</v>
      </c>
    </row>
    <row r="41" spans="1:18" x14ac:dyDescent="0.35">
      <c r="A41" s="5">
        <v>40</v>
      </c>
      <c r="B41" s="6" t="str">
        <f>UPPER(CONCATENATE(C41," ",D41," ",E41,))</f>
        <v>SR. HADALGO POLANCO</v>
      </c>
      <c r="C41" s="11" t="s">
        <v>33</v>
      </c>
      <c r="D41" s="11" t="s">
        <v>164</v>
      </c>
      <c r="E41" s="11" t="s">
        <v>165</v>
      </c>
      <c r="F41" s="7">
        <v>35738</v>
      </c>
      <c r="G41" s="11" t="s">
        <v>166</v>
      </c>
      <c r="H41" s="11" t="s">
        <v>37</v>
      </c>
      <c r="I41" s="8" t="s">
        <v>163</v>
      </c>
      <c r="J41" s="8" t="str">
        <f>HLOOKUP(I41,[1]LOCATION!$A$2:$M$3,2,0)</f>
        <v>ARGENTINA</v>
      </c>
      <c r="K41" s="8" t="str">
        <f>INDEX([1]LOCATION!$A$1:$M$2,1,MATCH($I41,[1]LOCATION!$A$2:$M$2,0))</f>
        <v>Spanish</v>
      </c>
      <c r="L41" s="8" t="str">
        <f>LOWER(IF(OR($K41="English"),CONCATENATE($E41,".",$D41,"@xyz.org"),CONCATENATE($E41,".",$D41,"@xyz.com")))</f>
        <v>polanco.hadalgo@xyz.com</v>
      </c>
      <c r="M41" s="9">
        <v>98</v>
      </c>
      <c r="N41" s="11" t="s">
        <v>48</v>
      </c>
      <c r="O41" s="11" t="s">
        <v>25</v>
      </c>
      <c r="P41" s="6" t="str">
        <f>INDEX([1]SPORT!$A$1:$B$33,MATCH(Q41,[1]SPORT!$B$1:$B$33,0),1)</f>
        <v>OUTDOOR</v>
      </c>
      <c r="Q41" s="11" t="s">
        <v>120</v>
      </c>
      <c r="R41" s="10">
        <v>114144</v>
      </c>
    </row>
    <row r="42" spans="1:18" x14ac:dyDescent="0.35">
      <c r="A42" s="5">
        <v>41</v>
      </c>
      <c r="B42" s="6" t="str">
        <f>UPPER(CONCATENATE(C42," ",D42," ",E42,))</f>
        <v>SRA. LAURA OLIVIERA</v>
      </c>
      <c r="C42" s="11" t="s">
        <v>167</v>
      </c>
      <c r="D42" s="11" t="s">
        <v>168</v>
      </c>
      <c r="E42" s="11" t="s">
        <v>169</v>
      </c>
      <c r="F42" s="7">
        <v>35739</v>
      </c>
      <c r="G42" s="11" t="s">
        <v>29</v>
      </c>
      <c r="H42" s="11" t="s">
        <v>22</v>
      </c>
      <c r="I42" s="8" t="s">
        <v>163</v>
      </c>
      <c r="J42" s="8" t="str">
        <f>HLOOKUP(I42,[1]LOCATION!$A$2:$M$3,2,0)</f>
        <v>ARGENTINA</v>
      </c>
      <c r="K42" s="8" t="str">
        <f>INDEX([1]LOCATION!$A$1:$M$2,1,MATCH($I42,[1]LOCATION!$A$2:$M$2,0))</f>
        <v>Spanish</v>
      </c>
      <c r="L42" s="8" t="str">
        <f>LOWER(IF(OR($K42="English"),CONCATENATE($E42,".",$D42,"@xyz.org"),CONCATENATE($E42,".",$D42,"@xyz.com")))</f>
        <v>oliviera.laura@xyz.com</v>
      </c>
      <c r="M42" s="9">
        <v>51.9</v>
      </c>
      <c r="N42" s="11" t="s">
        <v>39</v>
      </c>
      <c r="O42" s="11" t="s">
        <v>31</v>
      </c>
      <c r="P42" s="6" t="str">
        <f>INDEX([1]SPORT!$A$1:$B$33,MATCH(Q42,[1]SPORT!$B$1:$B$33,0),1)</f>
        <v>OUTDOOR</v>
      </c>
      <c r="Q42" s="11" t="s">
        <v>170</v>
      </c>
      <c r="R42" s="10">
        <v>79872</v>
      </c>
    </row>
    <row r="43" spans="1:18" x14ac:dyDescent="0.35">
      <c r="A43" s="5">
        <v>42</v>
      </c>
      <c r="B43" s="6" t="str">
        <f>UPPER(CONCATENATE(C43," ",D43," ",E43,))</f>
        <v>SRA. AINHOA GARZA</v>
      </c>
      <c r="C43" s="11" t="s">
        <v>167</v>
      </c>
      <c r="D43" s="11" t="s">
        <v>171</v>
      </c>
      <c r="E43" s="11" t="s">
        <v>172</v>
      </c>
      <c r="F43" s="7">
        <v>35740</v>
      </c>
      <c r="G43" s="11" t="s">
        <v>93</v>
      </c>
      <c r="H43" s="11" t="s">
        <v>22</v>
      </c>
      <c r="I43" s="8" t="s">
        <v>173</v>
      </c>
      <c r="J43" s="8" t="str">
        <f>HLOOKUP(I43,[1]LOCATION!$A$2:$M$3,2,0)</f>
        <v>SPAIN</v>
      </c>
      <c r="K43" s="8" t="str">
        <f>INDEX([1]LOCATION!$A$1:$M$2,1,MATCH($I43,[1]LOCATION!$A$2:$M$2,0))</f>
        <v>Spanish</v>
      </c>
      <c r="L43" s="8" t="str">
        <f>LOWER(IF(OR($K43="English"),CONCATENATE($E43,".",$D43,"@xyz.org"),CONCATENATE($E43,".",$D43,"@xyz.com")))</f>
        <v>garza.ainhoa@xyz.com</v>
      </c>
      <c r="M43" s="9">
        <v>55.6</v>
      </c>
      <c r="N43" s="11" t="s">
        <v>30</v>
      </c>
      <c r="O43" s="11" t="s">
        <v>70</v>
      </c>
      <c r="P43" s="6" t="str">
        <f>INDEX([1]SPORT!$A$1:$B$33,MATCH(Q43,[1]SPORT!$B$1:$B$33,0),1)</f>
        <v>INDOOR</v>
      </c>
      <c r="Q43" s="11" t="s">
        <v>174</v>
      </c>
      <c r="R43" s="10">
        <v>101969</v>
      </c>
    </row>
    <row r="44" spans="1:18" x14ac:dyDescent="0.35">
      <c r="A44" s="5">
        <v>43</v>
      </c>
      <c r="B44" s="6" t="str">
        <f>UPPER(CONCATENATE(C44," ",D44," ",E44,))</f>
        <v>SRA. ISABEL BANDA</v>
      </c>
      <c r="C44" s="11" t="s">
        <v>167</v>
      </c>
      <c r="D44" s="11" t="s">
        <v>126</v>
      </c>
      <c r="E44" s="11" t="s">
        <v>175</v>
      </c>
      <c r="F44" s="7">
        <v>35741</v>
      </c>
      <c r="G44" s="11" t="s">
        <v>109</v>
      </c>
      <c r="H44" s="11" t="s">
        <v>22</v>
      </c>
      <c r="I44" s="8" t="s">
        <v>173</v>
      </c>
      <c r="J44" s="8" t="str">
        <f>HLOOKUP(I44,[1]LOCATION!$A$2:$M$3,2,0)</f>
        <v>SPAIN</v>
      </c>
      <c r="K44" s="8" t="str">
        <f>INDEX([1]LOCATION!$A$1:$M$2,1,MATCH($I44,[1]LOCATION!$A$2:$M$2,0))</f>
        <v>Spanish</v>
      </c>
      <c r="L44" s="8" t="str">
        <f>LOWER(IF(OR($K44="English"),CONCATENATE($E44,".",$D44,"@xyz.org"),CONCATENATE($E44,".",$D44,"@xyz.com")))</f>
        <v>banda.isabel@xyz.com</v>
      </c>
      <c r="M44" s="9">
        <v>102.3</v>
      </c>
      <c r="N44" s="11" t="s">
        <v>39</v>
      </c>
      <c r="O44" s="11" t="s">
        <v>70</v>
      </c>
      <c r="P44" s="6" t="str">
        <f>INDEX([1]SPORT!$A$1:$B$33,MATCH(Q44,[1]SPORT!$B$1:$B$33,0),1)</f>
        <v>OUTDOOR</v>
      </c>
      <c r="Q44" s="11" t="s">
        <v>123</v>
      </c>
      <c r="R44" s="10">
        <v>50659</v>
      </c>
    </row>
    <row r="45" spans="1:18" x14ac:dyDescent="0.35">
      <c r="A45" s="5">
        <v>44</v>
      </c>
      <c r="B45" s="6" t="str">
        <f>UPPER(CONCATENATE(C45," ",D45," ",E45,))</f>
        <v>SRA. CAROLOTA MATEOS</v>
      </c>
      <c r="C45" s="11" t="s">
        <v>167</v>
      </c>
      <c r="D45" s="11" t="s">
        <v>176</v>
      </c>
      <c r="E45" s="11" t="s">
        <v>177</v>
      </c>
      <c r="F45" s="7">
        <v>35742</v>
      </c>
      <c r="G45" s="11" t="s">
        <v>58</v>
      </c>
      <c r="H45" s="11" t="s">
        <v>22</v>
      </c>
      <c r="I45" s="8" t="s">
        <v>173</v>
      </c>
      <c r="J45" s="8" t="str">
        <f>HLOOKUP(I45,[1]LOCATION!$A$2:$M$3,2,0)</f>
        <v>SPAIN</v>
      </c>
      <c r="K45" s="8" t="str">
        <f>INDEX([1]LOCATION!$A$1:$M$2,1,MATCH($I45,[1]LOCATION!$A$2:$M$2,0))</f>
        <v>Spanish</v>
      </c>
      <c r="L45" s="8" t="str">
        <f>LOWER(IF(OR($K45="English"),CONCATENATE($E45,".",$D45,"@xyz.org"),CONCATENATE($E45,".",$D45,"@xyz.com")))</f>
        <v>mateos.carolota@xyz.com</v>
      </c>
      <c r="M45" s="9">
        <v>58.8</v>
      </c>
      <c r="N45" s="11" t="s">
        <v>88</v>
      </c>
      <c r="O45" s="11" t="s">
        <v>31</v>
      </c>
      <c r="P45" s="6" t="str">
        <f>INDEX([1]SPORT!$A$1:$B$33,MATCH(Q45,[1]SPORT!$B$1:$B$33,0),1)</f>
        <v>OUTDOOR</v>
      </c>
      <c r="Q45" s="11" t="s">
        <v>170</v>
      </c>
      <c r="R45" s="10">
        <v>58215</v>
      </c>
    </row>
    <row r="46" spans="1:18" x14ac:dyDescent="0.35">
      <c r="A46" s="5">
        <v>45</v>
      </c>
      <c r="B46" s="6" t="str">
        <f>UPPER(CONCATENATE(C46," ",D46," ",E46,))</f>
        <v>MW. ELIZE PRINS</v>
      </c>
      <c r="C46" s="11" t="s">
        <v>178</v>
      </c>
      <c r="D46" s="11" t="s">
        <v>179</v>
      </c>
      <c r="E46" s="11" t="s">
        <v>180</v>
      </c>
      <c r="F46" s="7">
        <v>35743</v>
      </c>
      <c r="G46" s="11" t="s">
        <v>43</v>
      </c>
      <c r="H46" s="11" t="s">
        <v>22</v>
      </c>
      <c r="I46" s="8" t="s">
        <v>181</v>
      </c>
      <c r="J46" s="8" t="str">
        <f>HLOOKUP(I46,[1]LOCATION!$A$2:$M$3,2,0)</f>
        <v>NETHERLANDS</v>
      </c>
      <c r="K46" s="8" t="str">
        <f>INDEX([1]LOCATION!$A$1:$M$2,1,MATCH($I46,[1]LOCATION!$A$2:$M$2,0))</f>
        <v>Dutch</v>
      </c>
      <c r="L46" s="8" t="str">
        <f>LOWER(IF(OR($K46="English"),CONCATENATE($E46,".",$D46,"@xyz.org"),CONCATENATE($E46,".",$D46,"@xyz.com")))</f>
        <v>prins.elize@xyz.com</v>
      </c>
      <c r="M46" s="9">
        <v>63.8</v>
      </c>
      <c r="N46" s="11" t="s">
        <v>48</v>
      </c>
      <c r="O46" s="11" t="s">
        <v>70</v>
      </c>
      <c r="P46" s="6" t="str">
        <f>INDEX([1]SPORT!$A$1:$B$33,MATCH(Q46,[1]SPORT!$B$1:$B$33,0),1)</f>
        <v>INDOOR</v>
      </c>
      <c r="Q46" s="11" t="s">
        <v>182</v>
      </c>
      <c r="R46" s="10">
        <v>39935</v>
      </c>
    </row>
    <row r="47" spans="1:18" x14ac:dyDescent="0.35">
      <c r="A47" s="5">
        <v>46</v>
      </c>
      <c r="B47" s="6" t="str">
        <f>UPPER(CONCATENATE(C47," ",D47," ",E47,))</f>
        <v>DHR. RYAN PHAM</v>
      </c>
      <c r="C47" s="11" t="s">
        <v>183</v>
      </c>
      <c r="D47" s="11" t="s">
        <v>184</v>
      </c>
      <c r="E47" s="11" t="s">
        <v>185</v>
      </c>
      <c r="F47" s="7">
        <v>35744</v>
      </c>
      <c r="G47" s="11" t="s">
        <v>21</v>
      </c>
      <c r="H47" s="11" t="s">
        <v>37</v>
      </c>
      <c r="I47" s="8" t="s">
        <v>181</v>
      </c>
      <c r="J47" s="8" t="str">
        <f>HLOOKUP(I47,[1]LOCATION!$A$2:$M$3,2,0)</f>
        <v>NETHERLANDS</v>
      </c>
      <c r="K47" s="8" t="str">
        <f>INDEX([1]LOCATION!$A$1:$M$2,1,MATCH($I47,[1]LOCATION!$A$2:$M$2,0))</f>
        <v>Dutch</v>
      </c>
      <c r="L47" s="8" t="str">
        <f>LOWER(IF(OR($K47="English"),CONCATENATE($E47,".",$D47,"@xyz.org"),CONCATENATE($E47,".",$D47,"@xyz.com")))</f>
        <v>pham.ryan@xyz.com</v>
      </c>
      <c r="M47" s="9">
        <v>98.6</v>
      </c>
      <c r="N47" s="11" t="s">
        <v>39</v>
      </c>
      <c r="O47" s="11" t="s">
        <v>128</v>
      </c>
      <c r="P47" s="6" t="str">
        <f>INDEX([1]SPORT!$A$1:$B$33,MATCH(Q47,[1]SPORT!$B$1:$B$33,0),1)</f>
        <v>OUTDOOR</v>
      </c>
      <c r="Q47" s="11" t="s">
        <v>120</v>
      </c>
      <c r="R47" s="10">
        <v>44865</v>
      </c>
    </row>
    <row r="48" spans="1:18" x14ac:dyDescent="0.35">
      <c r="A48" s="5">
        <v>47</v>
      </c>
      <c r="B48" s="6" t="str">
        <f>UPPER(CONCATENATE(C48," ",D48," ",E48,))</f>
        <v>MW ELISE ROTTEVEEL</v>
      </c>
      <c r="C48" s="11" t="s">
        <v>186</v>
      </c>
      <c r="D48" s="11" t="s">
        <v>187</v>
      </c>
      <c r="E48" s="11" t="s">
        <v>188</v>
      </c>
      <c r="F48" s="7">
        <v>35745</v>
      </c>
      <c r="G48" s="11" t="s">
        <v>116</v>
      </c>
      <c r="H48" s="11" t="s">
        <v>22</v>
      </c>
      <c r="I48" s="8" t="s">
        <v>181</v>
      </c>
      <c r="J48" s="8" t="str">
        <f>HLOOKUP(I48,[1]LOCATION!$A$2:$M$3,2,0)</f>
        <v>NETHERLANDS</v>
      </c>
      <c r="K48" s="8" t="str">
        <f>INDEX([1]LOCATION!$A$1:$M$2,1,MATCH($I48,[1]LOCATION!$A$2:$M$2,0))</f>
        <v>Dutch</v>
      </c>
      <c r="L48" s="8" t="str">
        <f>LOWER(IF(OR($K48="English"),CONCATENATE($E48,".",$D48,"@xyz.org"),CONCATENATE($E48,".",$D48,"@xyz.com")))</f>
        <v>rotteveel.elise@xyz.com</v>
      </c>
      <c r="M48" s="9">
        <v>61.8</v>
      </c>
      <c r="N48" s="11" t="s">
        <v>88</v>
      </c>
      <c r="O48" s="11" t="s">
        <v>31</v>
      </c>
      <c r="P48" s="6" t="str">
        <f>INDEX([1]SPORT!$A$1:$B$33,MATCH(Q48,[1]SPORT!$B$1:$B$33,0),1)</f>
        <v>OUTDOOR</v>
      </c>
      <c r="Q48" s="11" t="s">
        <v>120</v>
      </c>
      <c r="R48" s="10">
        <v>90478</v>
      </c>
    </row>
    <row r="49" spans="1:18" x14ac:dyDescent="0.35">
      <c r="A49" s="5">
        <v>48</v>
      </c>
      <c r="B49" s="6" t="str">
        <f>UPPER(CONCATENATE(C49," ",D49," ",E49,))</f>
        <v>FRU. MIRJAM SODERBERG</v>
      </c>
      <c r="C49" s="11" t="s">
        <v>189</v>
      </c>
      <c r="D49" s="11" t="s">
        <v>190</v>
      </c>
      <c r="E49" s="11" t="s">
        <v>191</v>
      </c>
      <c r="F49" s="7">
        <v>35746</v>
      </c>
      <c r="G49" s="11" t="s">
        <v>43</v>
      </c>
      <c r="H49" s="11" t="s">
        <v>22</v>
      </c>
      <c r="I49" s="8" t="s">
        <v>192</v>
      </c>
      <c r="J49" s="8" t="str">
        <f>HLOOKUP(I49,[1]LOCATION!$A$2:$M$3,2,0)</f>
        <v>SWEDEN</v>
      </c>
      <c r="K49" s="8" t="str">
        <f>INDEX([1]LOCATION!$A$1:$M$2,1,MATCH($I49,[1]LOCATION!$A$2:$M$2,0))</f>
        <v>Swedish</v>
      </c>
      <c r="L49" s="8" t="str">
        <f>LOWER(IF(OR($K49="English"),CONCATENATE($E49,".",$D49,"@xyz.org"),CONCATENATE($E49,".",$D49,"@xyz.com")))</f>
        <v>soderberg.mirjam@xyz.com</v>
      </c>
      <c r="M49" s="9">
        <v>50</v>
      </c>
      <c r="N49" s="11" t="s">
        <v>39</v>
      </c>
      <c r="O49" s="11" t="s">
        <v>70</v>
      </c>
      <c r="P49" s="6" t="str">
        <f>INDEX([1]SPORT!$A$1:$B$33,MATCH(Q49,[1]SPORT!$B$1:$B$33,0),1)</f>
        <v>OUTDOOR</v>
      </c>
      <c r="Q49" s="11" t="s">
        <v>40</v>
      </c>
      <c r="R49" s="10">
        <v>38965</v>
      </c>
    </row>
    <row r="50" spans="1:18" x14ac:dyDescent="0.35">
      <c r="A50" s="5">
        <v>49</v>
      </c>
      <c r="B50" s="6" t="str">
        <f>UPPER(CONCATENATE(C50," ",D50," ",E50,))</f>
        <v>H. BERNDT PALSSON</v>
      </c>
      <c r="C50" s="11" t="s">
        <v>193</v>
      </c>
      <c r="D50" s="11" t="s">
        <v>194</v>
      </c>
      <c r="E50" s="11" t="s">
        <v>195</v>
      </c>
      <c r="F50" s="7">
        <v>35747</v>
      </c>
      <c r="G50" s="11" t="s">
        <v>93</v>
      </c>
      <c r="H50" s="11" t="s">
        <v>37</v>
      </c>
      <c r="I50" s="8" t="s">
        <v>192</v>
      </c>
      <c r="J50" s="8" t="str">
        <f>HLOOKUP(I50,[1]LOCATION!$A$2:$M$3,2,0)</f>
        <v>SWEDEN</v>
      </c>
      <c r="K50" s="8" t="str">
        <f>INDEX([1]LOCATION!$A$1:$M$2,1,MATCH($I50,[1]LOCATION!$A$2:$M$2,0))</f>
        <v>Swedish</v>
      </c>
      <c r="L50" s="8" t="str">
        <f>LOWER(IF(OR($K50="English"),CONCATENATE($E50,".",$D50,"@xyz.org"),CONCATENATE($E50,".",$D50,"@xyz.com")))</f>
        <v>palsson.berndt@xyz.com</v>
      </c>
      <c r="M50" s="9">
        <v>45.9</v>
      </c>
      <c r="N50" s="11" t="s">
        <v>48</v>
      </c>
      <c r="O50" s="11" t="s">
        <v>25</v>
      </c>
      <c r="P50" s="6" t="str">
        <f>INDEX([1]SPORT!$A$1:$B$33,MATCH(Q50,[1]SPORT!$B$1:$B$33,0),1)</f>
        <v>OUTDOOR</v>
      </c>
      <c r="Q50" s="11" t="s">
        <v>196</v>
      </c>
      <c r="R50" s="10">
        <v>35387</v>
      </c>
    </row>
    <row r="51" spans="1:18" x14ac:dyDescent="0.35">
      <c r="A51" s="5">
        <v>50</v>
      </c>
      <c r="B51" s="6" t="str">
        <f>UPPER(CONCATENATE(C51," ",D51," ",E51,))</f>
        <v>SR. ADRIANO SOBRINHO</v>
      </c>
      <c r="C51" s="11" t="s">
        <v>33</v>
      </c>
      <c r="D51" s="11" t="s">
        <v>197</v>
      </c>
      <c r="E51" s="11" t="s">
        <v>198</v>
      </c>
      <c r="F51" s="7">
        <v>35748</v>
      </c>
      <c r="G51" s="11" t="s">
        <v>58</v>
      </c>
      <c r="H51" s="11" t="s">
        <v>37</v>
      </c>
      <c r="I51" s="8" t="s">
        <v>199</v>
      </c>
      <c r="J51" s="8" t="str">
        <f>HLOOKUP(I51,[1]LOCATION!$A$2:$M$3,2,0)</f>
        <v>BRAZIL</v>
      </c>
      <c r="K51" s="8" t="str">
        <f>INDEX([1]LOCATION!$A$1:$M$2,1,MATCH($I51,[1]LOCATION!$A$2:$M$2,0))</f>
        <v>Portuguese</v>
      </c>
      <c r="L51" s="8" t="str">
        <f>LOWER(IF(OR($K51="English"),CONCATENATE($E51,".",$D51,"@xyz.org"),CONCATENATE($E51,".",$D51,"@xyz.com")))</f>
        <v>sobrinho.adriano@xyz.com</v>
      </c>
      <c r="M51" s="9">
        <v>92.5</v>
      </c>
      <c r="N51" s="11" t="s">
        <v>24</v>
      </c>
      <c r="O51" s="11" t="s">
        <v>62</v>
      </c>
      <c r="P51" s="6" t="str">
        <f>INDEX([1]SPORT!$A$1:$B$33,MATCH(Q51,[1]SPORT!$B$1:$B$33,0),1)</f>
        <v>INDOOR</v>
      </c>
      <c r="Q51" s="11" t="s">
        <v>200</v>
      </c>
      <c r="R51" s="10">
        <v>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</dc:creator>
  <cp:lastModifiedBy>Aravind R</cp:lastModifiedBy>
  <dcterms:created xsi:type="dcterms:W3CDTF">2015-06-05T18:17:20Z</dcterms:created>
  <dcterms:modified xsi:type="dcterms:W3CDTF">2023-12-01T05:34:09Z</dcterms:modified>
</cp:coreProperties>
</file>