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zhouchun\Desktop\llefan\"/>
    </mc:Choice>
  </mc:AlternateContent>
  <bookViews>
    <workbookView xWindow="1245" yWindow="0" windowWidth="13335" windowHeight="5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5" i="1"/>
  <c r="F4" i="1"/>
  <c r="C3" i="1"/>
  <c r="C2" i="1"/>
  <c r="D3" i="1"/>
  <c r="C4" i="1"/>
  <c r="C5" i="1"/>
  <c r="D5" i="1" s="1"/>
  <c r="C6" i="1"/>
  <c r="C7" i="1"/>
  <c r="D7" i="1" s="1"/>
  <c r="C8" i="1"/>
  <c r="C9" i="1"/>
  <c r="D9" i="1" s="1"/>
  <c r="C10" i="1"/>
  <c r="C11" i="1"/>
  <c r="D11" i="1" s="1"/>
  <c r="C12" i="1"/>
  <c r="C13" i="1"/>
  <c r="D13" i="1" s="1"/>
  <c r="C14" i="1"/>
  <c r="C15" i="1"/>
  <c r="D15" i="1" s="1"/>
  <c r="C16" i="1"/>
  <c r="C17" i="1"/>
  <c r="D17" i="1" s="1"/>
  <c r="C18" i="1"/>
  <c r="C19" i="1"/>
  <c r="D19" i="1" s="1"/>
  <c r="C20" i="1"/>
  <c r="C21" i="1"/>
  <c r="D21" i="1" s="1"/>
  <c r="C22" i="1"/>
  <c r="C23" i="1"/>
  <c r="D23" i="1" s="1"/>
  <c r="C24" i="1"/>
  <c r="C25" i="1"/>
  <c r="D25" i="1" s="1"/>
  <c r="C26" i="1"/>
  <c r="C27" i="1"/>
  <c r="D27" i="1" s="1"/>
  <c r="C28" i="1"/>
  <c r="C29" i="1"/>
  <c r="D29" i="1" s="1"/>
  <c r="C30" i="1"/>
  <c r="C31" i="1"/>
  <c r="D31" i="1" s="1"/>
  <c r="C32" i="1"/>
  <c r="C33" i="1"/>
  <c r="D33" i="1" s="1"/>
  <c r="C34" i="1"/>
  <c r="C35" i="1"/>
  <c r="D35" i="1" s="1"/>
  <c r="C36" i="1"/>
  <c r="C37" i="1"/>
  <c r="D37" i="1" s="1"/>
  <c r="C38" i="1"/>
  <c r="C39" i="1"/>
  <c r="D39" i="1" s="1"/>
  <c r="C40" i="1"/>
  <c r="C41" i="1"/>
  <c r="D41" i="1" s="1"/>
  <c r="C42" i="1"/>
  <c r="C43" i="1"/>
  <c r="D43" i="1" s="1"/>
  <c r="C44" i="1"/>
  <c r="C45" i="1"/>
  <c r="D45" i="1" s="1"/>
  <c r="C46" i="1"/>
  <c r="C47" i="1"/>
  <c r="D47" i="1" s="1"/>
  <c r="C48" i="1"/>
  <c r="C49" i="1"/>
  <c r="D49" i="1" s="1"/>
  <c r="C50" i="1"/>
  <c r="C51" i="1"/>
  <c r="D51" i="1" s="1"/>
  <c r="C52" i="1"/>
  <c r="C53" i="1"/>
  <c r="D53" i="1" s="1"/>
  <c r="C54" i="1"/>
  <c r="C55" i="1"/>
  <c r="D55" i="1" s="1"/>
  <c r="C56" i="1"/>
  <c r="C57" i="1"/>
  <c r="D57" i="1" s="1"/>
  <c r="C58" i="1"/>
  <c r="C59" i="1"/>
  <c r="D59" i="1" s="1"/>
  <c r="C60" i="1"/>
  <c r="C61" i="1"/>
  <c r="D61" i="1" s="1"/>
  <c r="C62" i="1"/>
  <c r="C63" i="1"/>
  <c r="D63" i="1" s="1"/>
  <c r="C64" i="1"/>
  <c r="C65" i="1"/>
  <c r="D65" i="1" s="1"/>
  <c r="C66" i="1"/>
  <c r="C67" i="1"/>
  <c r="D67" i="1" s="1"/>
  <c r="C68" i="1"/>
  <c r="C69" i="1"/>
  <c r="D69" i="1" s="1"/>
  <c r="C70" i="1"/>
  <c r="C71" i="1"/>
  <c r="D71" i="1" s="1"/>
  <c r="C72" i="1"/>
  <c r="C73" i="1"/>
  <c r="D73" i="1" s="1"/>
  <c r="C74" i="1"/>
  <c r="C75" i="1"/>
  <c r="D75" i="1" s="1"/>
  <c r="C76" i="1"/>
  <c r="C77" i="1"/>
  <c r="D77" i="1" s="1"/>
  <c r="C78" i="1"/>
  <c r="C79" i="1"/>
  <c r="D79" i="1" s="1"/>
  <c r="C80" i="1"/>
  <c r="C81" i="1"/>
  <c r="D81" i="1" s="1"/>
  <c r="C82" i="1"/>
  <c r="C83" i="1"/>
  <c r="D83" i="1" s="1"/>
  <c r="C84" i="1"/>
  <c r="C85" i="1"/>
  <c r="D85" i="1" s="1"/>
  <c r="C86" i="1"/>
  <c r="C87" i="1"/>
  <c r="D87" i="1" s="1"/>
  <c r="C88" i="1"/>
  <c r="C89" i="1"/>
  <c r="D89" i="1" s="1"/>
  <c r="C90" i="1"/>
  <c r="C91" i="1"/>
  <c r="D91" i="1" s="1"/>
  <c r="C92" i="1"/>
  <c r="C93" i="1"/>
  <c r="D93" i="1" s="1"/>
  <c r="C94" i="1"/>
  <c r="C95" i="1"/>
  <c r="D95" i="1" s="1"/>
  <c r="C96" i="1"/>
  <c r="C97" i="1"/>
  <c r="D97" i="1" s="1"/>
  <c r="C98" i="1"/>
  <c r="C99" i="1"/>
  <c r="D99" i="1" s="1"/>
  <c r="C100" i="1"/>
  <c r="C101" i="1"/>
  <c r="D101" i="1" s="1"/>
  <c r="C102" i="1"/>
  <c r="C103" i="1"/>
  <c r="D103" i="1" s="1"/>
  <c r="C104" i="1"/>
  <c r="C105" i="1"/>
  <c r="D105" i="1" s="1"/>
  <c r="C106" i="1"/>
  <c r="C107" i="1"/>
  <c r="D107" i="1" s="1"/>
  <c r="C108" i="1"/>
  <c r="C109" i="1"/>
  <c r="D109" i="1" s="1"/>
  <c r="C110" i="1"/>
  <c r="C111" i="1"/>
  <c r="D111" i="1" s="1"/>
  <c r="D2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R2" i="1"/>
  <c r="Q2" i="1"/>
  <c r="P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2" i="1"/>
</calcChain>
</file>

<file path=xl/sharedStrings.xml><?xml version="1.0" encoding="utf-8"?>
<sst xmlns="http://schemas.openxmlformats.org/spreadsheetml/2006/main" count="13" uniqueCount="13">
  <si>
    <t>Temp</t>
  </si>
  <si>
    <t>ADC</t>
  </si>
  <si>
    <t>K</t>
  </si>
  <si>
    <t>B</t>
  </si>
  <si>
    <t>Const</t>
  </si>
  <si>
    <t>Value</t>
  </si>
  <si>
    <t>Rs</t>
  </si>
  <si>
    <t>R@25</t>
  </si>
  <si>
    <t>Verify</t>
  </si>
  <si>
    <t>ln*(47)</t>
  </si>
  <si>
    <t>ln(R0)</t>
  </si>
  <si>
    <t>B/T0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</si>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</sst>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Sheet1!$B$2:$B$111</c:f>
              <c:numCache>
                <c:formatCode>General</c:formatCode>
                <c:ptCount val="110"/>
                <c:pt idx="0">
                  <c:v>273.14999999999998</c:v>
                </c:pt>
                <c:pt idx="1">
                  <c:v>274.14999999999998</c:v>
                </c:pt>
                <c:pt idx="2">
                  <c:v>275.14999999999998</c:v>
                </c:pt>
                <c:pt idx="3">
                  <c:v>276.14999999999998</c:v>
                </c:pt>
                <c:pt idx="4">
                  <c:v>277.14999999999998</c:v>
                </c:pt>
                <c:pt idx="5">
                  <c:v>278.14999999999998</c:v>
                </c:pt>
                <c:pt idx="6">
                  <c:v>279.14999999999998</c:v>
                </c:pt>
                <c:pt idx="7">
                  <c:v>280.14999999999998</c:v>
                </c:pt>
                <c:pt idx="8">
                  <c:v>281.14999999999998</c:v>
                </c:pt>
                <c:pt idx="9">
                  <c:v>282.14999999999998</c:v>
                </c:pt>
                <c:pt idx="10">
                  <c:v>283.14999999999998</c:v>
                </c:pt>
                <c:pt idx="11">
                  <c:v>284.14999999999998</c:v>
                </c:pt>
                <c:pt idx="12">
                  <c:v>285.14999999999998</c:v>
                </c:pt>
                <c:pt idx="13">
                  <c:v>286.14999999999998</c:v>
                </c:pt>
                <c:pt idx="14">
                  <c:v>287.14999999999998</c:v>
                </c:pt>
                <c:pt idx="15">
                  <c:v>288.14999999999998</c:v>
                </c:pt>
                <c:pt idx="16">
                  <c:v>289.14999999999998</c:v>
                </c:pt>
                <c:pt idx="17">
                  <c:v>290.14999999999998</c:v>
                </c:pt>
                <c:pt idx="18">
                  <c:v>291.14999999999998</c:v>
                </c:pt>
                <c:pt idx="19">
                  <c:v>292.14999999999998</c:v>
                </c:pt>
                <c:pt idx="20">
                  <c:v>293.14999999999998</c:v>
                </c:pt>
                <c:pt idx="21">
                  <c:v>294.14999999999998</c:v>
                </c:pt>
                <c:pt idx="22">
                  <c:v>295.14999999999998</c:v>
                </c:pt>
                <c:pt idx="23">
                  <c:v>296.14999999999998</c:v>
                </c:pt>
                <c:pt idx="24">
                  <c:v>297.14999999999998</c:v>
                </c:pt>
                <c:pt idx="25">
                  <c:v>298.14999999999998</c:v>
                </c:pt>
                <c:pt idx="26">
                  <c:v>299.14999999999998</c:v>
                </c:pt>
                <c:pt idx="27">
                  <c:v>300.14999999999998</c:v>
                </c:pt>
                <c:pt idx="28">
                  <c:v>301.14999999999998</c:v>
                </c:pt>
                <c:pt idx="29">
                  <c:v>302.14999999999998</c:v>
                </c:pt>
                <c:pt idx="30">
                  <c:v>303.14999999999998</c:v>
                </c:pt>
                <c:pt idx="31">
                  <c:v>304.14999999999998</c:v>
                </c:pt>
                <c:pt idx="32">
                  <c:v>305.14999999999998</c:v>
                </c:pt>
                <c:pt idx="33">
                  <c:v>306.14999999999998</c:v>
                </c:pt>
                <c:pt idx="34">
                  <c:v>307.14999999999998</c:v>
                </c:pt>
                <c:pt idx="35">
                  <c:v>308.14999999999998</c:v>
                </c:pt>
                <c:pt idx="36">
                  <c:v>309.14999999999998</c:v>
                </c:pt>
                <c:pt idx="37">
                  <c:v>310.14999999999998</c:v>
                </c:pt>
                <c:pt idx="38">
                  <c:v>311.14999999999998</c:v>
                </c:pt>
                <c:pt idx="39">
                  <c:v>312.14999999999998</c:v>
                </c:pt>
                <c:pt idx="40">
                  <c:v>313.14999999999998</c:v>
                </c:pt>
                <c:pt idx="41">
                  <c:v>314.14999999999998</c:v>
                </c:pt>
                <c:pt idx="42">
                  <c:v>315.14999999999998</c:v>
                </c:pt>
                <c:pt idx="43">
                  <c:v>316.14999999999998</c:v>
                </c:pt>
                <c:pt idx="44">
                  <c:v>317.14999999999998</c:v>
                </c:pt>
                <c:pt idx="45">
                  <c:v>318.14999999999998</c:v>
                </c:pt>
                <c:pt idx="46">
                  <c:v>319.14999999999998</c:v>
                </c:pt>
                <c:pt idx="47">
                  <c:v>320.14999999999998</c:v>
                </c:pt>
                <c:pt idx="48">
                  <c:v>321.14999999999998</c:v>
                </c:pt>
                <c:pt idx="49">
                  <c:v>322.14999999999998</c:v>
                </c:pt>
                <c:pt idx="50">
                  <c:v>323.14999999999998</c:v>
                </c:pt>
                <c:pt idx="51">
                  <c:v>324.14999999999998</c:v>
                </c:pt>
                <c:pt idx="52">
                  <c:v>325.14999999999998</c:v>
                </c:pt>
                <c:pt idx="53">
                  <c:v>326.14999999999998</c:v>
                </c:pt>
                <c:pt idx="54">
                  <c:v>327.14999999999998</c:v>
                </c:pt>
                <c:pt idx="55">
                  <c:v>328.15</c:v>
                </c:pt>
                <c:pt idx="56">
                  <c:v>329.15</c:v>
                </c:pt>
                <c:pt idx="57">
                  <c:v>330.15</c:v>
                </c:pt>
                <c:pt idx="58">
                  <c:v>331.15</c:v>
                </c:pt>
                <c:pt idx="59">
                  <c:v>332.15</c:v>
                </c:pt>
                <c:pt idx="60">
                  <c:v>333.15</c:v>
                </c:pt>
                <c:pt idx="61">
                  <c:v>334.15</c:v>
                </c:pt>
                <c:pt idx="62">
                  <c:v>335.15</c:v>
                </c:pt>
                <c:pt idx="63">
                  <c:v>336.15</c:v>
                </c:pt>
                <c:pt idx="64">
                  <c:v>337.15</c:v>
                </c:pt>
                <c:pt idx="65">
                  <c:v>338.15</c:v>
                </c:pt>
                <c:pt idx="66">
                  <c:v>339.15</c:v>
                </c:pt>
                <c:pt idx="67">
                  <c:v>340.15</c:v>
                </c:pt>
                <c:pt idx="68">
                  <c:v>341.15</c:v>
                </c:pt>
                <c:pt idx="69">
                  <c:v>342.15</c:v>
                </c:pt>
                <c:pt idx="70">
                  <c:v>343.15</c:v>
                </c:pt>
                <c:pt idx="71">
                  <c:v>344.15</c:v>
                </c:pt>
                <c:pt idx="72">
                  <c:v>345.15</c:v>
                </c:pt>
                <c:pt idx="73">
                  <c:v>346.15</c:v>
                </c:pt>
                <c:pt idx="74">
                  <c:v>347.15</c:v>
                </c:pt>
                <c:pt idx="75">
                  <c:v>348.15</c:v>
                </c:pt>
                <c:pt idx="76">
                  <c:v>349.15</c:v>
                </c:pt>
                <c:pt idx="77">
                  <c:v>350.15</c:v>
                </c:pt>
                <c:pt idx="78">
                  <c:v>351.15</c:v>
                </c:pt>
                <c:pt idx="79">
                  <c:v>352.15</c:v>
                </c:pt>
                <c:pt idx="80">
                  <c:v>353.15</c:v>
                </c:pt>
                <c:pt idx="81">
                  <c:v>354.15</c:v>
                </c:pt>
                <c:pt idx="82">
                  <c:v>355.15</c:v>
                </c:pt>
                <c:pt idx="83">
                  <c:v>356.15</c:v>
                </c:pt>
                <c:pt idx="84">
                  <c:v>357.15</c:v>
                </c:pt>
                <c:pt idx="85">
                  <c:v>358.15</c:v>
                </c:pt>
                <c:pt idx="86">
                  <c:v>359.15</c:v>
                </c:pt>
                <c:pt idx="87">
                  <c:v>360.15</c:v>
                </c:pt>
                <c:pt idx="88">
                  <c:v>361.15</c:v>
                </c:pt>
                <c:pt idx="89">
                  <c:v>362.15</c:v>
                </c:pt>
                <c:pt idx="90">
                  <c:v>363.15</c:v>
                </c:pt>
                <c:pt idx="91">
                  <c:v>364.15</c:v>
                </c:pt>
                <c:pt idx="92">
                  <c:v>365.15</c:v>
                </c:pt>
                <c:pt idx="93">
                  <c:v>366.15</c:v>
                </c:pt>
                <c:pt idx="94">
                  <c:v>367.15</c:v>
                </c:pt>
                <c:pt idx="95">
                  <c:v>368.15</c:v>
                </c:pt>
                <c:pt idx="96">
                  <c:v>369.15</c:v>
                </c:pt>
                <c:pt idx="97">
                  <c:v>370.15</c:v>
                </c:pt>
                <c:pt idx="98">
                  <c:v>371.15</c:v>
                </c:pt>
                <c:pt idx="99">
                  <c:v>372.15</c:v>
                </c:pt>
                <c:pt idx="100">
                  <c:v>373.15</c:v>
                </c:pt>
                <c:pt idx="101">
                  <c:v>374.15</c:v>
                </c:pt>
                <c:pt idx="102">
                  <c:v>375.15</c:v>
                </c:pt>
                <c:pt idx="103">
                  <c:v>376.15</c:v>
                </c:pt>
                <c:pt idx="104">
                  <c:v>377.15</c:v>
                </c:pt>
                <c:pt idx="105">
                  <c:v>378.15</c:v>
                </c:pt>
                <c:pt idx="106">
                  <c:v>379.15</c:v>
                </c:pt>
                <c:pt idx="107">
                  <c:v>380.15</c:v>
                </c:pt>
                <c:pt idx="108">
                  <c:v>381.15</c:v>
                </c:pt>
                <c:pt idx="109">
                  <c:v>382.15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ADC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Sheet1!$D$2:$D$111</c:f>
              <c:numCache>
                <c:formatCode>0</c:formatCode>
                <c:ptCount val="110"/>
                <c:pt idx="0">
                  <c:v>3593.6279564919464</c:v>
                </c:pt>
                <c:pt idx="1">
                  <c:v>3569.9122986188431</c:v>
                </c:pt>
                <c:pt idx="2">
                  <c:v>3545.4314141209211</c:v>
                </c:pt>
                <c:pt idx="3">
                  <c:v>3520.1828519184883</c:v>
                </c:pt>
                <c:pt idx="4">
                  <c:v>3494.1656519472394</c:v>
                </c:pt>
                <c:pt idx="5">
                  <c:v>3467.3804058247333</c:v>
                </c:pt>
                <c:pt idx="6">
                  <c:v>3439.8293121782272</c:v>
                </c:pt>
                <c:pt idx="7">
                  <c:v>3411.5162259747121</c:v>
                </c:pt>
                <c:pt idx="8">
                  <c:v>3382.4467012151381</c:v>
                </c:pt>
                <c:pt idx="9">
                  <c:v>3352.6280263852059</c:v>
                </c:pt>
                <c:pt idx="10">
                  <c:v>3322.0692520947237</c:v>
                </c:pt>
                <c:pt idx="11">
                  <c:v>3290.7812103864467</c:v>
                </c:pt>
                <c:pt idx="12">
                  <c:v>3258.7765252533841</c:v>
                </c:pt>
                <c:pt idx="13">
                  <c:v>3226.069613970134</c:v>
                </c:pt>
                <c:pt idx="14">
                  <c:v>3192.676678918639</c:v>
                </c:pt>
                <c:pt idx="15">
                  <c:v>3158.6156896707439</c:v>
                </c:pt>
                <c:pt idx="16">
                  <c:v>3123.9063551783415</c:v>
                </c:pt>
                <c:pt idx="17">
                  <c:v>3088.5700860154725</c:v>
                </c:pt>
                <c:pt idx="18">
                  <c:v>3052.6299467142117</c:v>
                </c:pt>
                <c:pt idx="19">
                  <c:v>3016.110598336169</c:v>
                </c:pt>
                <c:pt idx="20">
                  <c:v>2979.0382315223696</c:v>
                </c:pt>
                <c:pt idx="21">
                  <c:v>2941.4404903645936</c:v>
                </c:pt>
                <c:pt idx="22">
                  <c:v>2903.3463875393272</c:v>
                </c:pt>
                <c:pt idx="23">
                  <c:v>2864.7862112396447</c:v>
                </c:pt>
                <c:pt idx="24">
                  <c:v>2825.7914245290649</c:v>
                </c:pt>
                <c:pt idx="25">
                  <c:v>2786.3945578231292</c:v>
                </c:pt>
                <c:pt idx="26">
                  <c:v>2746.6290952778327</c:v>
                </c:pt>
                <c:pt idx="27">
                  <c:v>2706.5293559277388</c:v>
                </c:pt>
                <c:pt idx="28">
                  <c:v>2666.1303704696493</c:v>
                </c:pt>
                <c:pt idx="29">
                  <c:v>2625.4677546292446</c:v>
                </c:pt>
                <c:pt idx="30">
                  <c:v>2584.5775800773645</c:v>
                </c:pt>
                <c:pt idx="31">
                  <c:v>2543.4962438793982</c:v>
                </c:pt>
                <c:pt idx="32">
                  <c:v>2502.2603374653149</c:v>
                </c:pt>
                <c:pt idx="33">
                  <c:v>2460.9065160992373</c:v>
                </c:pt>
                <c:pt idx="34">
                  <c:v>2419.4713698067176</c:v>
                </c:pt>
                <c:pt idx="35">
                  <c:v>2377.9912966853676</c:v>
                </c:pt>
                <c:pt idx="36">
                  <c:v>2336.5023794810422</c:v>
                </c:pt>
                <c:pt idx="37">
                  <c:v>2295.0402662585961</c:v>
                </c:pt>
                <c:pt idx="38">
                  <c:v>2253.640055934</c:v>
                </c:pt>
                <c:pt idx="39">
                  <c:v>2212.3361893650913</c:v>
                </c:pt>
                <c:pt idx="40">
                  <c:v>2171.1623466223937</c:v>
                </c:pt>
                <c:pt idx="41">
                  <c:v>2130.1513509808456</c:v>
                </c:pt>
                <c:pt idx="42">
                  <c:v>2089.3350800894218</c:v>
                </c:pt>
                <c:pt idx="43">
                  <c:v>2048.7443846897986</c:v>
                </c:pt>
                <c:pt idx="44">
                  <c:v>2008.4090151688795</c:v>
                </c:pt>
                <c:pt idx="45">
                  <c:v>1968.3575561444491</c:v>
                </c:pt>
                <c:pt idx="46">
                  <c:v>1928.6173691997199</c:v>
                </c:pt>
                <c:pt idx="47">
                  <c:v>1889.21454380213</c:v>
                </c:pt>
                <c:pt idx="48">
                  <c:v>1850.1738563654762</c:v>
                </c:pt>
                <c:pt idx="49">
                  <c:v>1811.5187373431836</c:v>
                </c:pt>
                <c:pt idx="50">
                  <c:v>1773.2712461747842</c:v>
                </c:pt>
                <c:pt idx="51">
                  <c:v>1735.4520538483298</c:v>
                </c:pt>
                <c:pt idx="52">
                  <c:v>1698.0804327884916</c:v>
                </c:pt>
                <c:pt idx="53">
                  <c:v>1661.1742537342011</c:v>
                </c:pt>
                <c:pt idx="54">
                  <c:v>1624.7499892305757</c:v>
                </c:pt>
                <c:pt idx="55">
                  <c:v>1588.8227233278319</c:v>
                </c:pt>
                <c:pt idx="56">
                  <c:v>1553.4061670546182</c:v>
                </c:pt>
                <c:pt idx="57">
                  <c:v>1518.5126792145554</c:v>
                </c:pt>
                <c:pt idx="58">
                  <c:v>1484.1532920423961</c:v>
                </c:pt>
                <c:pt idx="59">
                  <c:v>1450.3377412497528</c:v>
                </c:pt>
                <c:pt idx="60">
                  <c:v>1417.0744999893136</c:v>
                </c:pt>
                <c:pt idx="61">
                  <c:v>1384.370816270427</c:v>
                </c:pt>
                <c:pt idx="62">
                  <c:v>1352.2327533673601</c:v>
                </c:pt>
                <c:pt idx="63">
                  <c:v>1320.6652327738259</c:v>
                </c:pt>
                <c:pt idx="64">
                  <c:v>1289.6720792731153</c:v>
                </c:pt>
                <c:pt idx="65">
                  <c:v>1259.2560677117717</c:v>
                </c:pt>
                <c:pt idx="66">
                  <c:v>1229.4189710856026</c:v>
                </c:pt>
                <c:pt idx="67">
                  <c:v>1200.161609569662</c:v>
                </c:pt>
                <c:pt idx="68">
                  <c:v>1171.4839001479643</c:v>
                </c:pt>
                <c:pt idx="69">
                  <c:v>1143.3849065238119</c:v>
                </c:pt>
                <c:pt idx="70">
                  <c:v>1115.8628890172993</c:v>
                </c:pt>
                <c:pt idx="71">
                  <c:v>1088.9153541824446</c:v>
                </c:pt>
                <c:pt idx="72">
                  <c:v>1062.5391039021711</c:v>
                </c:pt>
                <c:pt idx="73">
                  <c:v>1036.7302837447066</c:v>
                </c:pt>
                <c:pt idx="74">
                  <c:v>1011.4844303897545</c:v>
                </c:pt>
                <c:pt idx="75">
                  <c:v>986.79651795668019</c:v>
                </c:pt>
                <c:pt idx="76">
                  <c:v>962.6610030898471</c:v>
                </c:pt>
                <c:pt idx="77">
                  <c:v>939.07186867806422</c:v>
                </c:pt>
                <c:pt idx="78">
                  <c:v>916.02266610559627</c:v>
                </c:pt>
                <c:pt idx="79">
                  <c:v>893.50655595148191</c:v>
                </c:pt>
                <c:pt idx="80">
                  <c:v>871.51634707175072</c:v>
                </c:pt>
                <c:pt idx="81">
                  <c:v>850.04453401568605</c:v>
                </c:pt>
                <c:pt idx="82">
                  <c:v>829.08333274237475</c:v>
                </c:pt>
                <c:pt idx="83">
                  <c:v>808.62471461758844</c:v>
                </c:pt>
                <c:pt idx="84">
                  <c:v>788.66043868345605</c:v>
                </c:pt>
                <c:pt idx="85">
                  <c:v>769.18208220453266</c:v>
                </c:pt>
                <c:pt idx="86">
                  <c:v>750.18106950373146</c:v>
                </c:pt>
                <c:pt idx="87">
                  <c:v>731.64869911033213</c:v>
                </c:pt>
                <c:pt idx="88">
                  <c:v>713.57616924979573</c:v>
                </c:pt>
                <c:pt idx="89">
                  <c:v>695.95460171166212</c:v>
                </c:pt>
                <c:pt idx="90">
                  <c:v>678.77506413734648</c:v>
                </c:pt>
                <c:pt idx="91">
                  <c:v>662.02859077421192</c:v>
                </c:pt>
                <c:pt idx="92">
                  <c:v>645.70620174612316</c:v>
                </c:pt>
                <c:pt idx="93">
                  <c:v>629.79892089363727</c:v>
                </c:pt>
                <c:pt idx="94">
                  <c:v>614.29779223931075</c:v>
                </c:pt>
                <c:pt idx="95">
                  <c:v>599.19389513523811</c:v>
                </c:pt>
                <c:pt idx="96">
                  <c:v>584.47835815104941</c:v>
                </c:pt>
                <c:pt idx="97">
                  <c:v>570.14237176116922</c:v>
                </c:pt>
                <c:pt idx="98">
                  <c:v>556.17719989025181</c:v>
                </c:pt>
                <c:pt idx="99">
                  <c:v>542.57419037548914</c:v>
                </c:pt>
                <c:pt idx="100">
                  <c:v>529.32478440384898</c:v>
                </c:pt>
                <c:pt idx="101">
                  <c:v>516.42052498141004</c:v>
                </c:pt>
                <c:pt idx="102">
                  <c:v>503.85306449082191</c:v>
                </c:pt>
                <c:pt idx="103">
                  <c:v>491.61417139155236</c:v>
                </c:pt>
                <c:pt idx="104">
                  <c:v>479.69573611602715</c:v>
                </c:pt>
                <c:pt idx="105">
                  <c:v>468.08977621313375</c:v>
                </c:pt>
                <c:pt idx="106">
                  <c:v>456.7884407887243</c:v>
                </c:pt>
                <c:pt idx="107">
                  <c:v>445.7840142909152</c:v>
                </c:pt>
                <c:pt idx="108">
                  <c:v>435.06891968602639</c:v>
                </c:pt>
                <c:pt idx="109">
                  <c:v>424.63572106904627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26008"/>
        <c:axId val="356926792"/>
      </c:lineChart>
      <c:catAx>
        <c:axId val="35692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6792"/>
        <c:crosses val="autoZero"/>
        <c:auto val="1"/>
        <c:lblAlgn val="ctr"/>
        <c:lblOffset val="100"/>
        <c:noMultiLvlLbl val="0"/>
      </c:catAx>
      <c:valAx>
        <c:axId val="3569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12</xdr:row>
      <xdr:rowOff>176211</xdr:rowOff>
    </xdr:from>
    <xdr:to>
      <xdr:col>22</xdr:col>
      <xdr:colOff>533399</xdr:colOff>
      <xdr:row>36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I21:J24" totalsRowShown="0">
  <autoFilter ref="I21:J24"/>
  <tableColumns count="2">
    <tableColumn id="1" name="Const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D111" totalsRowShown="0">
  <autoFilter ref="A1:D111"/>
  <tableColumns count="4">
    <tableColumn id="1" name="Temp"/>
    <tableColumn id="2" name="K">
      <calculatedColumnFormula>A2+273.15</calculatedColumnFormula>
    </tableColumn>
    <tableColumn id="4" name="Rt" dataDxfId="0">
      <calculatedColumnFormula>$J$24*EXP($J$22*(1/表2[[#This Row],[K]]-1/$B$27))</calculatedColumnFormula>
    </tableColumn>
    <tableColumn id="3" name="ADC" dataDxfId="1">
      <calculatedColumnFormula>4096*表2[[#This Row],[Rt]]/(4700+表2[[#This Row],[Rt]])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workbookViewId="0">
      <selection activeCell="J5" sqref="J5"/>
    </sheetView>
  </sheetViews>
  <sheetFormatPr defaultRowHeight="15"/>
  <sheetData>
    <row r="1" spans="1:18">
      <c r="A1" t="s">
        <v>0</v>
      </c>
      <c r="B1" t="s">
        <v>2</v>
      </c>
      <c r="C1" t="s">
        <v>12</v>
      </c>
      <c r="D1" t="s">
        <v>1</v>
      </c>
      <c r="F1" t="s">
        <v>8</v>
      </c>
      <c r="O1" t="s">
        <v>9</v>
      </c>
      <c r="P1" t="s">
        <v>10</v>
      </c>
      <c r="Q1" t="s">
        <v>11</v>
      </c>
    </row>
    <row r="2" spans="1:18">
      <c r="A2">
        <v>0</v>
      </c>
      <c r="B2">
        <f>A2+273.15</f>
        <v>273.14999999999998</v>
      </c>
      <c r="C2">
        <f>$J$24*EXP($J$22*(1/表2[[#This Row],[K]]-1/$B$27))</f>
        <v>33620.603721435742</v>
      </c>
      <c r="D2" s="1">
        <f>4096*表2[[#This Row],[Rt]]/(4700+表2[[#This Row],[Rt]])</f>
        <v>3593.6279564919464</v>
      </c>
      <c r="F2">
        <f>$J$22/(LN($J$23*表2[[#This Row],[ADC]]/(4096-表2[[#This Row],[ADC]])/$J$24)+$J$22/$B$27)</f>
        <v>273.14999999999998</v>
      </c>
      <c r="O2">
        <f>LN(J23)</f>
        <v>8.4553177876981493</v>
      </c>
      <c r="P2">
        <f>LN(J24)</f>
        <v>9.2103403719761836</v>
      </c>
      <c r="Q2">
        <f>J22/表2[[#This Row],[K]]</f>
        <v>14.460918909024347</v>
      </c>
      <c r="R2">
        <f>O2+Q2-P2</f>
        <v>13.705896324746313</v>
      </c>
    </row>
    <row r="3" spans="1:18">
      <c r="A3">
        <v>1</v>
      </c>
      <c r="B3">
        <f t="shared" ref="B3:B66" si="0">A3+273.15</f>
        <v>274.14999999999998</v>
      </c>
      <c r="C3">
        <f>$J$24*EXP($J$22*(1/表2[[#This Row],[K]]-1/$B$27))</f>
        <v>31893.138272305434</v>
      </c>
      <c r="D3" s="1">
        <f>4096*表2[[#This Row],[Rt]]/(4700+表2[[#This Row],[Rt]])</f>
        <v>3569.9122986188431</v>
      </c>
      <c r="F3">
        <f>$J$22/(LN($J$23*表2[[#This Row],[ADC]]/(4096-表2[[#This Row],[ADC]])/$J$24)+$J$22/$B$27)</f>
        <v>274.14999999999998</v>
      </c>
    </row>
    <row r="4" spans="1:18">
      <c r="A4">
        <v>2</v>
      </c>
      <c r="B4">
        <f t="shared" si="0"/>
        <v>275.14999999999998</v>
      </c>
      <c r="C4">
        <f>$J$24*EXP($J$22*(1/表2[[#This Row],[K]]-1/$B$27))</f>
        <v>30266.034194017953</v>
      </c>
      <c r="D4" s="1">
        <f>4096*表2[[#This Row],[Rt]]/(4700+表2[[#This Row],[Rt]])</f>
        <v>3545.4314141209211</v>
      </c>
      <c r="F4">
        <f>$J$22/(LN($J$23*表2[[#This Row],[ADC]]/(4096-表2[[#This Row],[ADC]])/$J$24)+$J$22/$B$27)</f>
        <v>275.14999999999998</v>
      </c>
    </row>
    <row r="5" spans="1:18">
      <c r="A5">
        <v>3</v>
      </c>
      <c r="B5">
        <f t="shared" si="0"/>
        <v>276.14999999999998</v>
      </c>
      <c r="C5">
        <f>$J$24*EXP($J$22*(1/表2[[#This Row],[K]]-1/$B$27))</f>
        <v>28732.835517560583</v>
      </c>
      <c r="D5" s="1">
        <f>4096*表2[[#This Row],[Rt]]/(4700+表2[[#This Row],[Rt]])</f>
        <v>3520.1828519184883</v>
      </c>
      <c r="F5">
        <f>$J$22/(LN($J$23*表2[[#This Row],[ADC]]/(4096-表2[[#This Row],[ADC]])/$J$24)+$J$22/$B$27)</f>
        <v>276.14999999999998</v>
      </c>
    </row>
    <row r="6" spans="1:18">
      <c r="A6">
        <v>4</v>
      </c>
      <c r="B6">
        <f t="shared" si="0"/>
        <v>277.14999999999998</v>
      </c>
      <c r="C6">
        <f>$J$24*EXP($J$22*(1/表2[[#This Row],[K]]-1/$B$27))</f>
        <v>27287.539531911738</v>
      </c>
      <c r="D6" s="1">
        <f>4096*表2[[#This Row],[Rt]]/(4700+表2[[#This Row],[Rt]])</f>
        <v>3494.1656519472394</v>
      </c>
      <c r="F6">
        <f>$J$22/(LN($J$23*表2[[#This Row],[ADC]]/(4096-表2[[#This Row],[ADC]])/$J$24)+$J$22/$B$27)</f>
        <v>277.14999999999998</v>
      </c>
    </row>
    <row r="7" spans="1:18">
      <c r="A7">
        <v>5</v>
      </c>
      <c r="B7">
        <f t="shared" si="0"/>
        <v>278.14999999999998</v>
      </c>
      <c r="C7">
        <f>$J$24*EXP($J$22*(1/表2[[#This Row],[K]]-1/$B$27))</f>
        <v>25924.56241959352</v>
      </c>
      <c r="D7" s="1">
        <f>4096*表2[[#This Row],[Rt]]/(4700+表2[[#This Row],[Rt]])</f>
        <v>3467.3804058247333</v>
      </c>
      <c r="F7">
        <f>$J$22/(LN($J$23*表2[[#This Row],[ADC]]/(4096-表2[[#This Row],[ADC]])/$J$24)+$J$22/$B$27)</f>
        <v>278.14999999999998</v>
      </c>
    </row>
    <row r="8" spans="1:18">
      <c r="A8">
        <v>6</v>
      </c>
      <c r="B8">
        <f t="shared" si="0"/>
        <v>279.14999999999998</v>
      </c>
      <c r="C8">
        <f>$J$24*EXP($J$22*(1/表2[[#This Row],[K]]-1/$B$27))</f>
        <v>24638.70768276219</v>
      </c>
      <c r="D8" s="1">
        <f>4096*表2[[#This Row],[Rt]]/(4700+表2[[#This Row],[Rt]])</f>
        <v>3439.8293121782272</v>
      </c>
      <c r="F8">
        <f>$J$22/(LN($J$23*表2[[#This Row],[ADC]]/(4096-表2[[#This Row],[ADC]])/$J$24)+$J$22/$B$27)</f>
        <v>279.14999999999998</v>
      </c>
    </row>
    <row r="9" spans="1:18">
      <c r="A9">
        <v>7</v>
      </c>
      <c r="B9">
        <f t="shared" si="0"/>
        <v>280.14999999999998</v>
      </c>
      <c r="C9">
        <f>$J$24*EXP($J$22*(1/表2[[#This Row],[K]]-1/$B$27))</f>
        <v>23425.137118719744</v>
      </c>
      <c r="D9" s="1">
        <f>4096*表2[[#This Row],[Rt]]/(4700+表2[[#This Row],[Rt]])</f>
        <v>3411.5162259747121</v>
      </c>
      <c r="F9">
        <f>$J$22/(LN($J$23*表2[[#This Row],[ADC]]/(4096-表2[[#This Row],[ADC]])/$J$24)+$J$22/$B$27)</f>
        <v>280.14999999999998</v>
      </c>
    </row>
    <row r="10" spans="1:18">
      <c r="A10">
        <v>8</v>
      </c>
      <c r="B10">
        <f t="shared" si="0"/>
        <v>281.14999999999998</v>
      </c>
      <c r="C10">
        <f>$J$24*EXP($J$22*(1/表2[[#This Row],[K]]-1/$B$27))</f>
        <v>22279.344125776763</v>
      </c>
      <c r="D10" s="1">
        <f>4096*表2[[#This Row],[Rt]]/(4700+表2[[#This Row],[Rt]])</f>
        <v>3382.4467012151381</v>
      </c>
      <c r="F10">
        <f>$J$22/(LN($J$23*表2[[#This Row],[ADC]]/(4096-表2[[#This Row],[ADC]])/$J$24)+$J$22/$B$27)</f>
        <v>281.14999999999998</v>
      </c>
    </row>
    <row r="11" spans="1:18">
      <c r="A11">
        <v>9</v>
      </c>
      <c r="B11">
        <f t="shared" si="0"/>
        <v>282.14999999999998</v>
      </c>
      <c r="C11">
        <f>$J$24*EXP($J$22*(1/表2[[#This Row],[K]]-1/$B$27))</f>
        <v>21197.129140324207</v>
      </c>
      <c r="D11" s="1">
        <f>4096*表2[[#This Row],[Rt]]/(4700+表2[[#This Row],[Rt]])</f>
        <v>3352.6280263852059</v>
      </c>
      <c r="F11">
        <f>$J$22/(LN($J$23*表2[[#This Row],[ADC]]/(4096-表2[[#This Row],[ADC]])/$J$24)+$J$22/$B$27)</f>
        <v>282.14999999999998</v>
      </c>
    </row>
    <row r="12" spans="1:18">
      <c r="A12">
        <v>10</v>
      </c>
      <c r="B12">
        <f t="shared" si="0"/>
        <v>283.14999999999998</v>
      </c>
      <c r="C12">
        <f>$J$24*EXP($J$22*(1/表2[[#This Row],[K]]-1/$B$27))</f>
        <v>20174.57702398485</v>
      </c>
      <c r="D12" s="1">
        <f>4096*表2[[#This Row],[Rt]]/(4700+表2[[#This Row],[Rt]])</f>
        <v>3322.0692520947237</v>
      </c>
      <c r="F12">
        <f>$J$22/(LN($J$23*表2[[#This Row],[ADC]]/(4096-表2[[#This Row],[ADC]])/$J$24)+$J$22/$B$27)</f>
        <v>283.14999999999998</v>
      </c>
    </row>
    <row r="13" spans="1:18">
      <c r="A13">
        <v>11</v>
      </c>
      <c r="B13">
        <f t="shared" si="0"/>
        <v>284.14999999999998</v>
      </c>
      <c r="C13">
        <f>$J$24*EXP($J$22*(1/表2[[#This Row],[K]]-1/$B$27))</f>
        <v>19208.036236013788</v>
      </c>
      <c r="D13" s="1">
        <f>4096*表2[[#This Row],[Rt]]/(4700+表2[[#This Row],[Rt]])</f>
        <v>3290.7812103864467</v>
      </c>
      <c r="F13">
        <f>$J$22/(LN($J$23*表2[[#This Row],[ADC]]/(4096-表2[[#This Row],[ADC]])/$J$24)+$J$22/$B$27)</f>
        <v>284.14999999999998</v>
      </c>
    </row>
    <row r="14" spans="1:18">
      <c r="A14">
        <v>12</v>
      </c>
      <c r="B14">
        <f t="shared" si="0"/>
        <v>285.14999999999998</v>
      </c>
      <c r="C14">
        <f>$J$24*EXP($J$22*(1/表2[[#This Row],[K]]-1/$B$27))</f>
        <v>18294.099640871082</v>
      </c>
      <c r="D14" s="1">
        <f>4096*表2[[#This Row],[Rt]]/(4700+表2[[#This Row],[Rt]])</f>
        <v>3258.7765252533841</v>
      </c>
      <c r="F14">
        <f>$J$22/(LN($J$23*表2[[#This Row],[ADC]]/(4096-表2[[#This Row],[ADC]])/$J$24)+$J$22/$B$27)</f>
        <v>285.14999999999998</v>
      </c>
    </row>
    <row r="15" spans="1:18">
      <c r="A15">
        <v>13</v>
      </c>
      <c r="B15">
        <f t="shared" si="0"/>
        <v>286.14999999999998</v>
      </c>
      <c r="C15">
        <f>$J$24*EXP($J$22*(1/表2[[#This Row],[K]]-1/$B$27))</f>
        <v>17429.586814247774</v>
      </c>
      <c r="D15" s="1">
        <f>4096*表2[[#This Row],[Rt]]/(4700+表2[[#This Row],[Rt]])</f>
        <v>3226.069613970134</v>
      </c>
      <c r="F15">
        <f>$J$22/(LN($J$23*表2[[#This Row],[ADC]]/(4096-表2[[#This Row],[ADC]])/$J$24)+$J$22/$B$27)</f>
        <v>286.14999999999998</v>
      </c>
    </row>
    <row r="16" spans="1:18">
      <c r="A16">
        <v>14</v>
      </c>
      <c r="B16">
        <f t="shared" si="0"/>
        <v>287.14999999999998</v>
      </c>
      <c r="C16">
        <f>$J$24*EXP($J$22*(1/表2[[#This Row],[K]]-1/$B$27))</f>
        <v>16611.527722935953</v>
      </c>
      <c r="D16" s="1">
        <f>4096*表2[[#This Row],[Rt]]/(4700+表2[[#This Row],[Rt]])</f>
        <v>3192.676678918639</v>
      </c>
      <c r="F16">
        <f>$J$22/(LN($J$23*表2[[#This Row],[ADC]]/(4096-表2[[#This Row],[ADC]])/$J$24)+$J$22/$B$27)</f>
        <v>287.14999999999998</v>
      </c>
    </row>
    <row r="17" spans="1:10">
      <c r="A17">
        <v>15</v>
      </c>
      <c r="B17">
        <f t="shared" si="0"/>
        <v>288.14999999999998</v>
      </c>
      <c r="C17">
        <f>$J$24*EXP($J$22*(1/表2[[#This Row],[K]]-1/$B$27))</f>
        <v>15837.147664908136</v>
      </c>
      <c r="D17" s="1">
        <f>4096*表2[[#This Row],[Rt]]/(4700+表2[[#This Row],[Rt]])</f>
        <v>3158.6156896707439</v>
      </c>
      <c r="F17">
        <f>$J$22/(LN($J$23*表2[[#This Row],[ADC]]/(4096-表2[[#This Row],[ADC]])/$J$24)+$J$22/$B$27)</f>
        <v>288.14999999999998</v>
      </c>
    </row>
    <row r="18" spans="1:10">
      <c r="A18">
        <v>16</v>
      </c>
      <c r="B18">
        <f t="shared" si="0"/>
        <v>289.14999999999998</v>
      </c>
      <c r="C18">
        <f>$J$24*EXP($J$22*(1/表2[[#This Row],[K]]-1/$B$27))</f>
        <v>15103.853365929419</v>
      </c>
      <c r="D18" s="1">
        <f>4096*表2[[#This Row],[Rt]]/(4700+表2[[#This Row],[Rt]])</f>
        <v>3123.9063551783415</v>
      </c>
      <c r="F18">
        <f>$J$22/(LN($J$23*表2[[#This Row],[ADC]]/(4096-表2[[#This Row],[ADC]])/$J$24)+$J$22/$B$27)</f>
        <v>289.14999999999998</v>
      </c>
    </row>
    <row r="19" spans="1:10">
      <c r="A19">
        <v>17</v>
      </c>
      <c r="B19">
        <f t="shared" si="0"/>
        <v>290.14999999999998</v>
      </c>
      <c r="C19">
        <f>$J$24*EXP($J$22*(1/表2[[#This Row],[K]]-1/$B$27))</f>
        <v>14409.220138062792</v>
      </c>
      <c r="D19" s="1">
        <f>4096*表2[[#This Row],[Rt]]/(4700+表2[[#This Row],[Rt]])</f>
        <v>3088.5700860154725</v>
      </c>
      <c r="F19">
        <f>$J$22/(LN($J$23*表2[[#This Row],[ADC]]/(4096-表2[[#This Row],[ADC]])/$J$24)+$J$22/$B$27)</f>
        <v>290.14999999999998</v>
      </c>
    </row>
    <row r="20" spans="1:10">
      <c r="A20">
        <v>18</v>
      </c>
      <c r="B20">
        <f t="shared" si="0"/>
        <v>291.14999999999998</v>
      </c>
      <c r="C20">
        <f>$J$24*EXP($J$22*(1/表2[[#This Row],[K]]-1/$B$27))</f>
        <v>13750.980013633698</v>
      </c>
      <c r="D20" s="1">
        <f>4096*表2[[#This Row],[Rt]]/(4700+表2[[#This Row],[Rt]])</f>
        <v>3052.6299467142117</v>
      </c>
      <c r="F20">
        <f>$J$22/(LN($J$23*表2[[#This Row],[ADC]]/(4096-表2[[#This Row],[ADC]])/$J$24)+$J$22/$B$27)</f>
        <v>291.14999999999998</v>
      </c>
    </row>
    <row r="21" spans="1:10">
      <c r="A21">
        <v>19</v>
      </c>
      <c r="B21">
        <f t="shared" si="0"/>
        <v>292.14999999999998</v>
      </c>
      <c r="C21">
        <f>$J$24*EXP($J$22*(1/表2[[#This Row],[K]]-1/$B$27))</f>
        <v>13127.010775676536</v>
      </c>
      <c r="D21" s="1">
        <f>4096*表2[[#This Row],[Rt]]/(4700+表2[[#This Row],[Rt]])</f>
        <v>3016.110598336169</v>
      </c>
      <c r="F21">
        <f>$J$22/(LN($J$23*表2[[#This Row],[ADC]]/(4096-表2[[#This Row],[ADC]])/$J$24)+$J$22/$B$27)</f>
        <v>292.14999999999998</v>
      </c>
      <c r="I21" t="s">
        <v>4</v>
      </c>
      <c r="J21" t="s">
        <v>5</v>
      </c>
    </row>
    <row r="22" spans="1:10">
      <c r="A22">
        <v>20</v>
      </c>
      <c r="B22">
        <f t="shared" si="0"/>
        <v>293.14999999999998</v>
      </c>
      <c r="C22">
        <f>$J$24*EXP($J$22*(1/表2[[#This Row],[K]]-1/$B$27))</f>
        <v>12535.32581266281</v>
      </c>
      <c r="D22" s="1">
        <f>4096*表2[[#This Row],[Rt]]/(4700+表2[[#This Row],[Rt]])</f>
        <v>2979.0382315223696</v>
      </c>
      <c r="F22">
        <f>$J$22/(LN($J$23*表2[[#This Row],[ADC]]/(4096-表2[[#This Row],[ADC]])/$J$24)+$J$22/$B$27)</f>
        <v>293.14999999999998</v>
      </c>
      <c r="I22" t="s">
        <v>3</v>
      </c>
      <c r="J22">
        <v>3950</v>
      </c>
    </row>
    <row r="23" spans="1:10">
      <c r="A23">
        <v>21</v>
      </c>
      <c r="B23">
        <f t="shared" si="0"/>
        <v>294.14999999999998</v>
      </c>
      <c r="C23">
        <f>$J$24*EXP($J$22*(1/表2[[#This Row],[K]]-1/$B$27))</f>
        <v>11974.064731474306</v>
      </c>
      <c r="D23" s="1">
        <f>4096*表2[[#This Row],[Rt]]/(4700+表2[[#This Row],[Rt]])</f>
        <v>2941.4404903645936</v>
      </c>
      <c r="F23">
        <f>$J$22/(LN($J$23*表2[[#This Row],[ADC]]/(4096-表2[[#This Row],[ADC]])/$J$24)+$J$22/$B$27)</f>
        <v>294.14999999999998</v>
      </c>
      <c r="I23" t="s">
        <v>6</v>
      </c>
      <c r="J23">
        <v>4700</v>
      </c>
    </row>
    <row r="24" spans="1:10">
      <c r="A24">
        <v>22</v>
      </c>
      <c r="B24">
        <f t="shared" si="0"/>
        <v>295.14999999999998</v>
      </c>
      <c r="C24">
        <f>$J$24*EXP($J$22*(1/表2[[#This Row],[K]]-1/$B$27))</f>
        <v>11441.484668193882</v>
      </c>
      <c r="D24" s="1">
        <f>4096*表2[[#This Row],[Rt]]/(4700+表2[[#This Row],[Rt]])</f>
        <v>2903.3463875393272</v>
      </c>
      <c r="F24">
        <f>$J$22/(LN($J$23*表2[[#This Row],[ADC]]/(4096-表2[[#This Row],[ADC]])/$J$24)+$J$22/$B$27)</f>
        <v>295.14999999999998</v>
      </c>
      <c r="I24" t="s">
        <v>7</v>
      </c>
      <c r="J24">
        <v>10000</v>
      </c>
    </row>
    <row r="25" spans="1:10">
      <c r="A25">
        <v>23</v>
      </c>
      <c r="B25">
        <f t="shared" si="0"/>
        <v>296.14999999999998</v>
      </c>
      <c r="C25">
        <f>$J$24*EXP($J$22*(1/表2[[#This Row],[K]]-1/$B$27))</f>
        <v>10935.952241391826</v>
      </c>
      <c r="D25" s="1">
        <f>4096*表2[[#This Row],[Rt]]/(4700+表2[[#This Row],[Rt]])</f>
        <v>2864.7862112396447</v>
      </c>
      <c r="F25">
        <f>$J$22/(LN($J$23*表2[[#This Row],[ADC]]/(4096-表2[[#This Row],[ADC]])/$J$24)+$J$22/$B$27)</f>
        <v>296.14999999999998</v>
      </c>
    </row>
    <row r="26" spans="1:10">
      <c r="A26">
        <v>24</v>
      </c>
      <c r="B26">
        <f t="shared" si="0"/>
        <v>297.14999999999998</v>
      </c>
      <c r="C26">
        <f>$J$24*EXP($J$22*(1/表2[[#This Row],[K]]-1/$B$27))</f>
        <v>10455.936097237052</v>
      </c>
      <c r="D26" s="1">
        <f>4096*表2[[#This Row],[Rt]]/(4700+表2[[#This Row],[Rt]])</f>
        <v>2825.7914245290649</v>
      </c>
      <c r="F26">
        <f>$J$22/(LN($J$23*表2[[#This Row],[ADC]]/(4096-表2[[#This Row],[ADC]])/$J$24)+$J$22/$B$27)</f>
        <v>297.14999999999998</v>
      </c>
    </row>
    <row r="27" spans="1:10">
      <c r="A27">
        <v>25</v>
      </c>
      <c r="B27">
        <f t="shared" si="0"/>
        <v>298.14999999999998</v>
      </c>
      <c r="C27">
        <f>$J$24*EXP($J$22*(1/表2[[#This Row],[K]]-1/$B$27))</f>
        <v>10000</v>
      </c>
      <c r="D27" s="1">
        <f>4096*表2[[#This Row],[Rt]]/(4700+表2[[#This Row],[Rt]])</f>
        <v>2786.3945578231292</v>
      </c>
      <c r="F27">
        <f>$J$22/(LN($J$23*表2[[#This Row],[ADC]]/(4096-表2[[#This Row],[ADC]])/$J$24)+$J$22/$B$27)</f>
        <v>298.14999999999998</v>
      </c>
    </row>
    <row r="28" spans="1:10">
      <c r="A28">
        <v>26</v>
      </c>
      <c r="B28">
        <f t="shared" si="0"/>
        <v>299.14999999999998</v>
      </c>
      <c r="C28">
        <f>$J$24*EXP($J$22*(1/表2[[#This Row],[K]]-1/$B$27))</f>
        <v>9566.7964253785212</v>
      </c>
      <c r="D28" s="1">
        <f>4096*表2[[#This Row],[Rt]]/(4700+表2[[#This Row],[Rt]])</f>
        <v>2746.6290952778327</v>
      </c>
      <c r="F28">
        <f>$J$22/(LN($J$23*表2[[#This Row],[ADC]]/(4096-表2[[#This Row],[ADC]])/$J$24)+$J$22/$B$27)</f>
        <v>299.14999999999998</v>
      </c>
    </row>
    <row r="29" spans="1:10">
      <c r="A29">
        <v>27</v>
      </c>
      <c r="B29">
        <f t="shared" si="0"/>
        <v>300.14999999999998</v>
      </c>
      <c r="C29">
        <f>$J$24*EXP($J$22*(1/表2[[#This Row],[K]]-1/$B$27))</f>
        <v>9155.0606176022357</v>
      </c>
      <c r="D29" s="1">
        <f>4096*表2[[#This Row],[Rt]]/(4700+表2[[#This Row],[Rt]])</f>
        <v>2706.5293559277388</v>
      </c>
      <c r="F29">
        <f>$J$22/(LN($J$23*表2[[#This Row],[ADC]]/(4096-表2[[#This Row],[ADC]])/$J$24)+$J$22/$B$27)</f>
        <v>300.14999999999998</v>
      </c>
    </row>
    <row r="30" spans="1:10">
      <c r="A30">
        <v>28</v>
      </c>
      <c r="B30">
        <f t="shared" si="0"/>
        <v>301.14999999999998</v>
      </c>
      <c r="C30">
        <f>$J$24*EXP($J$22*(1/表2[[#This Row],[K]]-1/$B$27))</f>
        <v>8763.6050744872282</v>
      </c>
      <c r="D30" s="1">
        <f>4096*表2[[#This Row],[Rt]]/(4700+表2[[#This Row],[Rt]])</f>
        <v>2666.1303704696493</v>
      </c>
      <c r="F30">
        <f>$J$22/(LN($J$23*表2[[#This Row],[ADC]]/(4096-表2[[#This Row],[ADC]])/$J$24)+$J$22/$B$27)</f>
        <v>301.14999999999998</v>
      </c>
    </row>
    <row r="31" spans="1:10">
      <c r="A31">
        <v>29</v>
      </c>
      <c r="B31">
        <f t="shared" si="0"/>
        <v>302.14999999999998</v>
      </c>
      <c r="C31">
        <f>$J$24*EXP($J$22*(1/表2[[#This Row],[K]]-1/$B$27))</f>
        <v>8391.3144275502273</v>
      </c>
      <c r="D31" s="1">
        <f>4096*表2[[#This Row],[Rt]]/(4700+表2[[#This Row],[Rt]])</f>
        <v>2625.4677546292446</v>
      </c>
      <c r="F31">
        <f>$J$22/(LN($J$23*表2[[#This Row],[ADC]]/(4096-表2[[#This Row],[ADC]])/$J$24)+$J$22/$B$27)</f>
        <v>302.14999999999998</v>
      </c>
    </row>
    <row r="32" spans="1:10">
      <c r="A32">
        <v>30</v>
      </c>
      <c r="B32">
        <f t="shared" si="0"/>
        <v>303.14999999999998</v>
      </c>
      <c r="C32">
        <f>$J$24*EXP($J$22*(1/表2[[#This Row],[K]]-1/$B$27))</f>
        <v>8037.1406869731372</v>
      </c>
      <c r="D32" s="1">
        <f>4096*表2[[#This Row],[Rt]]/(4700+表2[[#This Row],[Rt]])</f>
        <v>2584.5775800773645</v>
      </c>
      <c r="F32">
        <f>$J$22/(LN($J$23*表2[[#This Row],[ADC]]/(4096-表2[[#This Row],[ADC]])/$J$24)+$J$22/$B$27)</f>
        <v>303.14999999999998</v>
      </c>
    </row>
    <row r="33" spans="1:6">
      <c r="A33">
        <v>31</v>
      </c>
      <c r="B33">
        <f t="shared" si="0"/>
        <v>304.14999999999998</v>
      </c>
      <c r="C33">
        <f>$J$24*EXP($J$22*(1/表2[[#This Row],[K]]-1/$B$27))</f>
        <v>7700.09882366077</v>
      </c>
      <c r="D33" s="1">
        <f>4096*表2[[#This Row],[Rt]]/(4700+表2[[#This Row],[Rt]])</f>
        <v>2543.4962438793982</v>
      </c>
      <c r="F33">
        <f>$J$22/(LN($J$23*表2[[#This Row],[ADC]]/(4096-表2[[#This Row],[ADC]])/$J$24)+$J$22/$B$27)</f>
        <v>304.14999999999998</v>
      </c>
    </row>
    <row r="34" spans="1:6">
      <c r="A34">
        <v>32</v>
      </c>
      <c r="B34">
        <f t="shared" si="0"/>
        <v>305.14999999999998</v>
      </c>
      <c r="C34">
        <f>$J$24*EXP($J$22*(1/表2[[#This Row],[K]]-1/$B$27))</f>
        <v>7379.2626628761145</v>
      </c>
      <c r="D34" s="1">
        <f>4096*表2[[#This Row],[Rt]]/(4700+表2[[#This Row],[Rt]])</f>
        <v>2502.2603374653149</v>
      </c>
      <c r="F34">
        <f>$J$22/(LN($J$23*表2[[#This Row],[ADC]]/(4096-表2[[#This Row],[ADC]])/$J$24)+$J$22/$B$27)</f>
        <v>305.14999999999998</v>
      </c>
    </row>
    <row r="35" spans="1:6">
      <c r="A35">
        <v>33</v>
      </c>
      <c r="B35">
        <f t="shared" si="0"/>
        <v>306.14999999999998</v>
      </c>
      <c r="C35">
        <f>$J$24*EXP($J$22*(1/表2[[#This Row],[K]]-1/$B$27))</f>
        <v>7073.7610659870961</v>
      </c>
      <c r="D35" s="1">
        <f>4096*表2[[#This Row],[Rt]]/(4700+表2[[#This Row],[Rt]])</f>
        <v>2460.9065160992373</v>
      </c>
      <c r="F35">
        <f>$J$22/(LN($J$23*表2[[#This Row],[ADC]]/(4096-表2[[#This Row],[ADC]])/$J$24)+$J$22/$B$27)</f>
        <v>306.14999999999992</v>
      </c>
    </row>
    <row r="36" spans="1:6">
      <c r="A36">
        <v>34</v>
      </c>
      <c r="B36">
        <f t="shared" si="0"/>
        <v>307.14999999999998</v>
      </c>
      <c r="C36">
        <f>$J$24*EXP($J$22*(1/表2[[#This Row],[K]]-1/$B$27))</f>
        <v>6782.7743787355321</v>
      </c>
      <c r="D36" s="1">
        <f>4096*表2[[#This Row],[Rt]]/(4700+表2[[#This Row],[Rt]])</f>
        <v>2419.4713698067176</v>
      </c>
      <c r="F36">
        <f>$J$22/(LN($J$23*表2[[#This Row],[ADC]]/(4096-表2[[#This Row],[ADC]])/$J$24)+$J$22/$B$27)</f>
        <v>307.14999999999998</v>
      </c>
    </row>
    <row r="37" spans="1:6">
      <c r="A37">
        <v>35</v>
      </c>
      <c r="B37">
        <f t="shared" si="0"/>
        <v>308.14999999999998</v>
      </c>
      <c r="C37">
        <f>$J$24*EXP($J$22*(1/表2[[#This Row],[K]]-1/$B$27))</f>
        <v>6505.5311261565666</v>
      </c>
      <c r="D37" s="1">
        <f>4096*表2[[#This Row],[Rt]]/(4700+表2[[#This Row],[Rt]])</f>
        <v>2377.9912966853676</v>
      </c>
      <c r="F37">
        <f>$J$22/(LN($J$23*表2[[#This Row],[ADC]]/(4096-表2[[#This Row],[ADC]])/$J$24)+$J$22/$B$27)</f>
        <v>308.14999999999992</v>
      </c>
    </row>
    <row r="38" spans="1:6">
      <c r="A38">
        <v>36</v>
      </c>
      <c r="B38">
        <f t="shared" si="0"/>
        <v>309.14999999999998</v>
      </c>
      <c r="C38">
        <f>$J$24*EXP($J$22*(1/表2[[#This Row],[K]]-1/$B$27))</f>
        <v>6241.304935849771</v>
      </c>
      <c r="D38" s="1">
        <f>4096*表2[[#This Row],[Rt]]/(4700+表2[[#This Row],[Rt]])</f>
        <v>2336.5023794810422</v>
      </c>
      <c r="F38">
        <f>$J$22/(LN($J$23*表2[[#This Row],[ADC]]/(4096-表2[[#This Row],[ADC]])/$J$24)+$J$22/$B$27)</f>
        <v>309.14999999999998</v>
      </c>
    </row>
    <row r="39" spans="1:6">
      <c r="A39">
        <v>37</v>
      </c>
      <c r="B39">
        <f t="shared" si="0"/>
        <v>310.14999999999998</v>
      </c>
      <c r="C39">
        <f>$J$24*EXP($J$22*(1/表2[[#This Row],[K]]-1/$B$27))</f>
        <v>5989.4116727455057</v>
      </c>
      <c r="D39" s="1">
        <f>4096*表2[[#This Row],[Rt]]/(4700+表2[[#This Row],[Rt]])</f>
        <v>2295.0402662585961</v>
      </c>
      <c r="F39">
        <f>$J$22/(LN($J$23*表2[[#This Row],[ADC]]/(4096-表2[[#This Row],[ADC]])/$J$24)+$J$22/$B$27)</f>
        <v>310.14999999999998</v>
      </c>
    </row>
    <row r="40" spans="1:6">
      <c r="A40">
        <v>38</v>
      </c>
      <c r="B40">
        <f t="shared" si="0"/>
        <v>311.14999999999998</v>
      </c>
      <c r="C40">
        <f>$J$24*EXP($J$22*(1/表2[[#This Row],[K]]-1/$B$27))</f>
        <v>5749.2067698310466</v>
      </c>
      <c r="D40" s="1">
        <f>4096*表2[[#This Row],[Rt]]/(4700+表2[[#This Row],[Rt]])</f>
        <v>2253.640055934</v>
      </c>
      <c r="F40">
        <f>$J$22/(LN($J$23*表2[[#This Row],[ADC]]/(4096-表2[[#This Row],[ADC]])/$J$24)+$J$22/$B$27)</f>
        <v>311.14999999999998</v>
      </c>
    </row>
    <row r="41" spans="1:6">
      <c r="A41">
        <v>39</v>
      </c>
      <c r="B41">
        <f t="shared" si="0"/>
        <v>312.14999999999998</v>
      </c>
      <c r="C41">
        <f>$J$24*EXP($J$22*(1/表2[[#This Row],[K]]-1/$B$27))</f>
        <v>5520.0827405136479</v>
      </c>
      <c r="D41" s="1">
        <f>4096*表2[[#This Row],[Rt]]/(4700+表2[[#This Row],[Rt]])</f>
        <v>2212.3361893650913</v>
      </c>
      <c r="F41">
        <f>$J$22/(LN($J$23*表2[[#This Row],[ADC]]/(4096-表2[[#This Row],[ADC]])/$J$24)+$J$22/$B$27)</f>
        <v>312.14999999999998</v>
      </c>
    </row>
    <row r="42" spans="1:6">
      <c r="A42">
        <v>40</v>
      </c>
      <c r="B42">
        <f t="shared" si="0"/>
        <v>313.14999999999998</v>
      </c>
      <c r="C42">
        <f>$J$24*EXP($J$22*(1/表2[[#This Row],[K]]-1/$B$27))</f>
        <v>5301.4668594096684</v>
      </c>
      <c r="D42" s="1">
        <f>4096*表2[[#This Row],[Rt]]/(4700+表2[[#This Row],[Rt]])</f>
        <v>2171.1623466223937</v>
      </c>
      <c r="F42">
        <f>$J$22/(LN($J$23*表2[[#This Row],[ADC]]/(4096-表2[[#This Row],[ADC]])/$J$24)+$J$22/$B$27)</f>
        <v>313.14999999999998</v>
      </c>
    </row>
    <row r="43" spans="1:6">
      <c r="A43">
        <v>41</v>
      </c>
      <c r="B43">
        <f t="shared" si="0"/>
        <v>314.14999999999998</v>
      </c>
      <c r="C43">
        <f>$J$24*EXP($J$22*(1/表2[[#This Row],[K]]-1/$B$27))</f>
        <v>5092.8189993696833</v>
      </c>
      <c r="D43" s="1">
        <f>4096*表2[[#This Row],[Rt]]/(4700+表2[[#This Row],[Rt]])</f>
        <v>2130.1513509808456</v>
      </c>
      <c r="F43">
        <f>$J$22/(LN($J$23*表2[[#This Row],[ADC]]/(4096-表2[[#This Row],[ADC]])/$J$24)+$J$22/$B$27)</f>
        <v>314.14999999999998</v>
      </c>
    </row>
    <row r="44" spans="1:6">
      <c r="A44">
        <v>42</v>
      </c>
      <c r="B44">
        <f t="shared" si="0"/>
        <v>315.14999999999998</v>
      </c>
      <c r="C44">
        <f>$J$24*EXP($J$22*(1/表2[[#This Row],[K]]-1/$B$27))</f>
        <v>4893.62961348718</v>
      </c>
      <c r="D44" s="1">
        <f>4096*表2[[#This Row],[Rt]]/(4700+表2[[#This Row],[Rt]])</f>
        <v>2089.3350800894218</v>
      </c>
      <c r="F44">
        <f>$J$22/(LN($J$23*表2[[#This Row],[ADC]]/(4096-表2[[#This Row],[ADC]])/$J$24)+$J$22/$B$27)</f>
        <v>315.14999999999998</v>
      </c>
    </row>
    <row r="45" spans="1:6">
      <c r="A45">
        <v>43</v>
      </c>
      <c r="B45">
        <f t="shared" si="0"/>
        <v>316.14999999999998</v>
      </c>
      <c r="C45">
        <f>$J$24*EXP($J$22*(1/表2[[#This Row],[K]]-1/$B$27))</f>
        <v>4703.4178516995044</v>
      </c>
      <c r="D45" s="1">
        <f>4096*表2[[#This Row],[Rt]]/(4700+表2[[#This Row],[Rt]])</f>
        <v>2048.7443846897986</v>
      </c>
      <c r="F45">
        <f>$J$22/(LN($J$23*表2[[#This Row],[ADC]]/(4096-表2[[#This Row],[ADC]])/$J$24)+$J$22/$B$27)</f>
        <v>316.14999999999998</v>
      </c>
    </row>
    <row r="46" spans="1:6">
      <c r="A46">
        <v>44</v>
      </c>
      <c r="B46">
        <f t="shared" si="0"/>
        <v>317.14999999999998</v>
      </c>
      <c r="C46">
        <f>$J$24*EXP($J$22*(1/表2[[#This Row],[K]]-1/$B$27))</f>
        <v>4521.7298023814565</v>
      </c>
      <c r="D46" s="1">
        <f>4096*表2[[#This Row],[Rt]]/(4700+表2[[#This Row],[Rt]])</f>
        <v>2008.4090151688795</v>
      </c>
      <c r="F46">
        <f>$J$22/(LN($J$23*表2[[#This Row],[ADC]]/(4096-表2[[#This Row],[ADC]])/$J$24)+$J$22/$B$27)</f>
        <v>317.14999999999998</v>
      </c>
    </row>
    <row r="47" spans="1:6">
      <c r="A47">
        <v>45</v>
      </c>
      <c r="B47">
        <f t="shared" si="0"/>
        <v>318.14999999999998</v>
      </c>
      <c r="C47">
        <f>$J$24*EXP($J$22*(1/表2[[#This Row],[K]]-1/$B$27))</f>
        <v>4348.1368500594717</v>
      </c>
      <c r="D47" s="1">
        <f>4096*表2[[#This Row],[Rt]]/(4700+表2[[#This Row],[Rt]])</f>
        <v>1968.3575561444491</v>
      </c>
      <c r="F47">
        <f>$J$22/(LN($J$23*表2[[#This Row],[ADC]]/(4096-表2[[#This Row],[ADC]])/$J$24)+$J$22/$B$27)</f>
        <v>318.14999999999998</v>
      </c>
    </row>
    <row r="48" spans="1:6">
      <c r="A48">
        <v>46</v>
      </c>
      <c r="B48">
        <f t="shared" si="0"/>
        <v>319.14999999999998</v>
      </c>
      <c r="C48">
        <f>$J$24*EXP($J$22*(1/表2[[#This Row],[K]]-1/$B$27))</f>
        <v>4182.2341410439949</v>
      </c>
      <c r="D48" s="1">
        <f>4096*表2[[#This Row],[Rt]]/(4700+表2[[#This Row],[Rt]])</f>
        <v>1928.6173691997199</v>
      </c>
      <c r="F48">
        <f>$J$22/(LN($J$23*表2[[#This Row],[ADC]]/(4096-表2[[#This Row],[ADC]])/$J$24)+$J$22/$B$27)</f>
        <v>319.14999999999998</v>
      </c>
    </row>
    <row r="49" spans="1:6">
      <c r="A49">
        <v>47</v>
      </c>
      <c r="B49">
        <f t="shared" si="0"/>
        <v>320.14999999999998</v>
      </c>
      <c r="C49">
        <f>$J$24*EXP($J$22*(1/表2[[#This Row],[K]]-1/$B$27))</f>
        <v>4023.6391493935303</v>
      </c>
      <c r="D49" s="1">
        <f>4096*表2[[#This Row],[Rt]]/(4700+表2[[#This Row],[Rt]])</f>
        <v>1889.21454380213</v>
      </c>
      <c r="F49">
        <f>$J$22/(LN($J$23*表2[[#This Row],[ADC]]/(4096-表2[[#This Row],[ADC]])/$J$24)+$J$22/$B$27)</f>
        <v>320.14999999999998</v>
      </c>
    </row>
    <row r="50" spans="1:6">
      <c r="A50">
        <v>48</v>
      </c>
      <c r="B50">
        <f t="shared" si="0"/>
        <v>321.14999999999998</v>
      </c>
      <c r="C50">
        <f>$J$24*EXP($J$22*(1/表2[[#This Row],[K]]-1/$B$27))</f>
        <v>3871.9903361908941</v>
      </c>
      <c r="D50" s="1">
        <f>4096*表2[[#This Row],[Rt]]/(4700+表2[[#This Row],[Rt]])</f>
        <v>1850.1738563654762</v>
      </c>
      <c r="F50">
        <f>$J$22/(LN($J$23*表2[[#This Row],[ADC]]/(4096-表2[[#This Row],[ADC]])/$J$24)+$J$22/$B$27)</f>
        <v>321.14999999999998</v>
      </c>
    </row>
    <row r="51" spans="1:6">
      <c r="A51">
        <v>49</v>
      </c>
      <c r="B51">
        <f t="shared" si="0"/>
        <v>322.14999999999998</v>
      </c>
      <c r="C51">
        <f>$J$24*EXP($J$22*(1/表2[[#This Row],[K]]-1/$B$27))</f>
        <v>3726.945895634597</v>
      </c>
      <c r="D51" s="1">
        <f>4096*表2[[#This Row],[Rt]]/(4700+表2[[#This Row],[Rt]])</f>
        <v>1811.5187373431836</v>
      </c>
      <c r="F51">
        <f>$J$22/(LN($J$23*表2[[#This Row],[ADC]]/(4096-表2[[#This Row],[ADC]])/$J$24)+$J$22/$B$27)</f>
        <v>322.14999999999998</v>
      </c>
    </row>
    <row r="52" spans="1:6">
      <c r="A52">
        <v>50</v>
      </c>
      <c r="B52">
        <f t="shared" si="0"/>
        <v>323.14999999999998</v>
      </c>
      <c r="C52">
        <f>$J$24*EXP($J$22*(1/表2[[#This Row],[K]]-1/$B$27))</f>
        <v>3588.182581929083</v>
      </c>
      <c r="D52" s="1">
        <f>4096*表2[[#This Row],[Rt]]/(4700+表2[[#This Row],[Rt]])</f>
        <v>1773.2712461747842</v>
      </c>
      <c r="F52">
        <f>$J$22/(LN($J$23*表2[[#This Row],[ADC]]/(4096-表2[[#This Row],[ADC]])/$J$24)+$J$22/$B$27)</f>
        <v>323.14999999999998</v>
      </c>
    </row>
    <row r="53" spans="1:6">
      <c r="A53">
        <v>51</v>
      </c>
      <c r="B53">
        <f t="shared" si="0"/>
        <v>324.14999999999998</v>
      </c>
      <c r="C53">
        <f>$J$24*EXP($J$22*(1/表2[[#This Row],[K]]-1/$B$27))</f>
        <v>3455.3946114014111</v>
      </c>
      <c r="D53" s="1">
        <f>4096*表2[[#This Row],[Rt]]/(4700+表2[[#This Row],[Rt]])</f>
        <v>1735.4520538483298</v>
      </c>
      <c r="F53">
        <f>$J$22/(LN($J$23*表2[[#This Row],[ADC]]/(4096-表2[[#This Row],[ADC]])/$J$24)+$J$22/$B$27)</f>
        <v>324.14999999999998</v>
      </c>
    </row>
    <row r="54" spans="1:6">
      <c r="A54">
        <v>52</v>
      </c>
      <c r="B54">
        <f t="shared" si="0"/>
        <v>325.14999999999998</v>
      </c>
      <c r="C54">
        <f>$J$24*EXP($J$22*(1/表2[[#This Row],[K]]-1/$B$27))</f>
        <v>3328.2926346803315</v>
      </c>
      <c r="D54" s="1">
        <f>4096*表2[[#This Row],[Rt]]/(4700+表2[[#This Row],[Rt]])</f>
        <v>1698.0804327884916</v>
      </c>
      <c r="F54">
        <f>$J$22/(LN($J$23*表2[[#This Row],[ADC]]/(4096-表2[[#This Row],[ADC]])/$J$24)+$J$22/$B$27)</f>
        <v>325.14999999999992</v>
      </c>
    </row>
    <row r="55" spans="1:6">
      <c r="A55">
        <v>53</v>
      </c>
      <c r="B55">
        <f t="shared" si="0"/>
        <v>326.14999999999998</v>
      </c>
      <c r="C55">
        <f>$J$24*EXP($J$22*(1/表2[[#This Row],[K]]-1/$B$27))</f>
        <v>3206.602774151228</v>
      </c>
      <c r="D55" s="1">
        <f>4096*表2[[#This Row],[Rt]]/(4700+表2[[#This Row],[Rt]])</f>
        <v>1661.1742537342011</v>
      </c>
      <c r="F55">
        <f>$J$22/(LN($J$23*表2[[#This Row],[ADC]]/(4096-表2[[#This Row],[ADC]])/$J$24)+$J$22/$B$27)</f>
        <v>326.14999999999998</v>
      </c>
    </row>
    <row r="56" spans="1:6">
      <c r="A56">
        <v>54</v>
      </c>
      <c r="B56">
        <f t="shared" si="0"/>
        <v>327.14999999999998</v>
      </c>
      <c r="C56">
        <f>$J$24*EXP($J$22*(1/表2[[#This Row],[K]]-1/$B$27))</f>
        <v>3090.0657222480427</v>
      </c>
      <c r="D56" s="1">
        <f>4096*表2[[#This Row],[Rt]]/(4700+表2[[#This Row],[Rt]])</f>
        <v>1624.7499892305757</v>
      </c>
      <c r="F56">
        <f>$J$22/(LN($J$23*表2[[#This Row],[ADC]]/(4096-表2[[#This Row],[ADC]])/$J$24)+$J$22/$B$27)</f>
        <v>327.14999999999998</v>
      </c>
    </row>
    <row r="57" spans="1:6">
      <c r="A57">
        <v>55</v>
      </c>
      <c r="B57">
        <f t="shared" si="0"/>
        <v>328.15</v>
      </c>
      <c r="C57">
        <f>$J$24*EXP($J$22*(1/表2[[#This Row],[K]]-1/$B$27))</f>
        <v>2978.4358964646267</v>
      </c>
      <c r="D57" s="1">
        <f>4096*表2[[#This Row],[Rt]]/(4700+表2[[#This Row],[Rt]])</f>
        <v>1588.8227233278319</v>
      </c>
      <c r="F57">
        <f>$J$22/(LN($J$23*表2[[#This Row],[ADC]]/(4096-表2[[#This Row],[ADC]])/$J$24)+$J$22/$B$27)</f>
        <v>328.15</v>
      </c>
    </row>
    <row r="58" spans="1:6">
      <c r="A58">
        <v>56</v>
      </c>
      <c r="B58">
        <f t="shared" si="0"/>
        <v>329.15</v>
      </c>
      <c r="C58">
        <f>$J$24*EXP($J$22*(1/表2[[#This Row],[K]]-1/$B$27))</f>
        <v>2871.48064726449</v>
      </c>
      <c r="D58" s="1">
        <f>4096*表2[[#This Row],[Rt]]/(4700+表2[[#This Row],[Rt]])</f>
        <v>1553.4061670546182</v>
      </c>
      <c r="F58">
        <f>$J$22/(LN($J$23*表2[[#This Row],[ADC]]/(4096-表2[[#This Row],[ADC]])/$J$24)+$J$22/$B$27)</f>
        <v>329.15</v>
      </c>
    </row>
    <row r="59" spans="1:6">
      <c r="A59">
        <v>57</v>
      </c>
      <c r="B59">
        <f t="shared" si="0"/>
        <v>330.15</v>
      </c>
      <c r="C59">
        <f>$J$24*EXP($J$22*(1/表2[[#This Row],[K]]-1/$B$27))</f>
        <v>2768.9795153419145</v>
      </c>
      <c r="D59" s="1">
        <f>4096*表2[[#This Row],[Rt]]/(4700+表2[[#This Row],[Rt]])</f>
        <v>1518.5126792145554</v>
      </c>
      <c r="F59">
        <f>$J$22/(LN($J$23*表2[[#This Row],[ADC]]/(4096-表2[[#This Row],[ADC]])/$J$24)+$J$22/$B$27)</f>
        <v>330.15</v>
      </c>
    </row>
    <row r="60" spans="1:6">
      <c r="A60">
        <v>58</v>
      </c>
      <c r="B60">
        <f t="shared" si="0"/>
        <v>331.15</v>
      </c>
      <c r="C60">
        <f>$J$24*EXP($J$22*(1/表2[[#This Row],[K]]-1/$B$27))</f>
        <v>2670.7235349405078</v>
      </c>
      <c r="D60" s="1">
        <f>4096*表2[[#This Row],[Rt]]/(4700+表2[[#This Row],[Rt]])</f>
        <v>1484.1532920423961</v>
      </c>
      <c r="F60">
        <f>$J$22/(LN($J$23*表2[[#This Row],[ADC]]/(4096-表2[[#This Row],[ADC]])/$J$24)+$J$22/$B$27)</f>
        <v>331.15</v>
      </c>
    </row>
    <row r="61" spans="1:6">
      <c r="A61">
        <v>59</v>
      </c>
      <c r="B61">
        <f t="shared" si="0"/>
        <v>332.15</v>
      </c>
      <c r="C61">
        <f>$J$24*EXP($J$22*(1/表2[[#This Row],[K]]-1/$B$27))</f>
        <v>2576.5145801693689</v>
      </c>
      <c r="D61" s="1">
        <f>4096*表2[[#This Row],[Rt]]/(4700+表2[[#This Row],[Rt]])</f>
        <v>1450.3377412497528</v>
      </c>
      <c r="F61">
        <f>$J$22/(LN($J$23*表2[[#This Row],[ADC]]/(4096-表2[[#This Row],[ADC]])/$J$24)+$J$22/$B$27)</f>
        <v>332.15</v>
      </c>
    </row>
    <row r="62" spans="1:6">
      <c r="A62">
        <v>60</v>
      </c>
      <c r="B62">
        <f t="shared" si="0"/>
        <v>333.15</v>
      </c>
      <c r="C62">
        <f>$J$24*EXP($J$22*(1/表2[[#This Row],[K]]-1/$B$27))</f>
        <v>2486.1647514733818</v>
      </c>
      <c r="D62" s="1">
        <f>4096*表2[[#This Row],[Rt]]/(4700+表2[[#This Row],[Rt]])</f>
        <v>1417.0744999893136</v>
      </c>
      <c r="F62">
        <f>$J$22/(LN($J$23*表2[[#This Row],[ADC]]/(4096-表2[[#This Row],[ADC]])/$J$24)+$J$22/$B$27)</f>
        <v>333.15</v>
      </c>
    </row>
    <row r="63" spans="1:6">
      <c r="A63">
        <v>61</v>
      </c>
      <c r="B63">
        <f t="shared" si="0"/>
        <v>334.15</v>
      </c>
      <c r="C63">
        <f>$J$24*EXP($J$22*(1/表2[[#This Row],[K]]-1/$B$27))</f>
        <v>2399.4957996144262</v>
      </c>
      <c r="D63" s="1">
        <f>4096*表2[[#This Row],[Rt]]/(4700+表2[[#This Row],[Rt]])</f>
        <v>1384.370816270427</v>
      </c>
      <c r="F63">
        <f>$J$22/(LN($J$23*表2[[#This Row],[ADC]]/(4096-表2[[#This Row],[ADC]])/$J$24)+$J$22/$B$27)</f>
        <v>334.15</v>
      </c>
    </row>
    <row r="64" spans="1:6">
      <c r="A64">
        <v>62</v>
      </c>
      <c r="B64">
        <f t="shared" si="0"/>
        <v>335.15</v>
      </c>
      <c r="C64">
        <f>$J$24*EXP($J$22*(1/表2[[#This Row],[K]]-1/$B$27))</f>
        <v>2316.3385847055865</v>
      </c>
      <c r="D64" s="1">
        <f>4096*表2[[#This Row],[Rt]]/(4700+表2[[#This Row],[Rt]])</f>
        <v>1352.2327533673601</v>
      </c>
      <c r="F64">
        <f>$J$22/(LN($J$23*表2[[#This Row],[ADC]]/(4096-表2[[#This Row],[ADC]])/$J$24)+$J$22/$B$27)</f>
        <v>335.15</v>
      </c>
    </row>
    <row r="65" spans="1:6">
      <c r="A65">
        <v>63</v>
      </c>
      <c r="B65">
        <f t="shared" si="0"/>
        <v>336.15</v>
      </c>
      <c r="C65">
        <f>$J$24*EXP($J$22*(1/表2[[#This Row],[K]]-1/$B$27))</f>
        <v>2236.5325680118708</v>
      </c>
      <c r="D65" s="1">
        <f>4096*表2[[#This Row],[Rt]]/(4700+表2[[#This Row],[Rt]])</f>
        <v>1320.6652327738259</v>
      </c>
      <c r="F65">
        <f>$J$22/(LN($J$23*表2[[#This Row],[ADC]]/(4096-表2[[#This Row],[ADC]])/$J$24)+$J$22/$B$27)</f>
        <v>336.15</v>
      </c>
    </row>
    <row r="66" spans="1:6">
      <c r="A66">
        <v>64</v>
      </c>
      <c r="B66">
        <f t="shared" si="0"/>
        <v>337.15</v>
      </c>
      <c r="C66">
        <f>$J$24*EXP($J$22*(1/表2[[#This Row],[K]]-1/$B$27))</f>
        <v>2159.925334389869</v>
      </c>
      <c r="D66" s="1">
        <f>4096*表2[[#This Row],[Rt]]/(4700+表2[[#This Row],[Rt]])</f>
        <v>1289.6720792731153</v>
      </c>
      <c r="F66">
        <f>$J$22/(LN($J$23*表2[[#This Row],[ADC]]/(4096-表2[[#This Row],[ADC]])/$J$24)+$J$22/$B$27)</f>
        <v>337.15000000000003</v>
      </c>
    </row>
    <row r="67" spans="1:6">
      <c r="A67">
        <v>65</v>
      </c>
      <c r="B67">
        <f t="shared" ref="B67:B111" si="1">A67+273.15</f>
        <v>338.15</v>
      </c>
      <c r="C67">
        <f>$J$24*EXP($J$22*(1/表2[[#This Row],[K]]-1/$B$27))</f>
        <v>2086.3721433859669</v>
      </c>
      <c r="D67" s="1">
        <f>4096*表2[[#This Row],[Rt]]/(4700+表2[[#This Row],[Rt]])</f>
        <v>1259.2560677117717</v>
      </c>
      <c r="F67">
        <f>$J$22/(LN($J$23*表2[[#This Row],[ADC]]/(4096-表2[[#This Row],[ADC]])/$J$24)+$J$22/$B$27)</f>
        <v>338.15</v>
      </c>
    </row>
    <row r="68" spans="1:6">
      <c r="A68">
        <v>66</v>
      </c>
      <c r="B68">
        <f t="shared" si="1"/>
        <v>339.15</v>
      </c>
      <c r="C68">
        <f>$J$24*EXP($J$22*(1/表2[[#This Row],[K]]-1/$B$27))</f>
        <v>2015.7355071489537</v>
      </c>
      <c r="D68" s="1">
        <f>4096*表2[[#This Row],[Rt]]/(4700+表2[[#This Row],[Rt]])</f>
        <v>1229.4189710856026</v>
      </c>
      <c r="F68">
        <f>$J$22/(LN($J$23*表2[[#This Row],[ADC]]/(4096-表2[[#This Row],[ADC]])/$J$24)+$J$22/$B$27)</f>
        <v>339.14999999999992</v>
      </c>
    </row>
    <row r="69" spans="1:6">
      <c r="A69">
        <v>67</v>
      </c>
      <c r="B69">
        <f t="shared" si="1"/>
        <v>340.15</v>
      </c>
      <c r="C69">
        <f>$J$24*EXP($J$22*(1/表2[[#This Row],[K]]-1/$B$27))</f>
        <v>1947.8847934394441</v>
      </c>
      <c r="D69" s="1">
        <f>4096*表2[[#This Row],[Rt]]/(4700+表2[[#This Row],[Rt]])</f>
        <v>1200.161609569662</v>
      </c>
      <c r="F69">
        <f>$J$22/(LN($J$23*表2[[#This Row],[ADC]]/(4096-表2[[#This Row],[ADC]])/$J$24)+$J$22/$B$27)</f>
        <v>340.15</v>
      </c>
    </row>
    <row r="70" spans="1:6">
      <c r="A70">
        <v>68</v>
      </c>
      <c r="B70">
        <f t="shared" si="1"/>
        <v>341.15</v>
      </c>
      <c r="C70">
        <f>$J$24*EXP($J$22*(1/表2[[#This Row],[K]]-1/$B$27))</f>
        <v>1882.6958521356758</v>
      </c>
      <c r="D70" s="1">
        <f>4096*表2[[#This Row],[Rt]]/(4700+表2[[#This Row],[Rt]])</f>
        <v>1171.4839001479643</v>
      </c>
      <c r="F70">
        <f>$J$22/(LN($J$23*表2[[#This Row],[ADC]]/(4096-表2[[#This Row],[ADC]])/$J$24)+$J$22/$B$27)</f>
        <v>341.15</v>
      </c>
    </row>
    <row r="71" spans="1:6">
      <c r="A71">
        <v>69</v>
      </c>
      <c r="B71">
        <f t="shared" si="1"/>
        <v>342.15</v>
      </c>
      <c r="C71">
        <f>$J$24*EXP($J$22*(1/表2[[#This Row],[K]]-1/$B$27))</f>
        <v>1820.0506637440094</v>
      </c>
      <c r="D71" s="1">
        <f>4096*表2[[#This Row],[Rt]]/(4700+表2[[#This Row],[Rt]])</f>
        <v>1143.3849065238119</v>
      </c>
      <c r="F71">
        <f>$J$22/(LN($J$23*表2[[#This Row],[ADC]]/(4096-表2[[#This Row],[ADC]])/$J$24)+$J$22/$B$27)</f>
        <v>342.15</v>
      </c>
    </row>
    <row r="72" spans="1:6">
      <c r="A72">
        <v>70</v>
      </c>
      <c r="B72">
        <f t="shared" si="1"/>
        <v>343.15</v>
      </c>
      <c r="C72">
        <f>$J$24*EXP($J$22*(1/表2[[#This Row],[K]]-1/$B$27))</f>
        <v>1759.8370085233807</v>
      </c>
      <c r="D72" s="1">
        <f>4096*表2[[#This Row],[Rt]]/(4700+表2[[#This Row],[Rt]])</f>
        <v>1115.8628890172993</v>
      </c>
      <c r="F72">
        <f>$J$22/(LN($J$23*表2[[#This Row],[ADC]]/(4096-表2[[#This Row],[ADC]])/$J$24)+$J$22/$B$27)</f>
        <v>343.14999999999992</v>
      </c>
    </row>
    <row r="73" spans="1:6">
      <c r="A73">
        <v>71</v>
      </c>
      <c r="B73">
        <f t="shared" si="1"/>
        <v>344.15</v>
      </c>
      <c r="C73">
        <f>$J$24*EXP($J$22*(1/表2[[#This Row],[K]]-1/$B$27))</f>
        <v>1701.9481549266641</v>
      </c>
      <c r="D73" s="1">
        <f>4096*表2[[#This Row],[Rt]]/(4700+表2[[#This Row],[Rt]])</f>
        <v>1088.9153541824446</v>
      </c>
      <c r="F73">
        <f>$J$22/(LN($J$23*表2[[#This Row],[ADC]]/(4096-表2[[#This Row],[ADC]])/$J$24)+$J$22/$B$27)</f>
        <v>344.15</v>
      </c>
    </row>
    <row r="74" spans="1:6">
      <c r="A74">
        <v>72</v>
      </c>
      <c r="B74">
        <f t="shared" si="1"/>
        <v>345.15</v>
      </c>
      <c r="C74">
        <f>$J$24*EXP($J$22*(1/表2[[#This Row],[K]]-1/$B$27))</f>
        <v>1646.2825661488762</v>
      </c>
      <c r="D74" s="1">
        <f>4096*表2[[#This Row],[Rt]]/(4700+表2[[#This Row],[Rt]])</f>
        <v>1062.5391039021711</v>
      </c>
      <c r="F74">
        <f>$J$22/(LN($J$23*表2[[#This Row],[ADC]]/(4096-表2[[#This Row],[ADC]])/$J$24)+$J$22/$B$27)</f>
        <v>345.15</v>
      </c>
    </row>
    <row r="75" spans="1:6">
      <c r="A75">
        <v>73</v>
      </c>
      <c r="B75">
        <f t="shared" si="1"/>
        <v>346.15</v>
      </c>
      <c r="C75">
        <f>$J$24*EXP($J$22*(1/表2[[#This Row],[K]]-1/$B$27))</f>
        <v>1592.7436236529284</v>
      </c>
      <c r="D75" s="1">
        <f>4096*表2[[#This Row],[Rt]]/(4700+表2[[#This Row],[Rt]])</f>
        <v>1036.7302837447066</v>
      </c>
      <c r="F75">
        <f>$J$22/(LN($J$23*表2[[#This Row],[ADC]]/(4096-表2[[#This Row],[ADC]])/$J$24)+$J$22/$B$27)</f>
        <v>346.15</v>
      </c>
    </row>
    <row r="76" spans="1:6">
      <c r="A76">
        <v>74</v>
      </c>
      <c r="B76">
        <f t="shared" si="1"/>
        <v>347.15</v>
      </c>
      <c r="C76">
        <f>$J$24*EXP($J$22*(1/表2[[#This Row],[K]]-1/$B$27))</f>
        <v>1541.2393666187754</v>
      </c>
      <c r="D76" s="1">
        <f>4096*表2[[#This Row],[Rt]]/(4700+表2[[#This Row],[Rt]])</f>
        <v>1011.4844303897545</v>
      </c>
      <c r="F76">
        <f>$J$22/(LN($J$23*表2[[#This Row],[ADC]]/(4096-表2[[#This Row],[ADC]])/$J$24)+$J$22/$B$27)</f>
        <v>347.15</v>
      </c>
    </row>
    <row r="77" spans="1:6">
      <c r="A77">
        <v>75</v>
      </c>
      <c r="B77">
        <f t="shared" si="1"/>
        <v>348.15</v>
      </c>
      <c r="C77">
        <f>$J$24*EXP($J$22*(1/表2[[#This Row],[K]]-1/$B$27))</f>
        <v>1491.682246331595</v>
      </c>
      <c r="D77" s="1">
        <f>4096*表2[[#This Row],[Rt]]/(4700+表2[[#This Row],[Rt]])</f>
        <v>986.79651795668019</v>
      </c>
      <c r="F77">
        <f>$J$22/(LN($J$23*表2[[#This Row],[ADC]]/(4096-表2[[#This Row],[ADC]])/$J$24)+$J$22/$B$27)</f>
        <v>348.15</v>
      </c>
    </row>
    <row r="78" spans="1:6">
      <c r="A78">
        <v>76</v>
      </c>
      <c r="B78">
        <f t="shared" si="1"/>
        <v>349.15</v>
      </c>
      <c r="C78">
        <f>$J$24*EXP($J$22*(1/表2[[#This Row],[K]]-1/$B$27))</f>
        <v>1443.9888945894415</v>
      </c>
      <c r="D78" s="1">
        <f>4096*表2[[#This Row],[Rt]]/(4700+表2[[#This Row],[Rt]])</f>
        <v>962.6610030898471</v>
      </c>
      <c r="F78">
        <f>$J$22/(LN($J$23*表2[[#This Row],[ADC]]/(4096-表2[[#This Row],[ADC]])/$J$24)+$J$22/$B$27)</f>
        <v>349.15</v>
      </c>
    </row>
    <row r="79" spans="1:6">
      <c r="A79">
        <v>77</v>
      </c>
      <c r="B79">
        <f t="shared" si="1"/>
        <v>350.15</v>
      </c>
      <c r="C79">
        <f>$J$24*EXP($J$22*(1/表2[[#This Row],[K]]-1/$B$27))</f>
        <v>1398.0799052713089</v>
      </c>
      <c r="D79" s="1">
        <f>4096*表2[[#This Row],[Rt]]/(4700+表2[[#This Row],[Rt]])</f>
        <v>939.07186867806422</v>
      </c>
      <c r="F79">
        <f>$J$22/(LN($J$23*表2[[#This Row],[ADC]]/(4096-表2[[#This Row],[ADC]])/$J$24)+$J$22/$B$27)</f>
        <v>350.15</v>
      </c>
    </row>
    <row r="80" spans="1:6">
      <c r="A80">
        <v>78</v>
      </c>
      <c r="B80">
        <f t="shared" si="1"/>
        <v>351.15</v>
      </c>
      <c r="C80">
        <f>$J$24*EXP($J$22*(1/表2[[#This Row],[K]]-1/$B$27))</f>
        <v>1353.8796282625538</v>
      </c>
      <c r="D80" s="1">
        <f>4096*表2[[#This Row],[Rt]]/(4700+表2[[#This Row],[Rt]])</f>
        <v>916.02266610559627</v>
      </c>
      <c r="F80">
        <f>$J$22/(LN($J$23*表2[[#This Row],[ADC]]/(4096-表2[[#This Row],[ADC]])/$J$24)+$J$22/$B$27)</f>
        <v>351.15</v>
      </c>
    </row>
    <row r="81" spans="1:6">
      <c r="A81">
        <v>79</v>
      </c>
      <c r="B81">
        <f t="shared" si="1"/>
        <v>352.15</v>
      </c>
      <c r="C81">
        <f>$J$24*EXP($J$22*(1/表2[[#This Row],[K]]-1/$B$27))</f>
        <v>1311.3159749870022</v>
      </c>
      <c r="D81" s="1">
        <f>4096*表2[[#This Row],[Rt]]/(4700+表2[[#This Row],[Rt]])</f>
        <v>893.50655595148191</v>
      </c>
      <c r="F81">
        <f>$J$22/(LN($J$23*表2[[#This Row],[ADC]]/(4096-表2[[#This Row],[ADC]])/$J$24)+$J$22/$B$27)</f>
        <v>352.15</v>
      </c>
    </row>
    <row r="82" spans="1:6">
      <c r="A82">
        <v>80</v>
      </c>
      <c r="B82">
        <f t="shared" si="1"/>
        <v>353.15</v>
      </c>
      <c r="C82">
        <f>$J$24*EXP($J$22*(1/表2[[#This Row],[K]]-1/$B$27))</f>
        <v>1270.3202348436205</v>
      </c>
      <c r="D82" s="1">
        <f>4096*表2[[#This Row],[Rt]]/(4700+表2[[#This Row],[Rt]])</f>
        <v>871.51634707175072</v>
      </c>
      <c r="F82">
        <f>$J$22/(LN($J$23*表2[[#This Row],[ADC]]/(4096-表2[[#This Row],[ADC]])/$J$24)+$J$22/$B$27)</f>
        <v>353.15</v>
      </c>
    </row>
    <row r="83" spans="1:6">
      <c r="A83">
        <v>81</v>
      </c>
      <c r="B83">
        <f t="shared" si="1"/>
        <v>354.15</v>
      </c>
      <c r="C83">
        <f>$J$24*EXP($J$22*(1/表2[[#This Row],[K]]-1/$B$27))</f>
        <v>1230.8269018910289</v>
      </c>
      <c r="D83" s="1">
        <f>4096*表2[[#This Row],[Rt]]/(4700+表2[[#This Row],[Rt]])</f>
        <v>850.04453401568605</v>
      </c>
      <c r="F83">
        <f>$J$22/(LN($J$23*表2[[#This Row],[ADC]]/(4096-表2[[#This Row],[ADC]])/$J$24)+$J$22/$B$27)</f>
        <v>354.15</v>
      </c>
    </row>
    <row r="84" spans="1:6">
      <c r="A84">
        <v>82</v>
      </c>
      <c r="B84">
        <f t="shared" si="1"/>
        <v>355.15</v>
      </c>
      <c r="C84">
        <f>$J$24*EXP($J$22*(1/表2[[#This Row],[K]]-1/$B$27))</f>
        <v>1192.7735111652521</v>
      </c>
      <c r="D84" s="1">
        <f>4096*表2[[#This Row],[Rt]]/(4700+表2[[#This Row],[Rt]])</f>
        <v>829.08333274237475</v>
      </c>
      <c r="F84">
        <f>$J$22/(LN($J$23*表2[[#This Row],[ADC]]/(4096-表2[[#This Row],[ADC]])/$J$24)+$J$22/$B$27)</f>
        <v>355.15000000000003</v>
      </c>
    </row>
    <row r="85" spans="1:6">
      <c r="A85">
        <v>83</v>
      </c>
      <c r="B85">
        <f t="shared" si="1"/>
        <v>356.15</v>
      </c>
      <c r="C85">
        <f>$J$24*EXP($J$22*(1/表2[[#This Row],[K]]-1/$B$27))</f>
        <v>1156.1004840554915</v>
      </c>
      <c r="D85" s="1">
        <f>4096*表2[[#This Row],[Rt]]/(4700+表2[[#This Row],[Rt]])</f>
        <v>808.62471461758844</v>
      </c>
      <c r="F85">
        <f>$J$22/(LN($J$23*表2[[#This Row],[ADC]]/(4096-表2[[#This Row],[ADC]])/$J$24)+$J$22/$B$27)</f>
        <v>356.15</v>
      </c>
    </row>
    <row r="86" spans="1:6">
      <c r="A86">
        <v>84</v>
      </c>
      <c r="B86">
        <f t="shared" si="1"/>
        <v>357.15</v>
      </c>
      <c r="C86">
        <f>$J$24*EXP($J$22*(1/表2[[#This Row],[K]]-1/$B$27))</f>
        <v>1120.7509821993378</v>
      </c>
      <c r="D86" s="1">
        <f>4096*表2[[#This Row],[Rt]]/(4700+表2[[#This Row],[Rt]])</f>
        <v>788.66043868345605</v>
      </c>
      <c r="F86">
        <f>$J$22/(LN($J$23*表2[[#This Row],[ADC]]/(4096-表2[[#This Row],[ADC]])/$J$24)+$J$22/$B$27)</f>
        <v>357.15</v>
      </c>
    </row>
    <row r="87" spans="1:6">
      <c r="A87">
        <v>85</v>
      </c>
      <c r="B87">
        <f t="shared" si="1"/>
        <v>358.15</v>
      </c>
      <c r="C87">
        <f>$J$24*EXP($J$22*(1/表2[[#This Row],[K]]-1/$B$27))</f>
        <v>1086.6707693930255</v>
      </c>
      <c r="D87" s="1">
        <f>4096*表2[[#This Row],[Rt]]/(4700+表2[[#This Row],[Rt]])</f>
        <v>769.18208220453266</v>
      </c>
      <c r="F87">
        <f>$J$22/(LN($J$23*表2[[#This Row],[ADC]]/(4096-表2[[#This Row],[ADC]])/$J$24)+$J$22/$B$27)</f>
        <v>358.14999999999992</v>
      </c>
    </row>
    <row r="88" spans="1:6">
      <c r="A88">
        <v>86</v>
      </c>
      <c r="B88">
        <f t="shared" si="1"/>
        <v>359.15</v>
      </c>
      <c r="C88">
        <f>$J$24*EXP($J$22*(1/表2[[#This Row],[K]]-1/$B$27))</f>
        <v>1053.8080810441725</v>
      </c>
      <c r="D88" s="1">
        <f>4096*表2[[#This Row],[Rt]]/(4700+表2[[#This Row],[Rt]])</f>
        <v>750.18106950373146</v>
      </c>
      <c r="F88">
        <f>$J$22/(LN($J$23*表2[[#This Row],[ADC]]/(4096-表2[[#This Row],[ADC]])/$J$24)+$J$22/$B$27)</f>
        <v>359.15</v>
      </c>
    </row>
    <row r="89" spans="1:6">
      <c r="A89">
        <v>87</v>
      </c>
      <c r="B89">
        <f t="shared" si="1"/>
        <v>360.15</v>
      </c>
      <c r="C89">
        <f>$J$24*EXP($J$22*(1/表2[[#This Row],[K]]-1/$B$27))</f>
        <v>1022.1135007242613</v>
      </c>
      <c r="D89" s="1">
        <f>4096*表2[[#This Row],[Rt]]/(4700+表2[[#This Row],[Rt]])</f>
        <v>731.64869911033213</v>
      </c>
      <c r="F89">
        <f>$J$22/(LN($J$23*表2[[#This Row],[ADC]]/(4096-表2[[#This Row],[ADC]])/$J$24)+$J$22/$B$27)</f>
        <v>360.15</v>
      </c>
    </row>
    <row r="90" spans="1:6">
      <c r="A90">
        <v>88</v>
      </c>
      <c r="B90">
        <f t="shared" si="1"/>
        <v>361.15</v>
      </c>
      <c r="C90">
        <f>$J$24*EXP($J$22*(1/表2[[#This Row],[K]]-1/$B$27))</f>
        <v>991.53984340578097</v>
      </c>
      <c r="D90" s="1">
        <f>4096*表2[[#This Row],[Rt]]/(4700+表2[[#This Row],[Rt]])</f>
        <v>713.57616924979573</v>
      </c>
      <c r="F90">
        <f>$J$22/(LN($J$23*表2[[#This Row],[ADC]]/(4096-表2[[#This Row],[ADC]])/$J$24)+$J$22/$B$27)</f>
        <v>361.14999999999992</v>
      </c>
    </row>
    <row r="91" spans="1:6">
      <c r="A91">
        <v>89</v>
      </c>
      <c r="B91">
        <f t="shared" si="1"/>
        <v>362.15</v>
      </c>
      <c r="C91">
        <f>$J$24*EXP($J$22*(1/表2[[#This Row],[K]]-1/$B$27))</f>
        <v>962.04204499490004</v>
      </c>
      <c r="D91" s="1">
        <f>4096*表2[[#This Row],[Rt]]/(4700+表2[[#This Row],[Rt]])</f>
        <v>695.95460171166212</v>
      </c>
      <c r="F91">
        <f>$J$22/(LN($J$23*表2[[#This Row],[ADC]]/(4096-表2[[#This Row],[ADC]])/$J$24)+$J$22/$B$27)</f>
        <v>362.15</v>
      </c>
    </row>
    <row r="92" spans="1:6">
      <c r="A92">
        <v>90</v>
      </c>
      <c r="B92">
        <f t="shared" si="1"/>
        <v>363.15</v>
      </c>
      <c r="C92">
        <f>$J$24*EXP($J$22*(1/表2[[#This Row],[K]]-1/$B$27))</f>
        <v>933.57705779475566</v>
      </c>
      <c r="D92" s="1">
        <f>4096*表2[[#This Row],[Rt]]/(4700+表2[[#This Row],[Rt]])</f>
        <v>678.77506413734648</v>
      </c>
      <c r="F92">
        <f>$J$22/(LN($J$23*表2[[#This Row],[ADC]]/(4096-表2[[#This Row],[ADC]])/$J$24)+$J$22/$B$27)</f>
        <v>363.14999999999992</v>
      </c>
    </row>
    <row r="93" spans="1:6">
      <c r="A93">
        <v>91</v>
      </c>
      <c r="B93">
        <f t="shared" si="1"/>
        <v>364.15</v>
      </c>
      <c r="C93">
        <f>$J$24*EXP($J$22*(1/表2[[#This Row],[K]]-1/$B$27))</f>
        <v>906.10375155695078</v>
      </c>
      <c r="D93" s="1">
        <f>4096*表2[[#This Row],[Rt]]/(4700+表2[[#This Row],[Rt]])</f>
        <v>662.02859077421192</v>
      </c>
      <c r="F93">
        <f>$J$22/(LN($J$23*表2[[#This Row],[ADC]]/(4096-表2[[#This Row],[ADC]])/$J$24)+$J$22/$B$27)</f>
        <v>364.15</v>
      </c>
    </row>
    <row r="94" spans="1:6">
      <c r="A94">
        <v>92</v>
      </c>
      <c r="B94">
        <f t="shared" si="1"/>
        <v>365.15</v>
      </c>
      <c r="C94">
        <f>$J$24*EXP($J$22*(1/表2[[#This Row],[K]]-1/$B$27))</f>
        <v>879.58281980005268</v>
      </c>
      <c r="D94" s="1">
        <f>4096*表2[[#This Row],[Rt]]/(4700+表2[[#This Row],[Rt]])</f>
        <v>645.70620174612316</v>
      </c>
      <c r="F94">
        <f>$J$22/(LN($J$23*表2[[#This Row],[ADC]]/(4096-表2[[#This Row],[ADC]])/$J$24)+$J$22/$B$27)</f>
        <v>365.15</v>
      </c>
    </row>
    <row r="95" spans="1:6">
      <c r="A95">
        <v>93</v>
      </c>
      <c r="B95">
        <f t="shared" si="1"/>
        <v>366.15</v>
      </c>
      <c r="C95">
        <f>$J$24*EXP($J$22*(1/表2[[#This Row],[K]]-1/$B$27))</f>
        <v>853.97669109353592</v>
      </c>
      <c r="D95" s="1">
        <f>4096*表2[[#This Row],[Rt]]/(4700+表2[[#This Row],[Rt]])</f>
        <v>629.79892089363727</v>
      </c>
      <c r="F95">
        <f>$J$22/(LN($J$23*表2[[#This Row],[ADC]]/(4096-表2[[#This Row],[ADC]])/$J$24)+$J$22/$B$27)</f>
        <v>366.15</v>
      </c>
    </row>
    <row r="96" spans="1:6">
      <c r="A96">
        <v>94</v>
      </c>
      <c r="B96">
        <f t="shared" si="1"/>
        <v>367.15</v>
      </c>
      <c r="C96">
        <f>$J$24*EXP($J$22*(1/表2[[#This Row],[K]]-1/$B$27))</f>
        <v>829.24944502410733</v>
      </c>
      <c r="D96" s="1">
        <f>4096*表2[[#This Row],[Rt]]/(4700+表2[[#This Row],[Rt]])</f>
        <v>614.29779223931075</v>
      </c>
      <c r="F96">
        <f>$J$22/(LN($J$23*表2[[#This Row],[ADC]]/(4096-表2[[#This Row],[ADC]])/$J$24)+$J$22/$B$27)</f>
        <v>367.15000000000003</v>
      </c>
    </row>
    <row r="97" spans="1:6">
      <c r="A97">
        <v>95</v>
      </c>
      <c r="B97">
        <f t="shared" si="1"/>
        <v>368.15</v>
      </c>
      <c r="C97">
        <f>$J$24*EXP($J$22*(1/表2[[#This Row],[K]]-1/$B$27))</f>
        <v>805.36673257853829</v>
      </c>
      <c r="D97" s="1">
        <f>4096*表2[[#This Row],[Rt]]/(4700+表2[[#This Row],[Rt]])</f>
        <v>599.19389513523811</v>
      </c>
      <c r="F97">
        <f>$J$22/(LN($J$23*表2[[#This Row],[ADC]]/(4096-表2[[#This Row],[ADC]])/$J$24)+$J$22/$B$27)</f>
        <v>368.15</v>
      </c>
    </row>
    <row r="98" spans="1:6">
      <c r="A98">
        <v>96</v>
      </c>
      <c r="B98">
        <f t="shared" si="1"/>
        <v>369.15</v>
      </c>
      <c r="C98">
        <f>$J$24*EXP($J$22*(1/表2[[#This Row],[K]]-1/$B$27))</f>
        <v>782.29570069330578</v>
      </c>
      <c r="D98" s="1">
        <f>4096*表2[[#This Row],[Rt]]/(4700+表2[[#This Row],[Rt]])</f>
        <v>584.47835815104941</v>
      </c>
      <c r="F98">
        <f>$J$22/(LN($J$23*表2[[#This Row],[ADC]]/(4096-表2[[#This Row],[ADC]])/$J$24)+$J$22/$B$27)</f>
        <v>369.15000000000003</v>
      </c>
    </row>
    <row r="99" spans="1:6">
      <c r="A99">
        <v>97</v>
      </c>
      <c r="B99">
        <f t="shared" si="1"/>
        <v>370.15</v>
      </c>
      <c r="C99">
        <f>$J$24*EXP($J$22*(1/表2[[#This Row],[K]]-1/$B$27))</f>
        <v>760.00492073640328</v>
      </c>
      <c r="D99" s="1">
        <f>4096*表2[[#This Row],[Rt]]/(4700+表2[[#This Row],[Rt]])</f>
        <v>570.14237176116922</v>
      </c>
      <c r="F99">
        <f>$J$22/(LN($J$23*表2[[#This Row],[ADC]]/(4096-表2[[#This Row],[ADC]])/$J$24)+$J$22/$B$27)</f>
        <v>370.15</v>
      </c>
    </row>
    <row r="100" spans="1:6">
      <c r="A100">
        <v>98</v>
      </c>
      <c r="B100">
        <f t="shared" si="1"/>
        <v>371.15</v>
      </c>
      <c r="C100">
        <f>$J$24*EXP($J$22*(1/表2[[#This Row],[K]]-1/$B$27))</f>
        <v>738.4643207007814</v>
      </c>
      <c r="D100" s="1">
        <f>4096*表2[[#This Row],[Rt]]/(4700+表2[[#This Row],[Rt]])</f>
        <v>556.17719989025181</v>
      </c>
      <c r="F100">
        <f>$J$22/(LN($J$23*表2[[#This Row],[ADC]]/(4096-表2[[#This Row],[ADC]])/$J$24)+$J$22/$B$27)</f>
        <v>371.14999999999992</v>
      </c>
    </row>
    <row r="101" spans="1:6">
      <c r="A101">
        <v>99</v>
      </c>
      <c r="B101">
        <f t="shared" si="1"/>
        <v>372.15</v>
      </c>
      <c r="C101">
        <f>$J$24*EXP($J$22*(1/表2[[#This Row],[K]]-1/$B$27))</f>
        <v>717.64512090214896</v>
      </c>
      <c r="D101" s="1">
        <f>4096*表2[[#This Row],[Rt]]/(4700+表2[[#This Row],[Rt]])</f>
        <v>542.57419037548914</v>
      </c>
      <c r="F101">
        <f>$J$22/(LN($J$23*表2[[#This Row],[ADC]]/(4096-表2[[#This Row],[ADC]])/$J$24)+$J$22/$B$27)</f>
        <v>372.15</v>
      </c>
    </row>
    <row r="102" spans="1:6">
      <c r="A102">
        <v>100</v>
      </c>
      <c r="B102">
        <f t="shared" si="1"/>
        <v>373.15</v>
      </c>
      <c r="C102">
        <f>$J$24*EXP($J$22*(1/表2[[#This Row],[K]]-1/$B$27))</f>
        <v>697.51977298618806</v>
      </c>
      <c r="D102" s="1">
        <f>4096*表2[[#This Row],[Rt]]/(4700+表2[[#This Row],[Rt]])</f>
        <v>529.32478440384898</v>
      </c>
      <c r="F102">
        <f>$J$22/(LN($J$23*表2[[#This Row],[ADC]]/(4096-表2[[#This Row],[ADC]])/$J$24)+$J$22/$B$27)</f>
        <v>373.15</v>
      </c>
    </row>
    <row r="103" spans="1:6">
      <c r="A103">
        <v>101</v>
      </c>
      <c r="B103">
        <f t="shared" si="1"/>
        <v>374.15</v>
      </c>
      <c r="C103">
        <f>$J$24*EXP($J$22*(1/表2[[#This Row],[K]]-1/$B$27))</f>
        <v>678.06190206183987</v>
      </c>
      <c r="D103" s="1">
        <f>4096*表2[[#This Row],[Rt]]/(4700+表2[[#This Row],[Rt]])</f>
        <v>516.42052498141004</v>
      </c>
      <c r="F103">
        <f>$J$22/(LN($J$23*表2[[#This Row],[ADC]]/(4096-表2[[#This Row],[ADC]])/$J$24)+$J$22/$B$27)</f>
        <v>374.15</v>
      </c>
    </row>
    <row r="104" spans="1:6">
      <c r="A104">
        <v>102</v>
      </c>
      <c r="B104">
        <f t="shared" si="1"/>
        <v>375.15</v>
      </c>
      <c r="C104">
        <f>$J$24*EXP($J$22*(1/表2[[#This Row],[K]]-1/$B$27))</f>
        <v>659.24625178819122</v>
      </c>
      <c r="D104" s="1">
        <f>4096*表2[[#This Row],[Rt]]/(4700+表2[[#This Row],[Rt]])</f>
        <v>503.85306449082191</v>
      </c>
      <c r="F104">
        <f>$J$22/(LN($J$23*表2[[#This Row],[ADC]]/(4096-表2[[#This Row],[ADC]])/$J$24)+$J$22/$B$27)</f>
        <v>375.15000000000003</v>
      </c>
    </row>
    <row r="105" spans="1:6">
      <c r="A105">
        <v>103</v>
      </c>
      <c r="B105">
        <f t="shared" si="1"/>
        <v>376.15</v>
      </c>
      <c r="C105">
        <f>$J$24*EXP($J$22*(1/表2[[#This Row],[K]]-1/$B$27))</f>
        <v>641.04863225265444</v>
      </c>
      <c r="D105" s="1">
        <f>4096*表2[[#This Row],[Rt]]/(4700+表2[[#This Row],[Rt]])</f>
        <v>491.61417139155236</v>
      </c>
      <c r="F105">
        <f>$J$22/(LN($J$23*表2[[#This Row],[ADC]]/(4096-表2[[#This Row],[ADC]])/$J$24)+$J$22/$B$27)</f>
        <v>376.15</v>
      </c>
    </row>
    <row r="106" spans="1:6">
      <c r="A106">
        <v>104</v>
      </c>
      <c r="B106">
        <f t="shared" si="1"/>
        <v>377.15</v>
      </c>
      <c r="C106">
        <f>$J$24*EXP($J$22*(1/表2[[#This Row],[K]]-1/$B$27))</f>
        <v>623.44587048764549</v>
      </c>
      <c r="D106" s="1">
        <f>4096*表2[[#This Row],[Rt]]/(4700+表2[[#This Row],[Rt]])</f>
        <v>479.69573611602715</v>
      </c>
      <c r="F106">
        <f>$J$22/(LN($J$23*表2[[#This Row],[ADC]]/(4096-表2[[#This Row],[ADC]])/$J$24)+$J$22/$B$27)</f>
        <v>377.15</v>
      </c>
    </row>
    <row r="107" spans="1:6">
      <c r="A107">
        <v>105</v>
      </c>
      <c r="B107">
        <f t="shared" si="1"/>
        <v>378.15</v>
      </c>
      <c r="C107">
        <f>$J$24*EXP($J$22*(1/表2[[#This Row],[K]]-1/$B$27))</f>
        <v>606.41576348196213</v>
      </c>
      <c r="D107" s="1">
        <f>4096*表2[[#This Row],[Rt]]/(4700+表2[[#This Row],[Rt]])</f>
        <v>468.08977621313375</v>
      </c>
      <c r="F107">
        <f>$J$22/(LN($J$23*表2[[#This Row],[ADC]]/(4096-表2[[#This Row],[ADC]])/$J$24)+$J$22/$B$27)</f>
        <v>378.14999999999992</v>
      </c>
    </row>
    <row r="108" spans="1:6">
      <c r="A108">
        <v>106</v>
      </c>
      <c r="B108">
        <f t="shared" si="1"/>
        <v>379.15</v>
      </c>
      <c r="C108">
        <f>$J$24*EXP($J$22*(1/表2[[#This Row],[K]]-1/$B$27))</f>
        <v>589.93703355138325</v>
      </c>
      <c r="D108" s="1">
        <f>4096*表2[[#This Row],[Rt]]/(4700+表2[[#This Row],[Rt]])</f>
        <v>456.7884407887243</v>
      </c>
      <c r="F108">
        <f>$J$22/(LN($J$23*表2[[#This Row],[ADC]]/(4096-表2[[#This Row],[ADC]])/$J$24)+$J$22/$B$27)</f>
        <v>379.15</v>
      </c>
    </row>
    <row r="109" spans="1:6">
      <c r="A109">
        <v>107</v>
      </c>
      <c r="B109">
        <f t="shared" si="1"/>
        <v>380.15</v>
      </c>
      <c r="C109">
        <f>$J$24*EXP($J$22*(1/表2[[#This Row],[K]]-1/$B$27))</f>
        <v>573.98928594092331</v>
      </c>
      <c r="D109" s="1">
        <f>4096*表2[[#This Row],[Rt]]/(4700+表2[[#This Row],[Rt]])</f>
        <v>445.7840142909152</v>
      </c>
      <c r="F109">
        <f>$J$22/(LN($J$23*表2[[#This Row],[ADC]]/(4096-表2[[#This Row],[ADC]])/$J$24)+$J$22/$B$27)</f>
        <v>380.15</v>
      </c>
    </row>
    <row r="110" spans="1:6">
      <c r="A110">
        <v>108</v>
      </c>
      <c r="B110">
        <f t="shared" si="1"/>
        <v>381.15</v>
      </c>
      <c r="C110">
        <f>$J$24*EXP($J$22*(1/表2[[#This Row],[K]]-1/$B$27))</f>
        <v>558.55296853852633</v>
      </c>
      <c r="D110" s="1">
        <f>4096*表2[[#This Row],[Rt]]/(4700+表2[[#This Row],[Rt]])</f>
        <v>435.06891968602639</v>
      </c>
      <c r="F110">
        <f>$J$22/(LN($J$23*表2[[#This Row],[ADC]]/(4096-表2[[#This Row],[ADC]])/$J$24)+$J$22/$B$27)</f>
        <v>381.15</v>
      </c>
    </row>
    <row r="111" spans="1:6">
      <c r="A111">
        <v>109</v>
      </c>
      <c r="B111">
        <f t="shared" si="1"/>
        <v>382.15</v>
      </c>
      <c r="C111">
        <f>$J$24*EXP($J$22*(1/表2[[#This Row],[K]]-1/$B$27))</f>
        <v>543.60933358693057</v>
      </c>
      <c r="D111" s="1">
        <f>4096*表2[[#This Row],[Rt]]/(4700+表2[[#This Row],[Rt]])</f>
        <v>424.63572106904627</v>
      </c>
      <c r="F111">
        <f>$J$22/(LN($J$23*表2[[#This Row],[ADC]]/(4096-表2[[#This Row],[ADC]])/$J$24)+$J$22/$B$27)</f>
        <v>382.15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PICC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雷周纯</dc:creator>
  <cp:lastModifiedBy>雷周纯</cp:lastModifiedBy>
  <dcterms:created xsi:type="dcterms:W3CDTF">2019-11-07T01:03:33Z</dcterms:created>
  <dcterms:modified xsi:type="dcterms:W3CDTF">2019-11-08T06:47:15Z</dcterms:modified>
</cp:coreProperties>
</file>