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6CD9B59-3B61-4520-9A8C-B97719571E4C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9" i="1" l="1"/>
  <c r="Y59" i="1"/>
  <c r="X59" i="1"/>
  <c r="W59" i="1"/>
  <c r="V59" i="1"/>
  <c r="U59" i="1"/>
  <c r="T59" i="1"/>
  <c r="S59" i="1"/>
  <c r="R59" i="1"/>
  <c r="Z58" i="1"/>
  <c r="Y58" i="1"/>
  <c r="X58" i="1"/>
  <c r="W58" i="1"/>
  <c r="V58" i="1"/>
  <c r="U58" i="1"/>
  <c r="T58" i="1"/>
  <c r="S58" i="1"/>
  <c r="R58" i="1"/>
  <c r="Z57" i="1"/>
  <c r="Y57" i="1"/>
  <c r="X57" i="1"/>
  <c r="W57" i="1"/>
  <c r="V57" i="1"/>
  <c r="U57" i="1"/>
  <c r="T57" i="1"/>
  <c r="S57" i="1"/>
  <c r="R57" i="1"/>
  <c r="Z56" i="1"/>
  <c r="Y56" i="1"/>
  <c r="X56" i="1"/>
  <c r="W56" i="1"/>
  <c r="V56" i="1"/>
  <c r="U56" i="1"/>
  <c r="T56" i="1"/>
  <c r="S56" i="1"/>
  <c r="R56" i="1"/>
  <c r="Z55" i="1"/>
  <c r="Y55" i="1"/>
  <c r="X55" i="1"/>
  <c r="W55" i="1"/>
  <c r="V55" i="1"/>
  <c r="U55" i="1"/>
  <c r="T55" i="1"/>
  <c r="S55" i="1"/>
  <c r="R55" i="1"/>
  <c r="Z54" i="1"/>
  <c r="Y54" i="1"/>
  <c r="X54" i="1"/>
  <c r="W54" i="1"/>
  <c r="V54" i="1"/>
  <c r="U54" i="1"/>
  <c r="T54" i="1"/>
  <c r="S54" i="1"/>
  <c r="R54" i="1"/>
  <c r="Z53" i="1"/>
  <c r="Y53" i="1"/>
  <c r="X53" i="1"/>
  <c r="W53" i="1"/>
  <c r="V53" i="1"/>
  <c r="U53" i="1"/>
  <c r="T53" i="1"/>
  <c r="S53" i="1"/>
  <c r="R53" i="1"/>
  <c r="Z52" i="1"/>
  <c r="Y52" i="1"/>
  <c r="X52" i="1"/>
  <c r="W52" i="1"/>
  <c r="V52" i="1"/>
  <c r="U52" i="1"/>
  <c r="T52" i="1"/>
  <c r="S52" i="1"/>
  <c r="R52" i="1"/>
  <c r="Z51" i="1"/>
  <c r="Y51" i="1"/>
  <c r="X51" i="1"/>
  <c r="W51" i="1"/>
  <c r="V51" i="1"/>
  <c r="U51" i="1"/>
  <c r="T51" i="1"/>
  <c r="S51" i="1"/>
  <c r="H51" i="1"/>
  <c r="R51" i="1" s="1"/>
  <c r="K31" i="1"/>
  <c r="C31" i="1"/>
  <c r="C30" i="1"/>
  <c r="K29" i="1"/>
  <c r="C29" i="1"/>
  <c r="C28" i="1"/>
  <c r="K27" i="1"/>
  <c r="C27" i="1"/>
  <c r="C26" i="1"/>
  <c r="K25" i="1"/>
  <c r="C25" i="1"/>
  <c r="C24" i="1"/>
  <c r="K23" i="1"/>
  <c r="C23" i="1"/>
  <c r="C21" i="1"/>
  <c r="K20" i="1"/>
  <c r="C20" i="1"/>
  <c r="C19" i="1"/>
  <c r="K18" i="1"/>
  <c r="C18" i="1"/>
  <c r="C17" i="1"/>
  <c r="K16" i="1"/>
  <c r="C16" i="1"/>
  <c r="C15" i="1"/>
  <c r="K14" i="1"/>
  <c r="C14" i="1"/>
  <c r="C13" i="1"/>
  <c r="R11" i="1"/>
  <c r="P11" i="1"/>
  <c r="O11" i="1"/>
  <c r="K21" i="1" s="1"/>
  <c r="N11" i="1"/>
  <c r="K11" i="1"/>
  <c r="R10" i="1"/>
  <c r="P10" i="1"/>
  <c r="K30" i="1" s="1"/>
  <c r="O10" i="1"/>
  <c r="N10" i="1"/>
  <c r="K10" i="1" s="1"/>
  <c r="R9" i="1"/>
  <c r="P9" i="1"/>
  <c r="O9" i="1"/>
  <c r="K19" i="1" s="1"/>
  <c r="N9" i="1"/>
  <c r="K9" i="1"/>
  <c r="R8" i="1"/>
  <c r="P8" i="1"/>
  <c r="K28" i="1" s="1"/>
  <c r="O8" i="1"/>
  <c r="N8" i="1"/>
  <c r="K8" i="1"/>
  <c r="R7" i="1"/>
  <c r="P7" i="1"/>
  <c r="O7" i="1"/>
  <c r="K17" i="1" s="1"/>
  <c r="N7" i="1"/>
  <c r="K7" i="1"/>
  <c r="R6" i="1"/>
  <c r="P6" i="1"/>
  <c r="K26" i="1" s="1"/>
  <c r="O6" i="1"/>
  <c r="N6" i="1"/>
  <c r="K6" i="1" s="1"/>
  <c r="R5" i="1"/>
  <c r="P5" i="1"/>
  <c r="O5" i="1"/>
  <c r="K15" i="1" s="1"/>
  <c r="N5" i="1"/>
  <c r="K5" i="1"/>
  <c r="R4" i="1"/>
  <c r="P4" i="1"/>
  <c r="K24" i="1" s="1"/>
  <c r="O4" i="1"/>
  <c r="N4" i="1"/>
  <c r="K4" i="1"/>
  <c r="R3" i="1"/>
  <c r="P3" i="1"/>
  <c r="O3" i="1"/>
  <c r="K13" i="1" s="1"/>
  <c r="N3" i="1"/>
  <c r="K3" i="1"/>
</calcChain>
</file>

<file path=xl/sharedStrings.xml><?xml version="1.0" encoding="utf-8"?>
<sst xmlns="http://schemas.openxmlformats.org/spreadsheetml/2006/main" count="48" uniqueCount="25">
  <si>
    <t>draft data</t>
  </si>
  <si>
    <t>containation fraction</t>
  </si>
  <si>
    <t>psc(nsi)ij</t>
  </si>
  <si>
    <t>year</t>
  </si>
  <si>
    <t>samples</t>
  </si>
  <si>
    <t>pooled</t>
  </si>
  <si>
    <t>total farms</t>
  </si>
  <si>
    <t>REGIONS</t>
  </si>
  <si>
    <t>SRS</t>
  </si>
  <si>
    <t>STRS</t>
  </si>
  <si>
    <t>SS</t>
  </si>
  <si>
    <t>farms/region</t>
  </si>
  <si>
    <t>Results of monitoring dioxins in Dutch farm case</t>
  </si>
  <si>
    <t>Data from RIKILT publication</t>
  </si>
  <si>
    <t>effectiveness</t>
  </si>
  <si>
    <t>F0.01Cx</t>
  </si>
  <si>
    <t>F0.05Cx</t>
  </si>
  <si>
    <t>F0.1Cx</t>
  </si>
  <si>
    <t>Year</t>
  </si>
  <si>
    <t>Ndf</t>
  </si>
  <si>
    <t>Ns</t>
  </si>
  <si>
    <t>Ns_pool</t>
  </si>
  <si>
    <r>
      <t>TSC(</t>
    </r>
    <r>
      <rPr>
        <sz val="11"/>
        <color theme="1"/>
        <rFont val="Calibri"/>
        <family val="2"/>
      </rPr>
      <t>€)</t>
    </r>
  </si>
  <si>
    <t>SRS(RIKILT)</t>
  </si>
  <si>
    <t>probability of each sampling strategy collecting at least one contaminated sample in dairy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</si>
</sst>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2" fillId="2" borderId="0" xfId="2"/>
    <xf numFmtId="9" fontId="0" fillId="0" borderId="0" xfId="1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9" fontId="0" fillId="0" borderId="0" xfId="1" applyFont="1" applyBorder="1"/>
    <xf numFmtId="9" fontId="0" fillId="0" borderId="2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topLeftCell="A27" zoomScale="48" zoomScaleNormal="48" workbookViewId="0">
      <selection activeCell="C65" sqref="C65"/>
    </sheetView>
  </sheetViews>
  <sheetFormatPr defaultRowHeight="14.5" x14ac:dyDescent="0.35"/>
  <cols>
    <col min="6" max="6" width="18.36328125" customWidth="1"/>
    <col min="9" max="9" width="20.81640625" customWidth="1"/>
    <col min="10" max="10" width="14.36328125" customWidth="1"/>
    <col min="11" max="12" width="12.54296875" bestFit="1" customWidth="1"/>
  </cols>
  <sheetData>
    <row r="1" spans="1:20" x14ac:dyDescent="0.35">
      <c r="A1" t="s">
        <v>0</v>
      </c>
      <c r="C1" t="s">
        <v>1</v>
      </c>
      <c r="L1" t="s">
        <v>2</v>
      </c>
      <c r="N1" t="s">
        <v>1</v>
      </c>
    </row>
    <row r="2" spans="1:20" x14ac:dyDescent="0.35">
      <c r="C2" s="1">
        <v>0.1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>
        <v>0.1</v>
      </c>
      <c r="O2">
        <v>0.05</v>
      </c>
      <c r="P2">
        <v>0.01</v>
      </c>
      <c r="R2" t="s">
        <v>11</v>
      </c>
    </row>
    <row r="3" spans="1:20" x14ac:dyDescent="0.35">
      <c r="C3">
        <v>1924.7</v>
      </c>
      <c r="F3">
        <v>2011</v>
      </c>
      <c r="G3">
        <v>39</v>
      </c>
      <c r="H3">
        <v>1</v>
      </c>
      <c r="I3">
        <v>19200</v>
      </c>
      <c r="J3">
        <v>4</v>
      </c>
      <c r="K3" s="2">
        <f t="shared" ref="K3:K11" si="0">1-_xlfn.HYPGEOM.DIST(0,G3,N3,T3,TRUE)</f>
        <v>0.98364717094438059</v>
      </c>
      <c r="L3" s="2">
        <v>0.995</v>
      </c>
      <c r="M3" s="2">
        <v>0.99299999999999999</v>
      </c>
      <c r="N3" s="3">
        <f t="shared" ref="N3:N11" si="1">I3*0.1</f>
        <v>1920</v>
      </c>
      <c r="O3" s="3">
        <f t="shared" ref="O3:O11" si="2">I3*0.05</f>
        <v>960</v>
      </c>
      <c r="P3" s="3">
        <f t="shared" ref="P3:P11" si="3">I3*0.01</f>
        <v>192</v>
      </c>
      <c r="R3" s="3">
        <f>T3/4</f>
        <v>4800</v>
      </c>
      <c r="T3">
        <v>19200</v>
      </c>
    </row>
    <row r="4" spans="1:20" x14ac:dyDescent="0.35">
      <c r="C4">
        <v>1868.2</v>
      </c>
      <c r="F4">
        <v>2012</v>
      </c>
      <c r="G4">
        <v>27</v>
      </c>
      <c r="H4">
        <v>1</v>
      </c>
      <c r="I4">
        <v>18600</v>
      </c>
      <c r="J4">
        <v>4</v>
      </c>
      <c r="K4" s="2">
        <f t="shared" si="0"/>
        <v>0.94197218425175699</v>
      </c>
      <c r="L4" s="2">
        <v>0.98199999999999998</v>
      </c>
      <c r="M4" s="2">
        <v>1</v>
      </c>
      <c r="N4" s="3">
        <f t="shared" si="1"/>
        <v>1860</v>
      </c>
      <c r="O4" s="3">
        <f t="shared" si="2"/>
        <v>930</v>
      </c>
      <c r="P4" s="3">
        <f t="shared" si="3"/>
        <v>186</v>
      </c>
      <c r="R4" s="3">
        <f t="shared" ref="R4:R11" si="4">T4/4</f>
        <v>4650</v>
      </c>
      <c r="T4">
        <v>18600</v>
      </c>
    </row>
    <row r="5" spans="1:20" x14ac:dyDescent="0.35">
      <c r="C5">
        <v>1866.5</v>
      </c>
      <c r="F5">
        <v>2013</v>
      </c>
      <c r="G5">
        <v>23</v>
      </c>
      <c r="H5">
        <v>1</v>
      </c>
      <c r="I5">
        <v>18700</v>
      </c>
      <c r="J5">
        <v>4</v>
      </c>
      <c r="K5" s="2">
        <f t="shared" si="0"/>
        <v>0.91150386516816095</v>
      </c>
      <c r="L5" s="2">
        <v>0.94699999999999995</v>
      </c>
      <c r="M5" s="2">
        <v>1</v>
      </c>
      <c r="N5" s="3">
        <f t="shared" si="1"/>
        <v>1870</v>
      </c>
      <c r="O5" s="3">
        <f t="shared" si="2"/>
        <v>935</v>
      </c>
      <c r="P5" s="3">
        <f t="shared" si="3"/>
        <v>187</v>
      </c>
      <c r="R5" s="3">
        <f t="shared" si="4"/>
        <v>4675</v>
      </c>
      <c r="T5">
        <v>18700</v>
      </c>
    </row>
    <row r="6" spans="1:20" x14ac:dyDescent="0.35">
      <c r="C6">
        <v>1858.1000000000001</v>
      </c>
      <c r="F6">
        <v>2014</v>
      </c>
      <c r="G6">
        <v>18</v>
      </c>
      <c r="H6">
        <v>1</v>
      </c>
      <c r="I6">
        <v>18600</v>
      </c>
      <c r="J6">
        <v>4</v>
      </c>
      <c r="K6" s="2">
        <f t="shared" si="0"/>
        <v>0.85004257611151901</v>
      </c>
      <c r="L6" s="2">
        <v>0.88800000000000001</v>
      </c>
      <c r="M6" s="2">
        <v>1</v>
      </c>
      <c r="N6" s="3">
        <f t="shared" si="1"/>
        <v>1860</v>
      </c>
      <c r="O6" s="3">
        <f t="shared" si="2"/>
        <v>930</v>
      </c>
      <c r="P6" s="3">
        <f t="shared" si="3"/>
        <v>186</v>
      </c>
      <c r="R6" s="3">
        <f t="shared" si="4"/>
        <v>4650</v>
      </c>
      <c r="T6">
        <v>18600</v>
      </c>
    </row>
    <row r="7" spans="1:20" x14ac:dyDescent="0.35">
      <c r="C7">
        <v>1826.5</v>
      </c>
      <c r="F7">
        <v>2015</v>
      </c>
      <c r="G7">
        <v>19</v>
      </c>
      <c r="H7">
        <v>1</v>
      </c>
      <c r="I7">
        <v>18300</v>
      </c>
      <c r="J7">
        <v>4</v>
      </c>
      <c r="K7" s="2">
        <f t="shared" si="0"/>
        <v>0.86505510756444981</v>
      </c>
      <c r="L7" s="2">
        <v>0.93300000000000005</v>
      </c>
      <c r="M7" s="2">
        <v>1</v>
      </c>
      <c r="N7" s="3">
        <f t="shared" si="1"/>
        <v>1830</v>
      </c>
      <c r="O7" s="3">
        <f t="shared" si="2"/>
        <v>915</v>
      </c>
      <c r="P7" s="3">
        <f t="shared" si="3"/>
        <v>183</v>
      </c>
      <c r="R7" s="3">
        <f t="shared" si="4"/>
        <v>4575</v>
      </c>
      <c r="T7">
        <v>18300</v>
      </c>
    </row>
    <row r="8" spans="1:20" x14ac:dyDescent="0.35">
      <c r="C8">
        <v>1791</v>
      </c>
      <c r="F8">
        <v>2016</v>
      </c>
      <c r="G8">
        <v>25</v>
      </c>
      <c r="H8">
        <v>1</v>
      </c>
      <c r="I8">
        <v>17900</v>
      </c>
      <c r="J8">
        <v>4</v>
      </c>
      <c r="K8" s="2">
        <f t="shared" si="0"/>
        <v>0.92834389227146474</v>
      </c>
      <c r="L8" s="2">
        <v>0.95</v>
      </c>
      <c r="M8" s="2">
        <v>1</v>
      </c>
      <c r="N8" s="3">
        <f t="shared" si="1"/>
        <v>1790</v>
      </c>
      <c r="O8" s="3">
        <f t="shared" si="2"/>
        <v>895</v>
      </c>
      <c r="P8" s="3">
        <f t="shared" si="3"/>
        <v>179</v>
      </c>
      <c r="R8" s="3">
        <f t="shared" si="4"/>
        <v>4475</v>
      </c>
      <c r="T8">
        <v>17900</v>
      </c>
    </row>
    <row r="9" spans="1:20" x14ac:dyDescent="0.35">
      <c r="C9">
        <v>1980.5</v>
      </c>
      <c r="F9">
        <v>2010</v>
      </c>
      <c r="G9">
        <v>40</v>
      </c>
      <c r="H9">
        <v>1</v>
      </c>
      <c r="I9">
        <v>19800</v>
      </c>
      <c r="J9">
        <v>4</v>
      </c>
      <c r="K9" s="2">
        <f t="shared" si="0"/>
        <v>0.98528376371052717</v>
      </c>
      <c r="L9" s="2">
        <v>0.995</v>
      </c>
      <c r="M9" s="2">
        <v>1</v>
      </c>
      <c r="N9" s="3">
        <f t="shared" si="1"/>
        <v>1980</v>
      </c>
      <c r="O9" s="3">
        <f t="shared" si="2"/>
        <v>990</v>
      </c>
      <c r="P9" s="3">
        <f t="shared" si="3"/>
        <v>198</v>
      </c>
      <c r="R9" s="3">
        <f t="shared" si="4"/>
        <v>4950</v>
      </c>
      <c r="T9">
        <v>19800</v>
      </c>
    </row>
    <row r="10" spans="1:20" x14ac:dyDescent="0.35">
      <c r="C10">
        <v>2026.8000000000002</v>
      </c>
      <c r="F10">
        <v>2009</v>
      </c>
      <c r="G10">
        <v>47</v>
      </c>
      <c r="H10">
        <v>1</v>
      </c>
      <c r="I10">
        <v>20300</v>
      </c>
      <c r="J10">
        <v>4</v>
      </c>
      <c r="K10" s="2">
        <f t="shared" si="0"/>
        <v>0.99297212288766834</v>
      </c>
      <c r="L10" s="2">
        <v>1</v>
      </c>
      <c r="M10" s="2">
        <v>1</v>
      </c>
      <c r="N10" s="3">
        <f t="shared" si="1"/>
        <v>2030</v>
      </c>
      <c r="O10" s="3">
        <f t="shared" si="2"/>
        <v>1015</v>
      </c>
      <c r="P10" s="3">
        <f t="shared" si="3"/>
        <v>203</v>
      </c>
      <c r="R10" s="3">
        <f t="shared" si="4"/>
        <v>5075</v>
      </c>
      <c r="T10">
        <v>20300</v>
      </c>
    </row>
    <row r="11" spans="1:20" x14ac:dyDescent="0.35">
      <c r="C11">
        <v>1847</v>
      </c>
      <c r="F11">
        <v>2008</v>
      </c>
      <c r="G11">
        <v>41</v>
      </c>
      <c r="H11">
        <v>1</v>
      </c>
      <c r="I11">
        <v>18500</v>
      </c>
      <c r="J11">
        <v>4</v>
      </c>
      <c r="K11" s="2">
        <f t="shared" si="0"/>
        <v>0.98676266016048897</v>
      </c>
      <c r="L11" s="2">
        <v>1</v>
      </c>
      <c r="M11" s="2">
        <v>1</v>
      </c>
      <c r="N11" s="3">
        <f t="shared" si="1"/>
        <v>1850</v>
      </c>
      <c r="O11" s="3">
        <f t="shared" si="2"/>
        <v>925</v>
      </c>
      <c r="P11" s="3">
        <f t="shared" si="3"/>
        <v>185</v>
      </c>
      <c r="R11" s="3">
        <f t="shared" si="4"/>
        <v>4625</v>
      </c>
      <c r="T11">
        <v>18500</v>
      </c>
    </row>
    <row r="12" spans="1:20" x14ac:dyDescent="0.35">
      <c r="C12" s="1">
        <v>0.05</v>
      </c>
      <c r="K12" s="2"/>
      <c r="L12" s="2"/>
      <c r="M12" s="2"/>
    </row>
    <row r="13" spans="1:20" x14ac:dyDescent="0.35">
      <c r="C13">
        <f t="shared" ref="C13:C21" si="5">I3*0.05</f>
        <v>960</v>
      </c>
      <c r="F13">
        <v>2011</v>
      </c>
      <c r="G13">
        <v>39</v>
      </c>
      <c r="H13">
        <v>1</v>
      </c>
      <c r="I13">
        <v>19200</v>
      </c>
      <c r="J13">
        <v>4</v>
      </c>
      <c r="K13" s="2">
        <f t="shared" ref="K13:K21" si="6">1-_xlfn.HYPGEOM.DIST(0,G3,O3,T3,TRUE)</f>
        <v>0.86499892292835434</v>
      </c>
      <c r="L13" s="2">
        <v>0.88300000000000001</v>
      </c>
      <c r="M13" s="2">
        <v>1</v>
      </c>
    </row>
    <row r="14" spans="1:20" x14ac:dyDescent="0.35">
      <c r="C14">
        <f t="shared" si="5"/>
        <v>930</v>
      </c>
      <c r="F14">
        <v>2012</v>
      </c>
      <c r="G14">
        <v>27</v>
      </c>
      <c r="H14">
        <v>1</v>
      </c>
      <c r="I14">
        <v>18600</v>
      </c>
      <c r="J14">
        <v>4</v>
      </c>
      <c r="K14" s="2">
        <f t="shared" si="6"/>
        <v>0.74990467318804499</v>
      </c>
      <c r="L14" s="2">
        <v>0.79300000000000004</v>
      </c>
      <c r="M14" s="2">
        <v>1</v>
      </c>
    </row>
    <row r="15" spans="1:20" x14ac:dyDescent="0.35">
      <c r="C15">
        <f t="shared" si="5"/>
        <v>935</v>
      </c>
      <c r="F15">
        <v>2013</v>
      </c>
      <c r="G15">
        <v>23</v>
      </c>
      <c r="H15">
        <v>1</v>
      </c>
      <c r="I15">
        <v>18700</v>
      </c>
      <c r="J15">
        <v>4</v>
      </c>
      <c r="K15" s="2">
        <f t="shared" si="6"/>
        <v>0.69286209551370659</v>
      </c>
      <c r="L15" s="2">
        <v>0.73599999999999999</v>
      </c>
      <c r="M15" s="2">
        <v>1</v>
      </c>
    </row>
    <row r="16" spans="1:20" x14ac:dyDescent="0.35">
      <c r="C16">
        <f t="shared" si="5"/>
        <v>930</v>
      </c>
      <c r="F16">
        <v>2014</v>
      </c>
      <c r="G16">
        <v>18</v>
      </c>
      <c r="H16">
        <v>1</v>
      </c>
      <c r="I16">
        <v>18600</v>
      </c>
      <c r="J16">
        <v>4</v>
      </c>
      <c r="K16" s="2">
        <f t="shared" si="6"/>
        <v>0.60295772390540625</v>
      </c>
      <c r="L16" s="2">
        <v>0.60299999999999998</v>
      </c>
      <c r="M16" s="2">
        <v>0.89600000000000002</v>
      </c>
    </row>
    <row r="17" spans="3:13" x14ac:dyDescent="0.35">
      <c r="C17">
        <f t="shared" si="5"/>
        <v>915</v>
      </c>
      <c r="F17">
        <v>2015</v>
      </c>
      <c r="G17">
        <v>19</v>
      </c>
      <c r="H17">
        <v>1</v>
      </c>
      <c r="I17">
        <v>18300</v>
      </c>
      <c r="J17">
        <v>4</v>
      </c>
      <c r="K17" s="2">
        <f t="shared" si="6"/>
        <v>0.62283206397860158</v>
      </c>
      <c r="L17" s="2">
        <v>0.68799999999999994</v>
      </c>
      <c r="M17" s="2">
        <v>0.95399999999999996</v>
      </c>
    </row>
    <row r="18" spans="3:13" x14ac:dyDescent="0.35">
      <c r="C18">
        <f t="shared" si="5"/>
        <v>895</v>
      </c>
      <c r="F18">
        <v>2016</v>
      </c>
      <c r="G18">
        <v>25</v>
      </c>
      <c r="H18">
        <v>1</v>
      </c>
      <c r="I18">
        <v>17900</v>
      </c>
      <c r="J18">
        <v>4</v>
      </c>
      <c r="K18" s="2">
        <f t="shared" si="6"/>
        <v>0.72285523171576116</v>
      </c>
      <c r="L18" s="2">
        <v>0.746</v>
      </c>
      <c r="M18" s="2">
        <v>1</v>
      </c>
    </row>
    <row r="19" spans="3:13" x14ac:dyDescent="0.35">
      <c r="C19">
        <f t="shared" si="5"/>
        <v>990</v>
      </c>
      <c r="F19">
        <v>2010</v>
      </c>
      <c r="G19">
        <v>40</v>
      </c>
      <c r="H19">
        <v>1</v>
      </c>
      <c r="I19">
        <v>19800</v>
      </c>
      <c r="J19">
        <v>4</v>
      </c>
      <c r="K19" s="2">
        <f t="shared" si="6"/>
        <v>0.87175438353921297</v>
      </c>
      <c r="L19" s="2">
        <v>0.88700000000000001</v>
      </c>
      <c r="M19" s="2">
        <v>1</v>
      </c>
    </row>
    <row r="20" spans="3:13" x14ac:dyDescent="0.35">
      <c r="C20">
        <f t="shared" si="5"/>
        <v>1015</v>
      </c>
      <c r="F20">
        <v>2009</v>
      </c>
      <c r="G20">
        <v>47</v>
      </c>
      <c r="H20">
        <v>1</v>
      </c>
      <c r="I20">
        <v>20300</v>
      </c>
      <c r="J20">
        <v>4</v>
      </c>
      <c r="K20" s="2">
        <f t="shared" si="6"/>
        <v>0.91050673724204856</v>
      </c>
      <c r="L20" s="2">
        <v>0.94199999999999995</v>
      </c>
      <c r="M20" s="2">
        <v>1</v>
      </c>
    </row>
    <row r="21" spans="3:13" x14ac:dyDescent="0.35">
      <c r="C21">
        <f t="shared" si="5"/>
        <v>925</v>
      </c>
      <c r="F21">
        <v>2008</v>
      </c>
      <c r="G21">
        <v>41</v>
      </c>
      <c r="H21">
        <v>1</v>
      </c>
      <c r="I21">
        <v>18500</v>
      </c>
      <c r="J21">
        <v>4</v>
      </c>
      <c r="K21" s="2">
        <f t="shared" si="6"/>
        <v>0.87819835636716181</v>
      </c>
      <c r="L21" s="2">
        <v>0.89200000000000002</v>
      </c>
      <c r="M21" s="2">
        <v>1</v>
      </c>
    </row>
    <row r="22" spans="3:13" x14ac:dyDescent="0.35">
      <c r="C22" s="1">
        <v>0.01</v>
      </c>
      <c r="K22" s="2"/>
      <c r="L22" s="2"/>
      <c r="M22" s="2"/>
    </row>
    <row r="23" spans="3:13" x14ac:dyDescent="0.35">
      <c r="C23">
        <f t="shared" ref="C23:C31" si="7">I3*0.01</f>
        <v>192</v>
      </c>
      <c r="F23">
        <v>2011</v>
      </c>
      <c r="G23">
        <v>39</v>
      </c>
      <c r="H23">
        <v>1</v>
      </c>
      <c r="I23">
        <v>19200</v>
      </c>
      <c r="J23">
        <v>4</v>
      </c>
      <c r="K23" s="2">
        <f t="shared" ref="K23:K31" si="8">1-_xlfn.HYPGEOM.DIST(0,G3,P3,T3,TRUE)</f>
        <v>0.32453467733633945</v>
      </c>
      <c r="L23" s="2">
        <v>0.32600000000000001</v>
      </c>
      <c r="M23" s="2">
        <v>0.36</v>
      </c>
    </row>
    <row r="24" spans="3:13" x14ac:dyDescent="0.35">
      <c r="C24">
        <f t="shared" si="7"/>
        <v>186</v>
      </c>
      <c r="F24">
        <v>2012</v>
      </c>
      <c r="G24">
        <v>27</v>
      </c>
      <c r="H24">
        <v>1</v>
      </c>
      <c r="I24">
        <v>18600</v>
      </c>
      <c r="J24">
        <v>4</v>
      </c>
      <c r="K24" s="2">
        <f t="shared" si="8"/>
        <v>0.23780272524031243</v>
      </c>
      <c r="L24" s="2">
        <v>0.254</v>
      </c>
      <c r="M24" s="2">
        <v>0.248</v>
      </c>
    </row>
    <row r="25" spans="3:13" x14ac:dyDescent="0.35">
      <c r="C25">
        <f t="shared" si="7"/>
        <v>187</v>
      </c>
      <c r="F25">
        <v>2013</v>
      </c>
      <c r="G25">
        <v>23</v>
      </c>
      <c r="H25">
        <v>1</v>
      </c>
      <c r="I25">
        <v>18700</v>
      </c>
      <c r="J25">
        <v>4</v>
      </c>
      <c r="K25" s="2">
        <f t="shared" si="8"/>
        <v>0.20649425235260843</v>
      </c>
      <c r="L25" s="2">
        <v>0.22</v>
      </c>
      <c r="M25" s="2">
        <v>0.22700000000000001</v>
      </c>
    </row>
    <row r="26" spans="3:13" x14ac:dyDescent="0.35">
      <c r="C26">
        <f t="shared" si="7"/>
        <v>186</v>
      </c>
      <c r="F26">
        <v>2014</v>
      </c>
      <c r="G26">
        <v>18</v>
      </c>
      <c r="H26">
        <v>1</v>
      </c>
      <c r="I26">
        <v>18600</v>
      </c>
      <c r="J26">
        <v>4</v>
      </c>
      <c r="K26" s="2">
        <f t="shared" si="8"/>
        <v>0.16555561828407761</v>
      </c>
      <c r="L26" s="2">
        <v>0.155</v>
      </c>
      <c r="M26" s="2">
        <v>0.19500000000000001</v>
      </c>
    </row>
    <row r="27" spans="3:13" x14ac:dyDescent="0.35">
      <c r="C27">
        <f t="shared" si="7"/>
        <v>183</v>
      </c>
      <c r="F27">
        <v>2015</v>
      </c>
      <c r="G27">
        <v>19</v>
      </c>
      <c r="H27">
        <v>1</v>
      </c>
      <c r="I27">
        <v>18300</v>
      </c>
      <c r="J27">
        <v>4</v>
      </c>
      <c r="K27" s="2">
        <f t="shared" si="8"/>
        <v>0.17390940449414438</v>
      </c>
      <c r="L27" s="2">
        <v>0.192</v>
      </c>
      <c r="M27" s="2">
        <v>0.20300000000000001</v>
      </c>
    </row>
    <row r="28" spans="3:13" x14ac:dyDescent="0.35">
      <c r="C28">
        <f t="shared" si="7"/>
        <v>179</v>
      </c>
      <c r="F28">
        <v>2016</v>
      </c>
      <c r="G28">
        <v>25</v>
      </c>
      <c r="H28">
        <v>1</v>
      </c>
      <c r="I28">
        <v>17900</v>
      </c>
      <c r="J28">
        <v>4</v>
      </c>
      <c r="K28" s="2">
        <f t="shared" si="8"/>
        <v>0.22231042822031344</v>
      </c>
      <c r="L28" s="2">
        <v>0.218</v>
      </c>
      <c r="M28" s="2">
        <v>0.26</v>
      </c>
    </row>
    <row r="29" spans="3:13" x14ac:dyDescent="0.35">
      <c r="C29">
        <f t="shared" si="7"/>
        <v>198</v>
      </c>
      <c r="F29">
        <v>2010</v>
      </c>
      <c r="G29">
        <v>40</v>
      </c>
      <c r="H29">
        <v>1</v>
      </c>
      <c r="I29">
        <v>19800</v>
      </c>
      <c r="J29">
        <v>4</v>
      </c>
      <c r="K29" s="2">
        <f t="shared" si="8"/>
        <v>0.33129474098130063</v>
      </c>
      <c r="L29" s="2">
        <v>0.34300000000000003</v>
      </c>
      <c r="M29" s="2">
        <v>0.39700000000000002</v>
      </c>
    </row>
    <row r="30" spans="3:13" x14ac:dyDescent="0.35">
      <c r="C30">
        <f t="shared" si="7"/>
        <v>203</v>
      </c>
      <c r="F30">
        <v>2009</v>
      </c>
      <c r="G30">
        <v>47</v>
      </c>
      <c r="H30">
        <v>1</v>
      </c>
      <c r="I30">
        <v>20300</v>
      </c>
      <c r="J30">
        <v>4</v>
      </c>
      <c r="K30" s="2">
        <f t="shared" si="8"/>
        <v>0.37681041913339752</v>
      </c>
      <c r="L30" s="2">
        <v>0.38</v>
      </c>
      <c r="M30" s="2">
        <v>0.47699999999999998</v>
      </c>
    </row>
    <row r="31" spans="3:13" x14ac:dyDescent="0.35">
      <c r="C31">
        <f t="shared" si="7"/>
        <v>185</v>
      </c>
      <c r="F31">
        <v>2008</v>
      </c>
      <c r="G31">
        <v>41</v>
      </c>
      <c r="H31">
        <v>1</v>
      </c>
      <c r="I31">
        <v>18500</v>
      </c>
      <c r="J31">
        <v>4</v>
      </c>
      <c r="K31" s="2">
        <f t="shared" si="8"/>
        <v>0.33801484532363979</v>
      </c>
      <c r="L31" s="2">
        <v>0.35</v>
      </c>
      <c r="M31" s="2">
        <v>0.40899999999999997</v>
      </c>
    </row>
    <row r="46" spans="3:26" x14ac:dyDescent="0.35">
      <c r="C46" t="s">
        <v>12</v>
      </c>
    </row>
    <row r="48" spans="3:26" x14ac:dyDescent="0.35">
      <c r="C48" s="4" t="s">
        <v>13</v>
      </c>
      <c r="D48" s="4"/>
      <c r="E48" s="4"/>
      <c r="F48" s="4"/>
      <c r="G48" s="4"/>
      <c r="H48" s="9" t="s">
        <v>2</v>
      </c>
      <c r="I48" s="9"/>
      <c r="J48" s="9"/>
      <c r="K48" s="9"/>
      <c r="L48" s="9"/>
      <c r="M48" s="9"/>
      <c r="N48" s="9"/>
      <c r="O48" s="9"/>
      <c r="P48" s="9"/>
      <c r="R48" s="9" t="s">
        <v>14</v>
      </c>
      <c r="S48" s="9"/>
      <c r="T48" s="9"/>
      <c r="U48" s="9"/>
      <c r="V48" s="9"/>
      <c r="W48" s="9"/>
      <c r="X48" s="9"/>
      <c r="Y48" s="9"/>
      <c r="Z48" s="9"/>
    </row>
    <row r="49" spans="3:26" x14ac:dyDescent="0.35">
      <c r="C49" s="5"/>
      <c r="D49" s="5"/>
      <c r="E49" s="5"/>
      <c r="F49" s="5"/>
      <c r="G49" s="5"/>
      <c r="H49" s="10" t="s">
        <v>15</v>
      </c>
      <c r="I49" s="10"/>
      <c r="J49" s="10"/>
      <c r="K49" s="10" t="s">
        <v>16</v>
      </c>
      <c r="L49" s="10"/>
      <c r="M49" s="10"/>
      <c r="N49" s="10" t="s">
        <v>17</v>
      </c>
      <c r="O49" s="10"/>
      <c r="P49" s="10"/>
      <c r="R49" s="10" t="s">
        <v>15</v>
      </c>
      <c r="S49" s="10"/>
      <c r="T49" s="10"/>
      <c r="U49" s="10" t="s">
        <v>16</v>
      </c>
      <c r="V49" s="10"/>
      <c r="W49" s="10"/>
      <c r="X49" s="10" t="s">
        <v>17</v>
      </c>
      <c r="Y49" s="10"/>
      <c r="Z49" s="10"/>
    </row>
    <row r="50" spans="3:26" x14ac:dyDescent="0.35">
      <c r="C50" s="5" t="s">
        <v>18</v>
      </c>
      <c r="D50" s="5" t="s">
        <v>19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9</v>
      </c>
      <c r="J50" s="5" t="s">
        <v>10</v>
      </c>
      <c r="K50" s="5" t="s">
        <v>23</v>
      </c>
      <c r="L50" s="5" t="s">
        <v>9</v>
      </c>
      <c r="M50" s="5" t="s">
        <v>10</v>
      </c>
      <c r="N50" s="5" t="s">
        <v>23</v>
      </c>
      <c r="O50" s="5" t="s">
        <v>9</v>
      </c>
      <c r="P50" s="5" t="s">
        <v>10</v>
      </c>
      <c r="R50" s="5" t="s">
        <v>23</v>
      </c>
      <c r="S50" s="5" t="s">
        <v>9</v>
      </c>
      <c r="T50" s="5" t="s">
        <v>10</v>
      </c>
      <c r="U50" s="5" t="s">
        <v>23</v>
      </c>
      <c r="V50" s="5" t="s">
        <v>9</v>
      </c>
      <c r="W50" s="5" t="s">
        <v>10</v>
      </c>
      <c r="X50" s="5" t="s">
        <v>23</v>
      </c>
      <c r="Y50" s="5" t="s">
        <v>9</v>
      </c>
      <c r="Z50" s="5" t="s">
        <v>10</v>
      </c>
    </row>
    <row r="51" spans="3:26" x14ac:dyDescent="0.35">
      <c r="C51" s="6">
        <v>2011</v>
      </c>
      <c r="D51" s="6">
        <v>19200</v>
      </c>
      <c r="E51" s="6">
        <v>39</v>
      </c>
      <c r="F51" s="6">
        <v>1</v>
      </c>
      <c r="G51" s="6">
        <v>5279</v>
      </c>
      <c r="H51" s="7">
        <f>32.4534677336339%*0.98</f>
        <v>0.31804398378961224</v>
      </c>
      <c r="I51" s="7">
        <v>0.32600000000000001</v>
      </c>
      <c r="J51" s="7">
        <v>0.36</v>
      </c>
      <c r="K51" s="7">
        <v>0.8655756287711549</v>
      </c>
      <c r="L51" s="7">
        <v>0.88300000000000001</v>
      </c>
      <c r="M51" s="7">
        <v>1</v>
      </c>
      <c r="N51" s="2">
        <v>0.9837943143448562</v>
      </c>
      <c r="O51" s="2">
        <v>0.995</v>
      </c>
      <c r="P51" s="2">
        <v>0.99299999999999999</v>
      </c>
      <c r="R51" s="2">
        <f t="shared" ref="R51:Z51" si="9">H51*0.98</f>
        <v>0.31168310411382</v>
      </c>
      <c r="S51" s="2">
        <f t="shared" si="9"/>
        <v>0.31947999999999999</v>
      </c>
      <c r="T51" s="2">
        <f t="shared" si="9"/>
        <v>0.3528</v>
      </c>
      <c r="U51" s="2">
        <f t="shared" si="9"/>
        <v>0.84826411619573183</v>
      </c>
      <c r="V51" s="2">
        <f t="shared" si="9"/>
        <v>0.86534</v>
      </c>
      <c r="W51" s="2">
        <f t="shared" si="9"/>
        <v>0.98</v>
      </c>
      <c r="X51" s="2">
        <f t="shared" si="9"/>
        <v>0.96411842805795911</v>
      </c>
      <c r="Y51" s="2">
        <f t="shared" si="9"/>
        <v>0.97509999999999997</v>
      </c>
      <c r="Z51" s="2">
        <f t="shared" si="9"/>
        <v>0.97314000000000001</v>
      </c>
    </row>
    <row r="52" spans="3:26" x14ac:dyDescent="0.35">
      <c r="C52" s="6">
        <v>2012</v>
      </c>
      <c r="D52" s="6">
        <v>18600</v>
      </c>
      <c r="E52" s="6">
        <v>27</v>
      </c>
      <c r="F52" s="6">
        <v>1</v>
      </c>
      <c r="G52" s="6">
        <v>3651</v>
      </c>
      <c r="H52" s="7">
        <v>0.23780272524031243</v>
      </c>
      <c r="I52" s="7">
        <v>0.254</v>
      </c>
      <c r="J52" s="7">
        <v>0.248</v>
      </c>
      <c r="K52" s="7">
        <v>0.75142989859209464</v>
      </c>
      <c r="L52" s="7">
        <v>0.79300000000000004</v>
      </c>
      <c r="M52" s="7">
        <v>1</v>
      </c>
      <c r="N52" s="7">
        <v>0.94271687191176257</v>
      </c>
      <c r="O52" s="7">
        <v>0.98199999999999998</v>
      </c>
      <c r="P52" s="7">
        <v>1</v>
      </c>
      <c r="R52" s="2">
        <f t="shared" ref="R52:R59" si="10">H52*0.98</f>
        <v>0.23304667073550617</v>
      </c>
      <c r="S52" s="2">
        <f t="shared" ref="S52:Z59" si="11">I52*0.98</f>
        <v>0.24892</v>
      </c>
      <c r="T52" s="2">
        <f t="shared" si="11"/>
        <v>0.24304000000000001</v>
      </c>
      <c r="U52" s="2">
        <f t="shared" si="11"/>
        <v>0.73640130062025277</v>
      </c>
      <c r="V52" s="2">
        <f t="shared" si="11"/>
        <v>0.77714000000000005</v>
      </c>
      <c r="W52" s="2">
        <f t="shared" si="11"/>
        <v>0.98</v>
      </c>
      <c r="X52" s="2">
        <f t="shared" si="11"/>
        <v>0.92386253447352729</v>
      </c>
      <c r="Y52" s="2">
        <f t="shared" si="11"/>
        <v>0.96235999999999999</v>
      </c>
      <c r="Z52" s="2">
        <f t="shared" si="11"/>
        <v>0.98</v>
      </c>
    </row>
    <row r="53" spans="3:26" x14ac:dyDescent="0.35">
      <c r="C53" s="6">
        <v>2013</v>
      </c>
      <c r="D53" s="6">
        <v>18700</v>
      </c>
      <c r="E53" s="6">
        <v>23</v>
      </c>
      <c r="F53" s="6">
        <v>1</v>
      </c>
      <c r="G53" s="6">
        <v>3131</v>
      </c>
      <c r="H53" s="7">
        <v>0.20550725153080907</v>
      </c>
      <c r="I53" s="7">
        <v>0.22</v>
      </c>
      <c r="J53" s="7">
        <v>0.22700000000000001</v>
      </c>
      <c r="K53" s="7">
        <v>0.69206532483455252</v>
      </c>
      <c r="L53" s="7">
        <v>0.73599999999999999</v>
      </c>
      <c r="M53" s="7">
        <v>1</v>
      </c>
      <c r="N53" s="7">
        <v>0.91101852237464065</v>
      </c>
      <c r="O53" s="7">
        <v>0.94699999999999995</v>
      </c>
      <c r="P53" s="7">
        <v>1</v>
      </c>
      <c r="R53" s="2">
        <f t="shared" si="10"/>
        <v>0.20139710650019288</v>
      </c>
      <c r="S53" s="2">
        <f t="shared" si="11"/>
        <v>0.21559999999999999</v>
      </c>
      <c r="T53" s="2">
        <f t="shared" si="11"/>
        <v>0.22245999999999999</v>
      </c>
      <c r="U53" s="2">
        <f t="shared" si="11"/>
        <v>0.6782240183378615</v>
      </c>
      <c r="V53" s="2">
        <f t="shared" si="11"/>
        <v>0.72127999999999992</v>
      </c>
      <c r="W53" s="2">
        <f t="shared" si="11"/>
        <v>0.98</v>
      </c>
      <c r="X53" s="2">
        <f t="shared" si="11"/>
        <v>0.89279815192714784</v>
      </c>
      <c r="Y53" s="2">
        <f t="shared" si="11"/>
        <v>0.92805999999999989</v>
      </c>
      <c r="Z53" s="2">
        <f t="shared" si="11"/>
        <v>0.98</v>
      </c>
    </row>
    <row r="54" spans="3:26" x14ac:dyDescent="0.35">
      <c r="C54" s="6">
        <v>2014</v>
      </c>
      <c r="D54" s="6">
        <v>18600</v>
      </c>
      <c r="E54" s="6">
        <v>18</v>
      </c>
      <c r="F54" s="6">
        <v>1</v>
      </c>
      <c r="G54" s="6">
        <v>2436</v>
      </c>
      <c r="H54" s="7">
        <v>0.16473918088282224</v>
      </c>
      <c r="I54" s="7">
        <v>0.155</v>
      </c>
      <c r="J54" s="7">
        <v>0.19500000000000001</v>
      </c>
      <c r="K54" s="7">
        <v>0.60255287708222016</v>
      </c>
      <c r="L54" s="7">
        <v>0.60299999999999998</v>
      </c>
      <c r="M54" s="7">
        <v>0.89600000000000002</v>
      </c>
      <c r="N54" s="7">
        <v>0.84971959512487261</v>
      </c>
      <c r="O54" s="7">
        <v>0.88800000000000001</v>
      </c>
      <c r="P54" s="7">
        <v>1</v>
      </c>
      <c r="R54" s="2">
        <f t="shared" si="10"/>
        <v>0.1614443972651658</v>
      </c>
      <c r="S54" s="2">
        <f t="shared" si="11"/>
        <v>0.15190000000000001</v>
      </c>
      <c r="T54" s="2">
        <f t="shared" si="11"/>
        <v>0.19109999999999999</v>
      </c>
      <c r="U54" s="2">
        <f t="shared" si="11"/>
        <v>0.59050181954057579</v>
      </c>
      <c r="V54" s="2">
        <f t="shared" si="11"/>
        <v>0.59094000000000002</v>
      </c>
      <c r="W54" s="2">
        <f t="shared" si="11"/>
        <v>0.87807999999999997</v>
      </c>
      <c r="X54" s="2">
        <f t="shared" si="11"/>
        <v>0.83272520322237509</v>
      </c>
      <c r="Y54" s="2">
        <f t="shared" si="11"/>
        <v>0.87024000000000001</v>
      </c>
      <c r="Z54" s="2">
        <f t="shared" si="11"/>
        <v>0.98</v>
      </c>
    </row>
    <row r="55" spans="3:26" x14ac:dyDescent="0.35">
      <c r="C55" s="6">
        <v>2015</v>
      </c>
      <c r="D55" s="6">
        <v>18300</v>
      </c>
      <c r="E55" s="6">
        <v>19</v>
      </c>
      <c r="F55" s="6">
        <v>1</v>
      </c>
      <c r="G55" s="6">
        <v>2578</v>
      </c>
      <c r="H55" s="7">
        <v>0.1730421896582629</v>
      </c>
      <c r="I55" s="7">
        <v>0.192</v>
      </c>
      <c r="J55" s="7">
        <v>0.20300000000000001</v>
      </c>
      <c r="K55" s="7">
        <v>0.62200637108239598</v>
      </c>
      <c r="L55" s="7">
        <v>0.68799999999999994</v>
      </c>
      <c r="M55" s="7">
        <v>0.95399999999999996</v>
      </c>
      <c r="N55" s="7">
        <v>0.86443070605713168</v>
      </c>
      <c r="O55" s="7">
        <v>0.93300000000000005</v>
      </c>
      <c r="P55" s="7">
        <v>1</v>
      </c>
      <c r="R55" s="2">
        <f t="shared" si="10"/>
        <v>0.16958134586509763</v>
      </c>
      <c r="S55" s="2">
        <f t="shared" si="11"/>
        <v>0.18815999999999999</v>
      </c>
      <c r="T55" s="2">
        <f t="shared" si="11"/>
        <v>0.19894000000000001</v>
      </c>
      <c r="U55" s="2">
        <f t="shared" si="11"/>
        <v>0.60956624366074807</v>
      </c>
      <c r="V55" s="2">
        <f t="shared" si="11"/>
        <v>0.67423999999999995</v>
      </c>
      <c r="W55" s="2">
        <f t="shared" si="11"/>
        <v>0.93491999999999997</v>
      </c>
      <c r="X55" s="2">
        <f t="shared" si="11"/>
        <v>0.84714209193598899</v>
      </c>
      <c r="Y55" s="2">
        <f t="shared" si="11"/>
        <v>0.91434000000000004</v>
      </c>
      <c r="Z55" s="2">
        <f t="shared" si="11"/>
        <v>0.98</v>
      </c>
    </row>
    <row r="56" spans="3:26" x14ac:dyDescent="0.35">
      <c r="C56" s="6">
        <v>2016</v>
      </c>
      <c r="D56" s="6">
        <v>17900</v>
      </c>
      <c r="E56" s="6">
        <v>25</v>
      </c>
      <c r="F56" s="6">
        <v>1</v>
      </c>
      <c r="G56" s="6">
        <v>3391</v>
      </c>
      <c r="H56" s="7">
        <v>0.22231042822031344</v>
      </c>
      <c r="I56" s="7">
        <v>0.218</v>
      </c>
      <c r="J56" s="7">
        <v>0.26</v>
      </c>
      <c r="K56" s="7">
        <v>0.72285523171576116</v>
      </c>
      <c r="L56" s="7">
        <v>0.746</v>
      </c>
      <c r="M56" s="7">
        <v>1</v>
      </c>
      <c r="N56" s="7">
        <v>0.92845509045229735</v>
      </c>
      <c r="O56" s="7">
        <v>0.95</v>
      </c>
      <c r="P56" s="7">
        <v>1</v>
      </c>
      <c r="R56" s="2">
        <f t="shared" si="10"/>
        <v>0.21786421965590716</v>
      </c>
      <c r="S56" s="2">
        <f t="shared" si="11"/>
        <v>0.21364</v>
      </c>
      <c r="T56" s="2">
        <f t="shared" si="11"/>
        <v>0.25480000000000003</v>
      </c>
      <c r="U56" s="2">
        <f t="shared" si="11"/>
        <v>0.70839812708144589</v>
      </c>
      <c r="V56" s="2">
        <f t="shared" si="11"/>
        <v>0.73107999999999995</v>
      </c>
      <c r="W56" s="2">
        <f t="shared" si="11"/>
        <v>0.98</v>
      </c>
      <c r="X56" s="2">
        <f t="shared" si="11"/>
        <v>0.90988598864325143</v>
      </c>
      <c r="Y56" s="2">
        <f t="shared" si="11"/>
        <v>0.93099999999999994</v>
      </c>
      <c r="Z56" s="2">
        <f t="shared" si="11"/>
        <v>0.98</v>
      </c>
    </row>
    <row r="57" spans="3:26" x14ac:dyDescent="0.35">
      <c r="C57" s="6">
        <v>2010</v>
      </c>
      <c r="D57" s="6">
        <v>19800</v>
      </c>
      <c r="E57" s="6">
        <v>40</v>
      </c>
      <c r="F57" s="6">
        <v>1</v>
      </c>
      <c r="G57" s="6">
        <v>5406</v>
      </c>
      <c r="H57" s="7">
        <v>0.33129474098130063</v>
      </c>
      <c r="I57" s="7">
        <v>0.34300000000000003</v>
      </c>
      <c r="J57" s="7">
        <v>0.39700000000000002</v>
      </c>
      <c r="K57" s="7">
        <v>0.87175438353921297</v>
      </c>
      <c r="L57" s="7">
        <v>0.88700000000000001</v>
      </c>
      <c r="M57" s="7">
        <v>1</v>
      </c>
      <c r="N57" s="7">
        <v>0.98528376371052717</v>
      </c>
      <c r="O57" s="7">
        <v>0.995</v>
      </c>
      <c r="P57" s="7">
        <v>1</v>
      </c>
      <c r="R57" s="2">
        <f t="shared" si="10"/>
        <v>0.32466884616167463</v>
      </c>
      <c r="S57" s="2">
        <f t="shared" si="11"/>
        <v>0.33613999999999999</v>
      </c>
      <c r="T57" s="2">
        <f t="shared" si="11"/>
        <v>0.38906000000000002</v>
      </c>
      <c r="U57" s="2">
        <f t="shared" si="11"/>
        <v>0.8543192958684287</v>
      </c>
      <c r="V57" s="2">
        <f t="shared" si="11"/>
        <v>0.86926000000000003</v>
      </c>
      <c r="W57" s="2">
        <f t="shared" si="11"/>
        <v>0.98</v>
      </c>
      <c r="X57" s="2">
        <f t="shared" si="11"/>
        <v>0.96557808843631665</v>
      </c>
      <c r="Y57" s="2">
        <f t="shared" si="11"/>
        <v>0.97509999999999997</v>
      </c>
      <c r="Z57" s="2">
        <f t="shared" si="11"/>
        <v>0.98</v>
      </c>
    </row>
    <row r="58" spans="3:26" x14ac:dyDescent="0.35">
      <c r="C58" s="6">
        <v>2009</v>
      </c>
      <c r="D58" s="6">
        <v>20300</v>
      </c>
      <c r="E58" s="6">
        <v>47</v>
      </c>
      <c r="F58" s="6">
        <v>1</v>
      </c>
      <c r="G58" s="6">
        <v>6367</v>
      </c>
      <c r="H58" s="7">
        <v>0.37534964858326392</v>
      </c>
      <c r="I58" s="7">
        <v>0.38</v>
      </c>
      <c r="J58" s="7">
        <v>0.47699999999999998</v>
      </c>
      <c r="K58" s="7">
        <v>0.91006895861203851</v>
      </c>
      <c r="L58" s="7">
        <v>0.94199999999999995</v>
      </c>
      <c r="M58" s="7">
        <v>1</v>
      </c>
      <c r="N58" s="7">
        <v>0.99289934790058165</v>
      </c>
      <c r="O58" s="7">
        <v>1</v>
      </c>
      <c r="P58" s="7">
        <v>1</v>
      </c>
      <c r="R58" s="2">
        <f t="shared" si="10"/>
        <v>0.36784265561159862</v>
      </c>
      <c r="S58" s="2">
        <f t="shared" si="11"/>
        <v>0.37240000000000001</v>
      </c>
      <c r="T58" s="2">
        <f t="shared" si="11"/>
        <v>0.46745999999999999</v>
      </c>
      <c r="U58" s="2">
        <f t="shared" si="11"/>
        <v>0.89186757943979778</v>
      </c>
      <c r="V58" s="2">
        <f t="shared" si="11"/>
        <v>0.92315999999999998</v>
      </c>
      <c r="W58" s="2">
        <f t="shared" si="11"/>
        <v>0.98</v>
      </c>
      <c r="X58" s="2">
        <f t="shared" si="11"/>
        <v>0.97304136094256999</v>
      </c>
      <c r="Y58" s="2">
        <f t="shared" si="11"/>
        <v>0.98</v>
      </c>
      <c r="Z58" s="2">
        <f t="shared" si="11"/>
        <v>0.98</v>
      </c>
    </row>
    <row r="59" spans="3:26" x14ac:dyDescent="0.35">
      <c r="C59" s="5">
        <v>2008</v>
      </c>
      <c r="D59" s="5">
        <v>18500</v>
      </c>
      <c r="E59" s="5">
        <v>41</v>
      </c>
      <c r="F59" s="5">
        <v>1</v>
      </c>
      <c r="G59" s="5">
        <v>5552</v>
      </c>
      <c r="H59" s="8">
        <v>0.33652968027074037</v>
      </c>
      <c r="I59" s="8">
        <v>0.35</v>
      </c>
      <c r="J59" s="8">
        <v>0.40899999999999997</v>
      </c>
      <c r="K59" s="8">
        <v>0.87762811822066833</v>
      </c>
      <c r="L59" s="8">
        <v>0.89200000000000002</v>
      </c>
      <c r="M59" s="8">
        <v>1</v>
      </c>
      <c r="N59" s="8">
        <v>0.98666439907520498</v>
      </c>
      <c r="O59" s="8">
        <v>1</v>
      </c>
      <c r="P59" s="8">
        <v>1</v>
      </c>
      <c r="R59" s="8">
        <f t="shared" si="10"/>
        <v>0.32979908666532554</v>
      </c>
      <c r="S59" s="8">
        <f t="shared" si="11"/>
        <v>0.34299999999999997</v>
      </c>
      <c r="T59" s="8">
        <f t="shared" si="11"/>
        <v>0.40081999999999995</v>
      </c>
      <c r="U59" s="8">
        <f t="shared" si="11"/>
        <v>0.86007555585625495</v>
      </c>
      <c r="V59" s="8">
        <f t="shared" si="11"/>
        <v>0.87416000000000005</v>
      </c>
      <c r="W59" s="8">
        <f t="shared" si="11"/>
        <v>0.98</v>
      </c>
      <c r="X59" s="8">
        <f t="shared" si="11"/>
        <v>0.96693111109370089</v>
      </c>
      <c r="Y59" s="8">
        <f t="shared" si="11"/>
        <v>0.98</v>
      </c>
      <c r="Z59" s="8">
        <f t="shared" si="11"/>
        <v>0.98</v>
      </c>
    </row>
    <row r="65" spans="3:3" x14ac:dyDescent="0.35">
      <c r="C65" s="11" t="s">
        <v>2</v>
      </c>
    </row>
    <row r="66" spans="3:3" x14ac:dyDescent="0.35">
      <c r="C66" t="s">
        <v>24</v>
      </c>
    </row>
  </sheetData>
  <mergeCells count="8">
    <mergeCell ref="H48:P48"/>
    <mergeCell ref="R48:Z48"/>
    <mergeCell ref="H49:J49"/>
    <mergeCell ref="K49:M49"/>
    <mergeCell ref="N49:P49"/>
    <mergeCell ref="R49:T49"/>
    <mergeCell ref="U49:W49"/>
    <mergeCell ref="X49:Z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2020-01-29T15:52:37Z</dcterms:modified>
</cp:coreProperties>
</file>