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mmy\UII\SEMESTER 6\Pr. ARW\LAPORAN\Laporan 2 SES &amp; DES\Laporan 2 ARW Kelas E\"/>
    </mc:Choice>
  </mc:AlternateContent>
  <xr:revisionPtr revIDLastSave="0" documentId="8_{B3D7B867-E361-4BC1-B103-C2E03B59AB6C}" xr6:coauthVersionLast="45" xr6:coauthVersionMax="45" xr10:uidLastSave="{00000000-0000-0000-0000-000000000000}"/>
  <bookViews>
    <workbookView xWindow="-110" yWindow="-110" windowWidth="19420" windowHeight="10420" xr2:uid="{9C8DBC69-96F7-4667-9029-6BFD6F722BE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6" i="1"/>
  <c r="F6" i="1" s="1"/>
  <c r="F3" i="1" l="1"/>
  <c r="E7" i="1" s="1"/>
  <c r="F5" i="1"/>
  <c r="F4" i="1"/>
  <c r="H6" i="1" l="1"/>
  <c r="I6" i="1" s="1"/>
  <c r="G7" i="1"/>
  <c r="E8" i="1" s="1"/>
  <c r="F7" i="1"/>
  <c r="G8" i="1" l="1"/>
  <c r="E9" i="1" s="1"/>
  <c r="F8" i="1"/>
  <c r="H7" i="1"/>
  <c r="I7" i="1" s="1"/>
  <c r="G9" i="1" l="1"/>
  <c r="H9" i="1" s="1"/>
  <c r="I9" i="1" s="1"/>
  <c r="F9" i="1"/>
  <c r="H8" i="1"/>
  <c r="I8" i="1" s="1"/>
  <c r="E10" i="1" l="1"/>
  <c r="G10" i="1" l="1"/>
  <c r="E11" i="1" s="1"/>
  <c r="F10" i="1"/>
  <c r="F11" i="1" l="1"/>
  <c r="G11" i="1"/>
  <c r="H11" i="1" s="1"/>
  <c r="I11" i="1" s="1"/>
  <c r="H10" i="1"/>
  <c r="I10" i="1" s="1"/>
  <c r="E12" i="1" l="1"/>
  <c r="G12" i="1" l="1"/>
  <c r="E13" i="1" s="1"/>
  <c r="F12" i="1"/>
  <c r="G13" i="1" l="1"/>
  <c r="H13" i="1" s="1"/>
  <c r="I13" i="1" s="1"/>
  <c r="F13" i="1"/>
  <c r="H12" i="1"/>
  <c r="I12" i="1" s="1"/>
  <c r="E14" i="1" l="1"/>
  <c r="G14" i="1" l="1"/>
  <c r="H14" i="1" s="1"/>
  <c r="I14" i="1" s="1"/>
  <c r="F14" i="1"/>
  <c r="E15" i="1" l="1"/>
  <c r="G15" i="1" l="1"/>
  <c r="H15" i="1" s="1"/>
  <c r="I15" i="1" s="1"/>
  <c r="F15" i="1"/>
  <c r="E16" i="1"/>
  <c r="G16" i="1" l="1"/>
  <c r="H16" i="1" s="1"/>
  <c r="I16" i="1" s="1"/>
  <c r="F16" i="1"/>
  <c r="E17" i="1" l="1"/>
  <c r="H17" i="1" l="1"/>
  <c r="I17" i="1" s="1"/>
  <c r="G17" i="1"/>
  <c r="F17" i="1"/>
  <c r="E18" i="1"/>
  <c r="G18" i="1" l="1"/>
  <c r="H18" i="1" s="1"/>
  <c r="I18" i="1" s="1"/>
  <c r="F18" i="1"/>
  <c r="E19" i="1"/>
  <c r="F19" i="1" l="1"/>
  <c r="G19" i="1"/>
  <c r="H19" i="1"/>
  <c r="I19" i="1" s="1"/>
  <c r="E20" i="1"/>
  <c r="G20" i="1" l="1"/>
  <c r="H20" i="1" s="1"/>
  <c r="I20" i="1" s="1"/>
  <c r="F20" i="1"/>
  <c r="E21" i="1"/>
  <c r="F21" i="1" l="1"/>
  <c r="G21" i="1"/>
  <c r="H21" i="1" s="1"/>
  <c r="I21" i="1" s="1"/>
  <c r="E22" i="1" l="1"/>
  <c r="G22" i="1" l="1"/>
  <c r="F22" i="1"/>
  <c r="H22" i="1"/>
  <c r="I22" i="1" s="1"/>
  <c r="E23" i="1"/>
  <c r="H23" i="1" l="1"/>
  <c r="I23" i="1" s="1"/>
  <c r="G23" i="1"/>
  <c r="F23" i="1"/>
  <c r="E24" i="1"/>
  <c r="F24" i="1" l="1"/>
  <c r="G24" i="1"/>
  <c r="H24" i="1" s="1"/>
  <c r="I24" i="1" s="1"/>
  <c r="E25" i="1" l="1"/>
  <c r="G25" i="1" l="1"/>
  <c r="H25" i="1" s="1"/>
  <c r="I25" i="1" s="1"/>
  <c r="F25" i="1"/>
  <c r="E26" i="1"/>
  <c r="G26" i="1" l="1"/>
  <c r="H26" i="1" s="1"/>
  <c r="I26" i="1" s="1"/>
  <c r="F26" i="1"/>
  <c r="E27" i="1"/>
  <c r="F27" i="1" l="1"/>
  <c r="G27" i="1"/>
  <c r="H27" i="1" s="1"/>
  <c r="I27" i="1" s="1"/>
  <c r="E28" i="1" l="1"/>
  <c r="H28" i="1" l="1"/>
  <c r="I28" i="1" s="1"/>
  <c r="G28" i="1"/>
  <c r="F28" i="1"/>
  <c r="E29" i="1"/>
  <c r="G29" i="1" l="1"/>
  <c r="E30" i="1" s="1"/>
  <c r="F29" i="1"/>
  <c r="H35" i="1" l="1"/>
  <c r="G30" i="1"/>
  <c r="H34" i="1"/>
  <c r="F30" i="1"/>
  <c r="H33" i="1"/>
  <c r="H32" i="1"/>
  <c r="H31" i="1"/>
  <c r="H30" i="1"/>
  <c r="I30" i="1" s="1"/>
  <c r="K31" i="1" s="1"/>
  <c r="H29" i="1"/>
  <c r="I29" i="1" s="1"/>
</calcChain>
</file>

<file path=xl/sharedStrings.xml><?xml version="1.0" encoding="utf-8"?>
<sst xmlns="http://schemas.openxmlformats.org/spreadsheetml/2006/main" count="13" uniqueCount="13">
  <si>
    <t>year</t>
  </si>
  <si>
    <t>quarter</t>
  </si>
  <si>
    <t>no</t>
  </si>
  <si>
    <t>sales(yt)</t>
  </si>
  <si>
    <t>Lt</t>
  </si>
  <si>
    <t>St</t>
  </si>
  <si>
    <t>Bt</t>
  </si>
  <si>
    <t>Ft+m</t>
  </si>
  <si>
    <t>e^2</t>
  </si>
  <si>
    <t>alpha</t>
  </si>
  <si>
    <t>gamma</t>
  </si>
  <si>
    <t>beta</t>
  </si>
  <si>
    <t>MSE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</si>
</sst>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1" fontId="0" fillId="0" borderId="2" xfId="0" applyNumberFormat="1" applyBorder="1"/>
    <xf numFmtId="1" fontId="0" fillId="0" borderId="1" xfId="0" applyNumberFormat="1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Pola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[1]holt_winter!$D$2</c:f>
              <c:strCache>
                <c:ptCount val="1"/>
                <c:pt idx="0">
                  <c:v>sales(yt)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[1]holt_winter!$A$3:$A$30</c:f>
              <c:numCache>
                <c:formatCode>General</c:formatCode>
                <c:ptCount val="28"/>
                <c:pt idx="0">
                  <c:v>2011</c:v>
                </c:pt>
                <c:pt idx="4">
                  <c:v>2012</c:v>
                </c:pt>
                <c:pt idx="8">
                  <c:v>2013</c:v>
                </c:pt>
                <c:pt idx="12">
                  <c:v>2014</c:v>
                </c:pt>
                <c:pt idx="16">
                  <c:v>2015</c:v>
                </c:pt>
                <c:pt idx="20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[1]holt_winter!$D$3:$D$30</c:f>
              <c:numCache>
                <c:formatCode>General</c:formatCode>
                <c:ptCount val="28"/>
                <c:pt idx="0">
                  <c:v>500</c:v>
                </c:pt>
                <c:pt idx="1">
                  <c:v>350</c:v>
                </c:pt>
                <c:pt idx="2">
                  <c:v>250</c:v>
                </c:pt>
                <c:pt idx="3">
                  <c:v>400</c:v>
                </c:pt>
                <c:pt idx="4">
                  <c:v>450</c:v>
                </c:pt>
                <c:pt idx="5">
                  <c:v>350</c:v>
                </c:pt>
                <c:pt idx="6">
                  <c:v>200</c:v>
                </c:pt>
                <c:pt idx="7">
                  <c:v>300</c:v>
                </c:pt>
                <c:pt idx="8">
                  <c:v>350</c:v>
                </c:pt>
                <c:pt idx="9">
                  <c:v>200</c:v>
                </c:pt>
                <c:pt idx="10">
                  <c:v>150</c:v>
                </c:pt>
                <c:pt idx="11">
                  <c:v>400</c:v>
                </c:pt>
                <c:pt idx="12">
                  <c:v>550</c:v>
                </c:pt>
                <c:pt idx="13">
                  <c:v>350</c:v>
                </c:pt>
                <c:pt idx="14">
                  <c:v>250</c:v>
                </c:pt>
                <c:pt idx="15">
                  <c:v>550</c:v>
                </c:pt>
                <c:pt idx="16">
                  <c:v>550</c:v>
                </c:pt>
                <c:pt idx="17">
                  <c:v>400</c:v>
                </c:pt>
                <c:pt idx="18">
                  <c:v>350</c:v>
                </c:pt>
                <c:pt idx="19">
                  <c:v>600</c:v>
                </c:pt>
                <c:pt idx="20">
                  <c:v>750</c:v>
                </c:pt>
                <c:pt idx="21">
                  <c:v>500</c:v>
                </c:pt>
                <c:pt idx="22">
                  <c:v>400</c:v>
                </c:pt>
                <c:pt idx="23">
                  <c:v>650</c:v>
                </c:pt>
                <c:pt idx="24">
                  <c:v>850</c:v>
                </c:pt>
                <c:pt idx="25">
                  <c:v>600</c:v>
                </c:pt>
                <c:pt idx="26">
                  <c:v>450</c:v>
                </c:pt>
                <c:pt idx="2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0-4BEE-88DA-7FF85877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61496"/>
        <c:axId val="443659256"/>
      </c:lineChart>
      <c:catAx>
        <c:axId val="44366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9256"/>
        <c:crosses val="autoZero"/>
        <c:auto val="1"/>
        <c:lblAlgn val="ctr"/>
        <c:lblOffset val="100"/>
        <c:noMultiLvlLbl val="0"/>
      </c:catAx>
      <c:valAx>
        <c:axId val="443659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6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294823</xdr:colOff>
      <xdr:row>8</xdr:row>
      <xdr:rowOff>108865</xdr:rowOff>
    </xdr:from>
    <xdr:to>
      <xdr:col>19</xdr:col>
      <xdr:colOff>4537</xdr:colOff>
      <xdr:row>23</xdr:row>
      <xdr:rowOff>130637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0C0A1-DC99-40BB-A944-D7A7FCF9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lap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"/>
      <sheetName val="holt_winter"/>
      <sheetName val="ses_fix"/>
    </sheetNames>
    <sheetDataSet>
      <sheetData sheetId="0"/>
      <sheetData sheetId="1">
        <row r="2">
          <cell r="D2" t="str">
            <v>sales(yt)</v>
          </cell>
        </row>
        <row r="3">
          <cell r="A3">
            <v>2011</v>
          </cell>
          <cell r="D3">
            <v>500</v>
          </cell>
        </row>
        <row r="4">
          <cell r="D4">
            <v>350</v>
          </cell>
        </row>
        <row r="5">
          <cell r="D5">
            <v>250</v>
          </cell>
        </row>
        <row r="6">
          <cell r="D6">
            <v>400</v>
          </cell>
        </row>
        <row r="7">
          <cell r="A7">
            <v>2012</v>
          </cell>
          <cell r="D7">
            <v>450</v>
          </cell>
        </row>
        <row r="8">
          <cell r="D8">
            <v>350</v>
          </cell>
        </row>
        <row r="9">
          <cell r="D9">
            <v>200</v>
          </cell>
        </row>
        <row r="10">
          <cell r="D10">
            <v>300</v>
          </cell>
        </row>
        <row r="11">
          <cell r="A11">
            <v>2013</v>
          </cell>
          <cell r="D11">
            <v>350</v>
          </cell>
        </row>
        <row r="12">
          <cell r="D12">
            <v>200</v>
          </cell>
        </row>
        <row r="13">
          <cell r="D13">
            <v>150</v>
          </cell>
        </row>
        <row r="14">
          <cell r="D14">
            <v>400</v>
          </cell>
        </row>
        <row r="15">
          <cell r="A15">
            <v>2014</v>
          </cell>
          <cell r="D15">
            <v>550</v>
          </cell>
        </row>
        <row r="16">
          <cell r="D16">
            <v>350</v>
          </cell>
        </row>
        <row r="17">
          <cell r="D17">
            <v>250</v>
          </cell>
        </row>
        <row r="18">
          <cell r="D18">
            <v>550</v>
          </cell>
        </row>
        <row r="19">
          <cell r="A19">
            <v>2015</v>
          </cell>
          <cell r="D19">
            <v>550</v>
          </cell>
        </row>
        <row r="20">
          <cell r="D20">
            <v>400</v>
          </cell>
        </row>
        <row r="21">
          <cell r="D21">
            <v>350</v>
          </cell>
        </row>
        <row r="22">
          <cell r="D22">
            <v>600</v>
          </cell>
        </row>
        <row r="23">
          <cell r="A23">
            <v>2016</v>
          </cell>
          <cell r="D23">
            <v>750</v>
          </cell>
        </row>
        <row r="24">
          <cell r="D24">
            <v>500</v>
          </cell>
        </row>
        <row r="25">
          <cell r="D25">
            <v>400</v>
          </cell>
        </row>
        <row r="26">
          <cell r="D26">
            <v>650</v>
          </cell>
        </row>
        <row r="27">
          <cell r="A27">
            <v>2017</v>
          </cell>
          <cell r="D27">
            <v>850</v>
          </cell>
        </row>
        <row r="28">
          <cell r="D28">
            <v>600</v>
          </cell>
        </row>
        <row r="29">
          <cell r="D29">
            <v>450</v>
          </cell>
        </row>
        <row r="30">
          <cell r="D30">
            <v>700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1715-3AB5-499C-8A43-6BC502F73BAD}">
  <dimension ref="A1:K35"/>
  <sheetViews>
    <sheetView tabSelected="1" topLeftCell="A17" workbookViewId="0">
      <selection activeCell="F26" sqref="F26"/>
    </sheetView>
  </sheetViews>
  <sheetFormatPr defaultRowHeight="14.5" x14ac:dyDescent="0.35"/>
  <cols>
    <col min="3" max="3" width="8" customWidth="1"/>
  </cols>
  <sheetData>
    <row r="1" spans="1:11" x14ac:dyDescent="0.35">
      <c r="A1" s="1"/>
      <c r="B1" s="1"/>
      <c r="I1" s="1"/>
    </row>
    <row r="2" spans="1:11" x14ac:dyDescent="0.35">
      <c r="A2" s="2" t="s">
        <v>0</v>
      </c>
      <c r="B2" s="2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 t="s">
        <v>9</v>
      </c>
      <c r="K2" s="1">
        <v>0.05</v>
      </c>
    </row>
    <row r="3" spans="1:11" x14ac:dyDescent="0.35">
      <c r="A3" s="1">
        <v>2011</v>
      </c>
      <c r="B3" s="3">
        <v>1</v>
      </c>
      <c r="C3" s="4">
        <v>1</v>
      </c>
      <c r="D3" s="3">
        <v>500</v>
      </c>
      <c r="E3" s="1"/>
      <c r="F3" s="1">
        <f>D3/$E$6</f>
        <v>1.3333333333333333</v>
      </c>
      <c r="G3" s="1"/>
      <c r="H3" s="1"/>
      <c r="I3" s="1"/>
      <c r="J3" s="1" t="s">
        <v>10</v>
      </c>
      <c r="K3" s="1">
        <v>0.02</v>
      </c>
    </row>
    <row r="4" spans="1:11" x14ac:dyDescent="0.35">
      <c r="A4" s="1"/>
      <c r="B4" s="1">
        <v>2</v>
      </c>
      <c r="C4" s="5">
        <v>2</v>
      </c>
      <c r="D4" s="1">
        <v>350</v>
      </c>
      <c r="E4" s="1"/>
      <c r="F4" s="1">
        <f>D4/$E$6</f>
        <v>0.93333333333333335</v>
      </c>
      <c r="G4" s="1"/>
      <c r="H4" s="1"/>
      <c r="I4" s="1"/>
      <c r="J4" s="1" t="s">
        <v>11</v>
      </c>
      <c r="K4" s="1">
        <v>0.01</v>
      </c>
    </row>
    <row r="5" spans="1:11" x14ac:dyDescent="0.35">
      <c r="A5" s="1"/>
      <c r="B5" s="1">
        <v>3</v>
      </c>
      <c r="C5" s="5">
        <v>3</v>
      </c>
      <c r="D5" s="1">
        <v>250</v>
      </c>
      <c r="E5" s="1"/>
      <c r="F5" s="1">
        <f>D5/$E$6</f>
        <v>0.66666666666666663</v>
      </c>
      <c r="G5" s="1"/>
      <c r="H5" s="1"/>
      <c r="I5" s="1"/>
    </row>
    <row r="6" spans="1:11" x14ac:dyDescent="0.35">
      <c r="A6" s="1"/>
      <c r="B6" s="1">
        <v>4</v>
      </c>
      <c r="C6" s="5">
        <v>4</v>
      </c>
      <c r="D6" s="1">
        <v>400</v>
      </c>
      <c r="E6" s="1">
        <f>AVERAGE(D3:D6)</f>
        <v>375</v>
      </c>
      <c r="F6" s="1">
        <f>D6/$E$6</f>
        <v>1.0666666666666667</v>
      </c>
      <c r="G6" s="1">
        <f>(1/(4*4))*(SUM(D7:D10)-(SUM(D3:D6)))</f>
        <v>-12.5</v>
      </c>
      <c r="H6" s="1">
        <f>(E6+G6)*F3</f>
        <v>483.33333333333331</v>
      </c>
      <c r="I6" s="1">
        <f>(D7-H6)^2</f>
        <v>1111.1111111111099</v>
      </c>
    </row>
    <row r="7" spans="1:11" x14ac:dyDescent="0.35">
      <c r="A7" s="1">
        <v>2012</v>
      </c>
      <c r="B7" s="1">
        <v>1</v>
      </c>
      <c r="C7" s="5">
        <v>5</v>
      </c>
      <c r="D7" s="1">
        <v>450</v>
      </c>
      <c r="E7" s="1">
        <f>($K$2*D7/F3)+(1-$K$2)*(E6+G6)</f>
        <v>361.25</v>
      </c>
      <c r="F7" s="1">
        <f>$K$4*(D7/E7)+(1-$K$4)*F3</f>
        <v>1.3324567474048441</v>
      </c>
      <c r="G7" s="1">
        <f>$K$2*(E7-E6)+(1-$K$2)*G6</f>
        <v>-12.5625</v>
      </c>
      <c r="H7" s="1">
        <f>(E7+G7)*F4</f>
        <v>325.44166666666666</v>
      </c>
      <c r="I7" s="1">
        <f>(D8-H7)^2</f>
        <v>603.11173611111133</v>
      </c>
    </row>
    <row r="8" spans="1:11" x14ac:dyDescent="0.35">
      <c r="A8" s="1"/>
      <c r="B8" s="1">
        <v>2</v>
      </c>
      <c r="C8" s="5">
        <v>6</v>
      </c>
      <c r="D8" s="1">
        <v>350</v>
      </c>
      <c r="E8" s="1">
        <f>($K$2*D8/F4)+(1-$K$2)*(E7+G7)</f>
        <v>350.00312500000001</v>
      </c>
      <c r="F8" s="1">
        <f>$K$4*(D8/E8)+(1-$K$4)*F4</f>
        <v>0.93399991071508293</v>
      </c>
      <c r="G8" s="1">
        <f>$K$2*(E8-E7)+(1-$K$2)*G7</f>
        <v>-12.496718749999999</v>
      </c>
      <c r="H8" s="1">
        <f>(E8+G8)*F5</f>
        <v>225.00427083333332</v>
      </c>
      <c r="I8" s="1">
        <f t="shared" ref="I8:I30" si="0">(D9-H8)^2</f>
        <v>625.21355990668349</v>
      </c>
    </row>
    <row r="9" spans="1:11" x14ac:dyDescent="0.35">
      <c r="A9" s="1"/>
      <c r="B9" s="1">
        <v>3</v>
      </c>
      <c r="C9" s="5">
        <v>7</v>
      </c>
      <c r="D9" s="1">
        <v>200</v>
      </c>
      <c r="E9" s="1">
        <f>($K$2*D9/F5)+(1-$K$2)*(E8+G8)</f>
        <v>335.63108593749996</v>
      </c>
      <c r="F9" s="1">
        <f>$K$4*(D9/E9)+(1-$K$4)*F5</f>
        <v>0.66595892360331721</v>
      </c>
      <c r="G9" s="1">
        <f>$K$2*(E9-E8)+(1-$K$2)*G8</f>
        <v>-12.590484765625002</v>
      </c>
      <c r="H9" s="1">
        <f t="shared" ref="H9:H30" si="1">(E9+G9)*F6</f>
        <v>344.57664124999997</v>
      </c>
      <c r="I9" s="1">
        <f t="shared" si="0"/>
        <v>1987.0769451311985</v>
      </c>
    </row>
    <row r="10" spans="1:11" x14ac:dyDescent="0.35">
      <c r="A10" s="1"/>
      <c r="B10" s="1">
        <v>4</v>
      </c>
      <c r="C10" s="5">
        <v>8</v>
      </c>
      <c r="D10" s="1">
        <v>300</v>
      </c>
      <c r="E10" s="1">
        <f>($K$2*D10/F6)+(1-$K$2)*(E9+G9)</f>
        <v>320.95107111328122</v>
      </c>
      <c r="F10" s="1">
        <f>$K$4*(D10/E10)+(1-$K$4)*F6</f>
        <v>1.065347219155848</v>
      </c>
      <c r="G10" s="1">
        <f>$K$2*(E10-E9)+(1-$K$2)*G9</f>
        <v>-12.694961268554689</v>
      </c>
      <c r="H10" s="1">
        <f t="shared" si="1"/>
        <v>410.73793349137469</v>
      </c>
      <c r="I10" s="1">
        <f t="shared" si="0"/>
        <v>3689.0965648026554</v>
      </c>
    </row>
    <row r="11" spans="1:11" x14ac:dyDescent="0.35">
      <c r="A11" s="1">
        <v>2013</v>
      </c>
      <c r="B11" s="1">
        <v>1</v>
      </c>
      <c r="C11" s="5">
        <v>9</v>
      </c>
      <c r="D11" s="1">
        <v>350</v>
      </c>
      <c r="E11" s="1">
        <f>($K$2*D11/F7)+(1-$K$2)*(E10+G10)</f>
        <v>305.97693892193035</v>
      </c>
      <c r="F11" s="1">
        <f>$K$4*(D11/E11)+(1-$K$4)*F7</f>
        <v>1.3305709504875958</v>
      </c>
      <c r="G11" s="1">
        <f>$K$2*(E11-E10)+(1-$K$2)*G10</f>
        <v>-12.808919814694498</v>
      </c>
      <c r="H11" s="1">
        <f t="shared" si="1"/>
        <v>273.81890367067604</v>
      </c>
      <c r="I11" s="1">
        <f t="shared" si="0"/>
        <v>5449.230539140548</v>
      </c>
    </row>
    <row r="12" spans="1:11" x14ac:dyDescent="0.35">
      <c r="A12" s="1"/>
      <c r="B12" s="1">
        <v>2</v>
      </c>
      <c r="C12" s="5">
        <v>10</v>
      </c>
      <c r="D12" s="1">
        <v>200</v>
      </c>
      <c r="E12" s="1">
        <f>($K$2*D12/F8)+(1-$K$2)*(E11+G11)</f>
        <v>289.21625729099759</v>
      </c>
      <c r="F12" s="1">
        <f>$K$4*(D12/E12)+(1-$K$4)*F8</f>
        <v>0.93157515219203135</v>
      </c>
      <c r="G12" s="1">
        <f>$K$2*(E12-E11)+(1-$K$2)*G11</f>
        <v>-13.00650790550641</v>
      </c>
      <c r="H12" s="1">
        <f t="shared" si="1"/>
        <v>183.94434738950372</v>
      </c>
      <c r="I12" s="1">
        <f t="shared" si="0"/>
        <v>1152.2187196993079</v>
      </c>
    </row>
    <row r="13" spans="1:11" x14ac:dyDescent="0.35">
      <c r="A13" s="1"/>
      <c r="B13" s="1">
        <v>3</v>
      </c>
      <c r="C13" s="5">
        <v>11</v>
      </c>
      <c r="D13" s="1">
        <v>150</v>
      </c>
      <c r="E13" s="1">
        <f>($K$2*D13/F9)+(1-$K$2)*(E12+G12)</f>
        <v>273.66121777292261</v>
      </c>
      <c r="F13" s="1">
        <f>$K$4*(D13/E13)+(1-$K$4)*F9</f>
        <v>0.66478056408703434</v>
      </c>
      <c r="G13" s="1">
        <f>$K$2*(E13-E12)+(1-$K$2)*G12</f>
        <v>-13.133934486134839</v>
      </c>
      <c r="H13" s="1">
        <f t="shared" si="1"/>
        <v>277.55201676380722</v>
      </c>
      <c r="I13" s="1">
        <f t="shared" si="0"/>
        <v>14993.50859861095</v>
      </c>
    </row>
    <row r="14" spans="1:11" x14ac:dyDescent="0.35">
      <c r="A14" s="1"/>
      <c r="B14" s="1">
        <v>4</v>
      </c>
      <c r="C14" s="5">
        <v>12</v>
      </c>
      <c r="D14" s="1">
        <v>400</v>
      </c>
      <c r="E14" s="1">
        <f>($K$2*D14/F10)+(1-$K$2)*(E13+G13)</f>
        <v>266.27414126109295</v>
      </c>
      <c r="F14" s="1">
        <f>$K$4*(D14/E14)+(1-$K$4)*F10</f>
        <v>1.0697158590667104</v>
      </c>
      <c r="G14" s="1">
        <f>$K$2*(E14-E13)+(1-$K$2)*G13</f>
        <v>-12.84659158741958</v>
      </c>
      <c r="H14" s="1">
        <f t="shared" si="1"/>
        <v>337.203335649042</v>
      </c>
      <c r="I14" s="1">
        <f t="shared" si="0"/>
        <v>45282.420358894276</v>
      </c>
    </row>
    <row r="15" spans="1:11" x14ac:dyDescent="0.35">
      <c r="A15" s="1">
        <v>2014</v>
      </c>
      <c r="B15" s="1">
        <v>1</v>
      </c>
      <c r="C15" s="5">
        <v>13</v>
      </c>
      <c r="D15" s="1">
        <v>550</v>
      </c>
      <c r="E15" s="1">
        <f>($K$2*D15/F11)+(1-$K$2)*(E14+G14)</f>
        <v>261.42399151215545</v>
      </c>
      <c r="F15" s="1">
        <f>$K$4*(D15/E15)+(1-$K$4)*F11</f>
        <v>1.3383038609203406</v>
      </c>
      <c r="G15" s="1">
        <f>$K$2*(E15-E14)+(1-$K$2)*G14</f>
        <v>-12.446769495495476</v>
      </c>
      <c r="H15" s="1">
        <f t="shared" si="1"/>
        <v>231.9409934925192</v>
      </c>
      <c r="I15" s="1">
        <f t="shared" si="0"/>
        <v>13937.929017533394</v>
      </c>
    </row>
    <row r="16" spans="1:11" x14ac:dyDescent="0.35">
      <c r="A16" s="1"/>
      <c r="B16" s="1">
        <v>2</v>
      </c>
      <c r="C16" s="5">
        <v>14</v>
      </c>
      <c r="D16" s="1">
        <v>350</v>
      </c>
      <c r="E16" s="1">
        <f>($K$2*D16/F12)+(1-$K$2)*(E15+G15)</f>
        <v>255.31374818042053</v>
      </c>
      <c r="F16" s="1">
        <f>$K$4*(D16/E16)+(1-$K$4)*F12</f>
        <v>0.93596802398140522</v>
      </c>
      <c r="G16" s="1">
        <f>$K$2*(E16-E15)+(1-$K$2)*G15</f>
        <v>-12.129943187307447</v>
      </c>
      <c r="H16" s="1">
        <f t="shared" si="1"/>
        <v>161.66386706015308</v>
      </c>
      <c r="I16" s="1">
        <f t="shared" si="0"/>
        <v>7803.2723827663076</v>
      </c>
    </row>
    <row r="17" spans="1:11" x14ac:dyDescent="0.35">
      <c r="A17" s="1"/>
      <c r="B17" s="1">
        <v>3</v>
      </c>
      <c r="C17" s="5">
        <v>15</v>
      </c>
      <c r="D17" s="1">
        <v>250</v>
      </c>
      <c r="E17" s="1">
        <f>($K$2*D17/F13)+(1-$K$2)*(E16+G16)</f>
        <v>249.82781188139822</v>
      </c>
      <c r="F17" s="1">
        <f>$K$4*(D17/E17)+(1-$K$4)*F13</f>
        <v>0.66813965071797732</v>
      </c>
      <c r="G17" s="1">
        <f>$K$2*(E17-E16)+(1-$K$2)*G16</f>
        <v>-11.797742842893189</v>
      </c>
      <c r="H17" s="1">
        <f t="shared" si="1"/>
        <v>254.62453978523277</v>
      </c>
      <c r="I17" s="1">
        <f t="shared" si="0"/>
        <v>87246.662497085563</v>
      </c>
    </row>
    <row r="18" spans="1:11" x14ac:dyDescent="0.35">
      <c r="A18" s="1"/>
      <c r="B18" s="1">
        <v>4</v>
      </c>
      <c r="C18" s="5">
        <v>16</v>
      </c>
      <c r="D18" s="1">
        <v>550</v>
      </c>
      <c r="E18" s="1">
        <f>($K$2*D18/F14)+(1-$K$2)*(E17+G17)</f>
        <v>251.83632692050332</v>
      </c>
      <c r="F18" s="1">
        <f>$K$4*(D18/E18)+(1-$K$4)*F14</f>
        <v>1.0808582820298838</v>
      </c>
      <c r="G18" s="1">
        <f>$K$2*(E18-E17)+(1-$K$2)*G17</f>
        <v>-11.107429948793275</v>
      </c>
      <c r="H18" s="1">
        <f t="shared" si="1"/>
        <v>322.16841225233446</v>
      </c>
      <c r="I18" s="1">
        <f t="shared" si="0"/>
        <v>51907.232375622225</v>
      </c>
    </row>
    <row r="19" spans="1:11" x14ac:dyDescent="0.35">
      <c r="A19" s="1">
        <v>2015</v>
      </c>
      <c r="B19" s="1">
        <v>1</v>
      </c>
      <c r="C19" s="5">
        <v>17</v>
      </c>
      <c r="D19" s="1">
        <v>550</v>
      </c>
      <c r="E19" s="1">
        <f>($K$2*D19/F15)+(1-$K$2)*(E18+G18)</f>
        <v>249.24084983983474</v>
      </c>
      <c r="F19" s="1">
        <f>$K$4*(D19/E19)+(1-$K$4)*F15</f>
        <v>1.3469878310038712</v>
      </c>
      <c r="G19" s="1">
        <f>$K$2*(E19-E18)+(1-$K$2)*G18</f>
        <v>-10.68183230538704</v>
      </c>
      <c r="H19" s="1">
        <f t="shared" si="1"/>
        <v>223.28361224466241</v>
      </c>
      <c r="I19" s="1">
        <f t="shared" si="0"/>
        <v>31228.68170129483</v>
      </c>
    </row>
    <row r="20" spans="1:11" x14ac:dyDescent="0.35">
      <c r="A20" s="1"/>
      <c r="B20" s="1">
        <v>2</v>
      </c>
      <c r="C20" s="5">
        <v>18</v>
      </c>
      <c r="D20" s="1">
        <v>400</v>
      </c>
      <c r="E20" s="1">
        <f>($K$2*D20/F16)+(1-$K$2)*(E19+G19)</f>
        <v>247.99931801627525</v>
      </c>
      <c r="F20" s="1">
        <f>$K$4*(D20/E20)+(1-$K$4)*F16</f>
        <v>0.9427374203535579</v>
      </c>
      <c r="G20" s="1">
        <f>$K$2*(E20-E19)+(1-$K$2)*G19</f>
        <v>-10.209817281295662</v>
      </c>
      <c r="H20" s="1">
        <f t="shared" si="1"/>
        <v>158.87659396547147</v>
      </c>
      <c r="I20" s="1">
        <f t="shared" si="0"/>
        <v>36528.156334239255</v>
      </c>
    </row>
    <row r="21" spans="1:11" x14ac:dyDescent="0.35">
      <c r="A21" s="1"/>
      <c r="B21" s="1">
        <v>3</v>
      </c>
      <c r="C21" s="5">
        <v>19</v>
      </c>
      <c r="D21" s="1">
        <v>350</v>
      </c>
      <c r="E21" s="1">
        <f>($K$2*D21/F17)+(1-$K$2)*(E20+G20)</f>
        <v>252.09215481554108</v>
      </c>
      <c r="F21" s="1">
        <f>$K$4*(D21/E21)+(1-$K$4)*F17</f>
        <v>0.67534206587705503</v>
      </c>
      <c r="G21" s="1">
        <f>$K$2*(E21-E20)+(1-$K$2)*G20</f>
        <v>-9.4946845772675879</v>
      </c>
      <c r="H21" s="1">
        <f t="shared" si="1"/>
        <v>262.21348490653617</v>
      </c>
      <c r="I21" s="1">
        <f t="shared" si="0"/>
        <v>114099.72977898688</v>
      </c>
    </row>
    <row r="22" spans="1:11" x14ac:dyDescent="0.35">
      <c r="A22" s="1"/>
      <c r="B22" s="1">
        <v>4</v>
      </c>
      <c r="C22" s="5">
        <v>20</v>
      </c>
      <c r="D22" s="1">
        <v>600</v>
      </c>
      <c r="E22" s="1">
        <f>($K$2*D22/F18)+(1-$K$2)*(E21+G21)</f>
        <v>258.22331687836635</v>
      </c>
      <c r="F22" s="1">
        <f>$K$4*(D22/E22)+(1-$K$4)*F18</f>
        <v>1.0932854010529869</v>
      </c>
      <c r="G22" s="1">
        <f>$K$2*(E22-E21)+(1-$K$2)*G21</f>
        <v>-8.7133922452629449</v>
      </c>
      <c r="H22" s="1">
        <f t="shared" si="1"/>
        <v>336.08683219548334</v>
      </c>
      <c r="I22" s="1">
        <f t="shared" si="0"/>
        <v>171324.11048196995</v>
      </c>
    </row>
    <row r="23" spans="1:11" x14ac:dyDescent="0.35">
      <c r="A23" s="1">
        <v>2016</v>
      </c>
      <c r="B23" s="1">
        <v>1</v>
      </c>
      <c r="C23" s="5">
        <v>21</v>
      </c>
      <c r="D23" s="1">
        <v>750</v>
      </c>
      <c r="E23" s="1">
        <f>($K$2*D23/F19)+(1-$K$2)*(E22+G22)</f>
        <v>264.87432356371733</v>
      </c>
      <c r="F23" s="1">
        <f>$K$4*(D23/E23)+(1-$K$4)*F19</f>
        <v>1.3618332680444949</v>
      </c>
      <c r="G23" s="1">
        <f>$K$2*(E23-E22)+(1-$K$2)*G22</f>
        <v>-7.9451722987322482</v>
      </c>
      <c r="H23" s="1">
        <f t="shared" si="1"/>
        <v>242.2167252771811</v>
      </c>
      <c r="I23" s="1">
        <f t="shared" si="0"/>
        <v>66452.216726820305</v>
      </c>
    </row>
    <row r="24" spans="1:11" x14ac:dyDescent="0.35">
      <c r="A24" s="1"/>
      <c r="B24" s="1">
        <v>2</v>
      </c>
      <c r="C24" s="5">
        <v>22</v>
      </c>
      <c r="D24" s="1">
        <v>500</v>
      </c>
      <c r="E24" s="1">
        <f>($K$2*D24/F20)+(1-$K$2)*(E23+G23)</f>
        <v>270.60121249631612</v>
      </c>
      <c r="F24" s="1">
        <f>$K$4*(D24/E24)+(1-$K$4)*F20</f>
        <v>0.95178742085900692</v>
      </c>
      <c r="G24" s="1">
        <f>$K$2*(E24-E23)+(1-$K$2)*G23</f>
        <v>-7.2615692371656957</v>
      </c>
      <c r="H24" s="1">
        <f t="shared" si="1"/>
        <v>177.84433870596135</v>
      </c>
      <c r="I24" s="1">
        <f t="shared" si="0"/>
        <v>49353.137844991623</v>
      </c>
    </row>
    <row r="25" spans="1:11" x14ac:dyDescent="0.35">
      <c r="A25" s="1"/>
      <c r="B25" s="1">
        <v>3</v>
      </c>
      <c r="C25" s="5">
        <v>23</v>
      </c>
      <c r="D25" s="1">
        <v>400</v>
      </c>
      <c r="E25" s="1">
        <f>($K$2*D25/F21)+(1-$K$2)*(E24+G24)</f>
        <v>279.78728309375254</v>
      </c>
      <c r="F25" s="1">
        <f>$K$4*(D25/E25)+(1-$K$4)*F21</f>
        <v>0.682885220658633</v>
      </c>
      <c r="G25" s="1">
        <f>$K$2*(E25-E24)+(1-$K$2)*G24</f>
        <v>-6.4391872454355905</v>
      </c>
      <c r="H25" s="1">
        <f t="shared" si="1"/>
        <v>298.84748259659744</v>
      </c>
      <c r="I25" s="1">
        <f t="shared" si="0"/>
        <v>123308.09047874693</v>
      </c>
    </row>
    <row r="26" spans="1:11" x14ac:dyDescent="0.35">
      <c r="A26" s="1"/>
      <c r="B26" s="1">
        <v>4</v>
      </c>
      <c r="C26" s="5">
        <v>24</v>
      </c>
      <c r="D26" s="1">
        <v>650</v>
      </c>
      <c r="E26" s="1">
        <f>($K$2*D26/F22)+(1-$K$2)*(E25+G25)</f>
        <v>289.40760405473736</v>
      </c>
      <c r="F26" s="1">
        <f>$K$4*(D26/E26)+(1-$K$4)*F22</f>
        <v>1.1048122195214518</v>
      </c>
      <c r="G26" s="1">
        <f>$K$2*(E26-E25)+(1-$K$2)*G25</f>
        <v>-5.6362118351145689</v>
      </c>
      <c r="H26" s="1">
        <f t="shared" si="1"/>
        <v>386.44932244398507</v>
      </c>
      <c r="I26" s="1">
        <f t="shared" si="0"/>
        <v>214879.23066264053</v>
      </c>
    </row>
    <row r="27" spans="1:11" x14ac:dyDescent="0.35">
      <c r="A27" s="1">
        <v>2017</v>
      </c>
      <c r="B27" s="1">
        <v>1</v>
      </c>
      <c r="C27" s="5">
        <v>25</v>
      </c>
      <c r="D27" s="1">
        <v>850</v>
      </c>
      <c r="E27" s="1">
        <f>($K$2*D27/F23)+(1-$K$2)*(E26+G26)</f>
        <v>300.79075459067292</v>
      </c>
      <c r="F27" s="1">
        <f>$K$4*(D27/E27)+(1-$K$4)*F23</f>
        <v>1.3764737826533129</v>
      </c>
      <c r="G27" s="1">
        <f>$K$2*(E27-E26)+(1-$K$2)*G26</f>
        <v>-4.7852437165620625</v>
      </c>
      <c r="H27" s="1">
        <f t="shared" si="1"/>
        <v>281.73432175492275</v>
      </c>
      <c r="I27" s="1">
        <f t="shared" si="0"/>
        <v>101293.04194879904</v>
      </c>
    </row>
    <row r="28" spans="1:11" x14ac:dyDescent="0.35">
      <c r="A28" s="1"/>
      <c r="B28" s="1">
        <v>2</v>
      </c>
      <c r="C28" s="5">
        <v>26</v>
      </c>
      <c r="D28" s="1">
        <v>600</v>
      </c>
      <c r="E28" s="1">
        <f>($K$2*D28/F24)+(1-$K$2)*(E27+G27)</f>
        <v>312.72487862735545</v>
      </c>
      <c r="F28" s="1">
        <f>$K$4*(D28/E28)+(1-$K$4)*F24</f>
        <v>0.96145574004294709</v>
      </c>
      <c r="G28" s="1">
        <f>$K$2*(E28-E27)+(1-$K$2)*G27</f>
        <v>-3.9492753288998328</v>
      </c>
      <c r="H28" s="1">
        <f t="shared" si="1"/>
        <v>210.85829599246838</v>
      </c>
      <c r="I28" s="1">
        <f t="shared" si="0"/>
        <v>57188.754595625862</v>
      </c>
    </row>
    <row r="29" spans="1:11" x14ac:dyDescent="0.35">
      <c r="A29" s="1"/>
      <c r="B29" s="1">
        <v>3</v>
      </c>
      <c r="C29" s="5">
        <v>27</v>
      </c>
      <c r="D29" s="1">
        <v>450</v>
      </c>
      <c r="E29" s="1">
        <f>($K$2*D29/F25)+(1-$K$2)*(E28+G28)</f>
        <v>326.28525915078779</v>
      </c>
      <c r="F29" s="1">
        <f>$K$4*(D29/E29)+(1-$K$4)*F25</f>
        <v>0.68984798138519599</v>
      </c>
      <c r="G29" s="1">
        <f>$K$2*(E29-E28)+(1-$K$2)*G28</f>
        <v>-3.0737925362832237</v>
      </c>
      <c r="H29" s="1">
        <f t="shared" si="1"/>
        <v>357.08797780515442</v>
      </c>
      <c r="I29" s="1">
        <f t="shared" si="0"/>
        <v>117588.65496575827</v>
      </c>
    </row>
    <row r="30" spans="1:11" x14ac:dyDescent="0.35">
      <c r="A30" s="1"/>
      <c r="B30" s="1">
        <v>4</v>
      </c>
      <c r="C30" s="5">
        <v>28</v>
      </c>
      <c r="D30" s="1">
        <v>700</v>
      </c>
      <c r="E30" s="1">
        <f>($K$2*D30/F26)+(1-$K$2)*(E29+G29)</f>
        <v>338.73048496602939</v>
      </c>
      <c r="F30" s="1">
        <f>$K$4*(D30/E30)+(1-$K$4)*F26</f>
        <v>1.1144294944802666</v>
      </c>
      <c r="G30" s="1">
        <f>$K$2*(E30-E29)+(1-$K$2)*G29</f>
        <v>-2.2978416187069821</v>
      </c>
      <c r="H30" s="1">
        <f t="shared" si="1"/>
        <v>463.09071319634182</v>
      </c>
      <c r="I30" s="1">
        <f t="shared" si="0"/>
        <v>214453.00864869653</v>
      </c>
    </row>
    <row r="31" spans="1:11" x14ac:dyDescent="0.35">
      <c r="H31" s="6">
        <f>(E30+G30*1)*F27</f>
        <v>463.09071319634182</v>
      </c>
      <c r="J31" s="7" t="s">
        <v>12</v>
      </c>
      <c r="K31" s="7">
        <f>AVERAGE(I6:I30)</f>
        <v>61339.395942999421</v>
      </c>
    </row>
    <row r="32" spans="1:11" x14ac:dyDescent="0.35">
      <c r="H32" s="6">
        <f>(E30+G30*2)*F27</f>
        <v>459.92779445150205</v>
      </c>
    </row>
    <row r="33" spans="8:8" x14ac:dyDescent="0.35">
      <c r="H33" s="6">
        <f>(E30+G30*3)*F27</f>
        <v>456.76487570666217</v>
      </c>
    </row>
    <row r="34" spans="8:8" x14ac:dyDescent="0.35">
      <c r="H34" s="6">
        <f>(E30+G30*4)*F27</f>
        <v>453.60195696182234</v>
      </c>
    </row>
    <row r="35" spans="8:8" x14ac:dyDescent="0.35">
      <c r="H35" s="6">
        <f>(E30+G30*5)*F27</f>
        <v>450.43903821698257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ccakm telkomsel</dc:creator>
  <cp:lastModifiedBy>ccakm telkomsel</cp:lastModifiedBy>
  <dcterms:created xsi:type="dcterms:W3CDTF">2020-11-03T01:39:23Z</dcterms:created>
  <dcterms:modified xsi:type="dcterms:W3CDTF">2020-11-03T01:39:41Z</dcterms:modified>
</cp:coreProperties>
</file>