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fc3fb1c94a862/Escritorio/"/>
    </mc:Choice>
  </mc:AlternateContent>
  <xr:revisionPtr revIDLastSave="0" documentId="8_{2E4996F9-CDB3-4B3F-8A79-5396D907B82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C74" i="1"/>
  <c r="D60" i="1"/>
  <c r="G60" i="1" s="1"/>
  <c r="G72" i="1" s="1"/>
  <c r="C90" i="1"/>
  <c r="C89" i="1"/>
  <c r="C88" i="1"/>
  <c r="C82" i="1"/>
  <c r="C85" i="1"/>
  <c r="C84" i="1"/>
  <c r="C83" i="1"/>
  <c r="D90" i="1"/>
  <c r="D89" i="1"/>
  <c r="D88" i="1"/>
  <c r="D87" i="1"/>
  <c r="D85" i="1"/>
  <c r="D84" i="1"/>
  <c r="D83" i="1"/>
  <c r="D82" i="1"/>
  <c r="C77" i="1"/>
  <c r="C76" i="1"/>
  <c r="C75" i="1"/>
  <c r="D77" i="1"/>
  <c r="D76" i="1"/>
  <c r="D75" i="1"/>
  <c r="D74" i="1"/>
  <c r="C72" i="1"/>
  <c r="C71" i="1"/>
  <c r="C70" i="1"/>
  <c r="C69" i="1"/>
  <c r="D72" i="1"/>
  <c r="D71" i="1"/>
  <c r="D70" i="1"/>
  <c r="D69" i="1"/>
  <c r="E90" i="1"/>
  <c r="E89" i="1"/>
  <c r="E88" i="1"/>
  <c r="E87" i="1"/>
  <c r="E85" i="1"/>
  <c r="E84" i="1"/>
  <c r="E83" i="1"/>
  <c r="E82" i="1"/>
  <c r="E77" i="1"/>
  <c r="E76" i="1"/>
  <c r="E75" i="1"/>
  <c r="E74" i="1"/>
  <c r="E72" i="1"/>
  <c r="E71" i="1"/>
  <c r="E70" i="1"/>
  <c r="E69" i="1"/>
  <c r="F90" i="1"/>
  <c r="F89" i="1"/>
  <c r="F88" i="1"/>
  <c r="F87" i="1"/>
  <c r="F85" i="1"/>
  <c r="F84" i="1"/>
  <c r="F83" i="1"/>
  <c r="F82" i="1"/>
  <c r="F77" i="1"/>
  <c r="F76" i="1"/>
  <c r="F75" i="1"/>
  <c r="F74" i="1"/>
  <c r="F72" i="1"/>
  <c r="F71" i="1"/>
  <c r="F70" i="1"/>
  <c r="F69" i="1"/>
  <c r="G90" i="1"/>
  <c r="G88" i="1"/>
  <c r="G83" i="1"/>
  <c r="G82" i="1"/>
  <c r="G75" i="1"/>
  <c r="G70" i="1"/>
  <c r="E60" i="1"/>
  <c r="G62" i="1"/>
  <c r="G85" i="1" s="1"/>
  <c r="G63" i="1"/>
  <c r="F42" i="1"/>
  <c r="G43" i="1"/>
  <c r="G44" i="1"/>
  <c r="G45" i="1"/>
  <c r="G42" i="1"/>
  <c r="F43" i="1"/>
  <c r="F44" i="1"/>
  <c r="F45" i="1"/>
  <c r="E45" i="1"/>
  <c r="E44" i="1"/>
  <c r="E42" i="1"/>
  <c r="E63" i="1"/>
  <c r="E62" i="1"/>
  <c r="E61" i="1"/>
  <c r="AJ84" i="1"/>
  <c r="AJ85" i="1"/>
  <c r="AJ86" i="1"/>
  <c r="AJ87" i="1"/>
  <c r="AJ88" i="1"/>
  <c r="AJ89" i="1"/>
  <c r="AJ90" i="1"/>
  <c r="AJ91" i="1"/>
  <c r="AJ92" i="1"/>
  <c r="AJ94" i="1"/>
  <c r="AJ95" i="1"/>
  <c r="AJ96" i="1"/>
  <c r="AJ97" i="1"/>
  <c r="AJ98" i="1"/>
  <c r="AJ99" i="1"/>
  <c r="AJ100" i="1"/>
  <c r="AJ101" i="1"/>
  <c r="AJ102" i="1"/>
  <c r="AJ104" i="1"/>
  <c r="AJ105" i="1"/>
  <c r="AJ106" i="1"/>
  <c r="AJ107" i="1"/>
  <c r="AJ108" i="1"/>
  <c r="AJ109" i="1"/>
  <c r="AJ110" i="1"/>
  <c r="AJ111" i="1"/>
  <c r="AJ112" i="1"/>
  <c r="AJ114" i="1"/>
  <c r="AJ115" i="1"/>
  <c r="AJ116" i="1"/>
  <c r="AJ117" i="1"/>
  <c r="AJ118" i="1"/>
  <c r="AJ119" i="1"/>
  <c r="AJ120" i="1"/>
  <c r="AJ121" i="1"/>
  <c r="AJ122" i="1"/>
  <c r="AJ113" i="1"/>
  <c r="AJ103" i="1"/>
  <c r="AJ93" i="1"/>
  <c r="AJ83" i="1"/>
  <c r="AH77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13" i="1"/>
  <c r="Q103" i="1"/>
  <c r="Q93" i="1"/>
  <c r="Q83" i="1"/>
  <c r="Q84" i="1"/>
  <c r="Q85" i="1"/>
  <c r="Q86" i="1"/>
  <c r="Q87" i="1"/>
  <c r="Q88" i="1"/>
  <c r="Q89" i="1"/>
  <c r="Q90" i="1"/>
  <c r="Q91" i="1"/>
  <c r="Q92" i="1"/>
  <c r="Q40" i="1"/>
  <c r="AH71" i="1"/>
  <c r="AH72" i="1"/>
  <c r="AH73" i="1"/>
  <c r="AH74" i="1"/>
  <c r="AH75" i="1"/>
  <c r="AH76" i="1"/>
  <c r="AH78" i="1"/>
  <c r="AH79" i="1"/>
  <c r="AH70" i="1"/>
  <c r="AH61" i="1"/>
  <c r="AH62" i="1"/>
  <c r="AH63" i="1"/>
  <c r="AH64" i="1"/>
  <c r="AH65" i="1"/>
  <c r="AH66" i="1"/>
  <c r="AH67" i="1"/>
  <c r="AH68" i="1"/>
  <c r="AH69" i="1"/>
  <c r="AH60" i="1"/>
  <c r="AH51" i="1"/>
  <c r="AH52" i="1"/>
  <c r="AH53" i="1"/>
  <c r="AH54" i="1"/>
  <c r="AH55" i="1"/>
  <c r="AH56" i="1"/>
  <c r="AH57" i="1"/>
  <c r="AH58" i="1"/>
  <c r="AH59" i="1"/>
  <c r="AH50" i="1"/>
  <c r="AH40" i="1"/>
  <c r="AH41" i="1"/>
  <c r="AH42" i="1"/>
  <c r="AH43" i="1"/>
  <c r="AH44" i="1"/>
  <c r="AH45" i="1"/>
  <c r="AH46" i="1"/>
  <c r="AH47" i="1"/>
  <c r="AH48" i="1"/>
  <c r="AH49" i="1"/>
  <c r="E16" i="1"/>
  <c r="E17" i="1"/>
  <c r="E18" i="1"/>
  <c r="E7" i="1"/>
  <c r="L7" i="1" s="1"/>
  <c r="E8" i="1"/>
  <c r="L8" i="1" s="1"/>
  <c r="E9" i="1"/>
  <c r="L9" i="1" s="1"/>
  <c r="Q71" i="1"/>
  <c r="Q72" i="1"/>
  <c r="Q73" i="1"/>
  <c r="Q74" i="1"/>
  <c r="Q75" i="1"/>
  <c r="Q76" i="1"/>
  <c r="Q77" i="1"/>
  <c r="Q78" i="1"/>
  <c r="Q79" i="1"/>
  <c r="Q70" i="1"/>
  <c r="Q60" i="1"/>
  <c r="Q61" i="1"/>
  <c r="Q62" i="1"/>
  <c r="Q63" i="1"/>
  <c r="Q64" i="1"/>
  <c r="Q65" i="1"/>
  <c r="Q66" i="1"/>
  <c r="Q67" i="1"/>
  <c r="Q68" i="1"/>
  <c r="Q69" i="1"/>
  <c r="Q50" i="1"/>
  <c r="Q51" i="1"/>
  <c r="Q52" i="1"/>
  <c r="Q53" i="1"/>
  <c r="Q54" i="1"/>
  <c r="Q55" i="1"/>
  <c r="Q56" i="1"/>
  <c r="Q57" i="1"/>
  <c r="Q58" i="1"/>
  <c r="Q59" i="1"/>
  <c r="Q41" i="1"/>
  <c r="Q42" i="1"/>
  <c r="Q43" i="1"/>
  <c r="Q44" i="1"/>
  <c r="Q45" i="1"/>
  <c r="Q46" i="1"/>
  <c r="Q47" i="1"/>
  <c r="Q48" i="1"/>
  <c r="Q49" i="1"/>
  <c r="D33" i="1"/>
  <c r="E33" i="1"/>
  <c r="L33" i="1" s="1"/>
  <c r="E15" i="1"/>
  <c r="E6" i="1"/>
  <c r="L6" i="1" s="1"/>
  <c r="D61" i="1"/>
  <c r="F61" i="1" s="1"/>
  <c r="G76" i="1" s="1"/>
  <c r="D62" i="1"/>
  <c r="F62" i="1" s="1"/>
  <c r="G84" i="1" s="1"/>
  <c r="D63" i="1"/>
  <c r="G87" i="1" s="1"/>
  <c r="D35" i="1"/>
  <c r="D36" i="1"/>
  <c r="D34" i="1"/>
  <c r="G61" i="1" l="1"/>
  <c r="G77" i="1" s="1"/>
  <c r="F63" i="1"/>
  <c r="G89" i="1" s="1"/>
  <c r="G74" i="1"/>
  <c r="G69" i="1"/>
  <c r="F60" i="1"/>
  <c r="G71" i="1" s="1"/>
  <c r="E34" i="1"/>
  <c r="L34" i="1" s="1"/>
  <c r="G34" i="1"/>
  <c r="F34" i="1"/>
  <c r="E36" i="1"/>
  <c r="L36" i="1" s="1"/>
  <c r="G36" i="1"/>
  <c r="F36" i="1"/>
  <c r="E35" i="1"/>
  <c r="L35" i="1" s="1"/>
  <c r="G35" i="1"/>
  <c r="F35" i="1"/>
  <c r="F6" i="1"/>
  <c r="G6" i="1"/>
  <c r="L15" i="1"/>
  <c r="F15" i="1" s="1"/>
  <c r="G15" i="1"/>
  <c r="G33" i="1"/>
  <c r="F33" i="1"/>
  <c r="G9" i="1"/>
  <c r="F9" i="1"/>
  <c r="G8" i="1"/>
  <c r="F8" i="1"/>
  <c r="G7" i="1"/>
  <c r="F7" i="1"/>
  <c r="G18" i="1"/>
  <c r="L18" i="1"/>
  <c r="F18" i="1" s="1"/>
  <c r="G17" i="1"/>
  <c r="L17" i="1"/>
  <c r="F17" i="1" s="1"/>
  <c r="G16" i="1"/>
  <c r="L16" i="1"/>
  <c r="F16" i="1" s="1"/>
  <c r="E43" i="1"/>
</calcChain>
</file>

<file path=xl/sharedStrings.xml><?xml version="1.0" encoding="utf-8"?>
<sst xmlns="http://schemas.openxmlformats.org/spreadsheetml/2006/main" count="119" uniqueCount="28">
  <si>
    <t>Datos</t>
  </si>
  <si>
    <t>Algoritmo</t>
  </si>
  <si>
    <t>Método: 50T, resto</t>
  </si>
  <si>
    <t>Tasa error</t>
  </si>
  <si>
    <t>Desviación estándar</t>
  </si>
  <si>
    <t>Intervalo superior</t>
  </si>
  <si>
    <t>Intervalo inferior</t>
  </si>
  <si>
    <t>Soybean</t>
  </si>
  <si>
    <t>J48</t>
  </si>
  <si>
    <t>Sin podar</t>
  </si>
  <si>
    <t>Vote</t>
  </si>
  <si>
    <t>Método: Hold out</t>
  </si>
  <si>
    <t>Tasa de error</t>
  </si>
  <si>
    <t>Método: Hold out repetido</t>
  </si>
  <si>
    <t>j48 sb</t>
  </si>
  <si>
    <t>sbup</t>
  </si>
  <si>
    <t>Método: 10 XV</t>
  </si>
  <si>
    <t>50 intan. entrenam</t>
  </si>
  <si>
    <t>Hold out</t>
  </si>
  <si>
    <t>Hold out repetido</t>
  </si>
  <si>
    <t>10-XV</t>
  </si>
  <si>
    <t>4 x 10 XV</t>
  </si>
  <si>
    <t>Error</t>
  </si>
  <si>
    <t>Desviación</t>
  </si>
  <si>
    <t>Intervalo sup.</t>
  </si>
  <si>
    <t>Intervalo inf</t>
  </si>
  <si>
    <t>j48 vote</t>
  </si>
  <si>
    <t>unprunesd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</si>
</sst>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00\ _€_-;\-* #,##0.0000\ _€_-;_-* &quot;-&quot;????\ _€_-;_-@_-"/>
    <numFmt numFmtId="165" formatCode="#,##0.0000"/>
    <numFmt numFmtId="166" formatCode="0.0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3" fillId="0" borderId="0" xfId="0" quotePrefix="1" applyFont="1"/>
    <xf numFmtId="0" fontId="4" fillId="0" borderId="0" xfId="0" applyFont="1"/>
    <xf numFmtId="164" fontId="0" fillId="0" borderId="0" xfId="0" applyNumberFormat="1"/>
    <xf numFmtId="164" fontId="3" fillId="0" borderId="0" xfId="0" quotePrefix="1" applyNumberFormat="1" applyFont="1"/>
    <xf numFmtId="165" fontId="0" fillId="0" borderId="0" xfId="0" applyNumberFormat="1"/>
    <xf numFmtId="166" fontId="0" fillId="0" borderId="1" xfId="0" applyNumberFormat="1" applyBorder="1"/>
    <xf numFmtId="166" fontId="3" fillId="0" borderId="1" xfId="0" quotePrefix="1" applyNumberFormat="1" applyFont="1" applyBorder="1"/>
    <xf numFmtId="166" fontId="3" fillId="0" borderId="0" xfId="0" quotePrefix="1" applyNumberFormat="1" applyFont="1"/>
    <xf numFmtId="166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166" fontId="0" fillId="0" borderId="5" xfId="0" applyNumberFormat="1" applyBorder="1"/>
    <xf numFmtId="0" fontId="0" fillId="0" borderId="5" xfId="0" applyBorder="1" applyAlignment="1">
      <alignment horizontal="center"/>
    </xf>
    <xf numFmtId="166" fontId="3" fillId="0" borderId="5" xfId="0" quotePrefix="1" applyNumberFormat="1" applyFont="1" applyBorder="1"/>
    <xf numFmtId="0" fontId="0" fillId="0" borderId="6" xfId="0" applyBorder="1"/>
    <xf numFmtId="166" fontId="0" fillId="0" borderId="6" xfId="0" applyNumberFormat="1" applyBorder="1"/>
    <xf numFmtId="166" fontId="3" fillId="0" borderId="6" xfId="0" quotePrefix="1" applyNumberFormat="1" applyFont="1" applyBorder="1"/>
    <xf numFmtId="0" fontId="0" fillId="0" borderId="0" xfId="0" applyBorder="1"/>
    <xf numFmtId="0" fontId="0" fillId="0" borderId="7" xfId="0" applyBorder="1"/>
    <xf numFmtId="166" fontId="3" fillId="0" borderId="3" xfId="0" quotePrefix="1" applyNumberFormat="1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V122"/>
  <sheetViews>
    <sheetView tabSelected="1" topLeftCell="M28" workbookViewId="0">
      <selection activeCell="C92" sqref="C92"/>
    </sheetView>
  </sheetViews>
  <sheetFormatPr baseColWidth="10" defaultColWidth="9.140625" defaultRowHeight="15"/>
  <cols>
    <col min="2" max="2" width="12.85546875" customWidth="1"/>
    <col min="3" max="3" width="12" customWidth="1"/>
    <col min="4" max="4" width="10.28515625" customWidth="1"/>
    <col min="5" max="5" width="18.5703125" customWidth="1"/>
    <col min="6" max="6" width="18" customWidth="1"/>
    <col min="7" max="7" width="19" customWidth="1"/>
  </cols>
  <sheetData>
    <row r="2" spans="2:12">
      <c r="J2">
        <v>683</v>
      </c>
      <c r="K2">
        <v>435</v>
      </c>
    </row>
    <row r="4" spans="2:12">
      <c r="B4" s="1" t="s">
        <v>0</v>
      </c>
      <c r="C4" s="1" t="s">
        <v>1</v>
      </c>
      <c r="D4" s="16" t="s">
        <v>2</v>
      </c>
      <c r="E4" s="16"/>
      <c r="F4" s="16"/>
      <c r="G4" s="16"/>
    </row>
    <row r="5" spans="2:12">
      <c r="B5" s="1"/>
      <c r="C5" s="1"/>
      <c r="D5" s="1" t="s">
        <v>3</v>
      </c>
      <c r="E5" s="1" t="s">
        <v>4</v>
      </c>
      <c r="F5" s="1" t="s">
        <v>5</v>
      </c>
      <c r="G5" s="1" t="s">
        <v>6</v>
      </c>
      <c r="I5">
        <v>633</v>
      </c>
    </row>
    <row r="6" spans="2:12">
      <c r="B6" s="1" t="s">
        <v>7</v>
      </c>
      <c r="C6" s="1" t="s">
        <v>8</v>
      </c>
      <c r="D6" s="12">
        <v>0.50239999999999996</v>
      </c>
      <c r="E6" s="12">
        <f>(D6*(1-D6)/I5) ^0.5</f>
        <v>1.9872986897163946E-2</v>
      </c>
      <c r="F6" s="12">
        <f>D6+(1.96*L6)</f>
        <v>0.50544017060335844</v>
      </c>
      <c r="G6" s="12">
        <f>D6-(1.96*L6)</f>
        <v>0.49935982939664147</v>
      </c>
      <c r="I6">
        <v>633</v>
      </c>
      <c r="L6">
        <f>_xlfn.CONFIDENCE.T(0.05,E6,I5)</f>
        <v>1.5511074506931012E-3</v>
      </c>
    </row>
    <row r="7" spans="2:12">
      <c r="B7" s="1"/>
      <c r="C7" s="1" t="s">
        <v>9</v>
      </c>
      <c r="D7" s="12">
        <v>0.50239999999999996</v>
      </c>
      <c r="E7" s="12">
        <f t="shared" ref="E7:E9" si="0">(D7*(1-D7)/I6) ^0.5</f>
        <v>1.9872986897163946E-2</v>
      </c>
      <c r="F7" s="12">
        <f t="shared" ref="F7:F9" si="1">D7+(1.96*L7)</f>
        <v>0.50544017060335844</v>
      </c>
      <c r="G7" s="12">
        <f t="shared" ref="G7:G9" si="2">D7-(1.96*L7)</f>
        <v>0.49935982939664147</v>
      </c>
      <c r="I7">
        <v>385</v>
      </c>
      <c r="L7">
        <f t="shared" ref="L7:L9" si="3">_xlfn.CONFIDENCE.T(0.05,E7,I6)</f>
        <v>1.5511074506931012E-3</v>
      </c>
    </row>
    <row r="8" spans="2:12">
      <c r="B8" s="1" t="s">
        <v>10</v>
      </c>
      <c r="C8" s="1" t="s">
        <v>8</v>
      </c>
      <c r="D8" s="12">
        <v>4.6800000000000001E-2</v>
      </c>
      <c r="E8" s="12">
        <f t="shared" si="0"/>
        <v>1.0764269900625239E-2</v>
      </c>
      <c r="F8" s="12">
        <f t="shared" si="1"/>
        <v>4.8914118632837941E-2</v>
      </c>
      <c r="G8" s="12">
        <f t="shared" si="2"/>
        <v>4.4685881367162061E-2</v>
      </c>
      <c r="I8">
        <v>385</v>
      </c>
      <c r="L8">
        <f t="shared" si="3"/>
        <v>1.0786319555295598E-3</v>
      </c>
    </row>
    <row r="9" spans="2:12">
      <c r="B9" s="4"/>
      <c r="C9" s="4" t="s">
        <v>9</v>
      </c>
      <c r="D9" s="15">
        <v>4.6800000000000001E-2</v>
      </c>
      <c r="E9" s="15">
        <f t="shared" si="0"/>
        <v>1.0764269900625239E-2</v>
      </c>
      <c r="F9" s="15">
        <f t="shared" si="1"/>
        <v>4.8914118632837941E-2</v>
      </c>
      <c r="G9" s="15">
        <f t="shared" si="2"/>
        <v>4.4685881367162061E-2</v>
      </c>
      <c r="L9">
        <f t="shared" si="3"/>
        <v>1.0786319555295598E-3</v>
      </c>
    </row>
    <row r="10" spans="2:12">
      <c r="B10" s="28"/>
      <c r="C10" s="28"/>
      <c r="D10" s="28"/>
      <c r="E10" s="28"/>
      <c r="F10" s="28"/>
      <c r="G10" s="28"/>
    </row>
    <row r="13" spans="2:12">
      <c r="B13" s="1" t="s">
        <v>0</v>
      </c>
      <c r="C13" s="1" t="s">
        <v>1</v>
      </c>
      <c r="D13" s="16" t="s">
        <v>11</v>
      </c>
      <c r="E13" s="16"/>
      <c r="F13" s="16"/>
      <c r="G13" s="16"/>
    </row>
    <row r="14" spans="2:12">
      <c r="B14" s="1"/>
      <c r="C14" s="1"/>
      <c r="D14" s="1" t="s">
        <v>3</v>
      </c>
      <c r="E14" s="1" t="s">
        <v>4</v>
      </c>
      <c r="F14" s="1" t="s">
        <v>5</v>
      </c>
      <c r="G14" s="1" t="s">
        <v>6</v>
      </c>
      <c r="I14">
        <v>233</v>
      </c>
    </row>
    <row r="15" spans="2:12">
      <c r="B15" s="1" t="s">
        <v>7</v>
      </c>
      <c r="C15" s="1" t="s">
        <v>8</v>
      </c>
      <c r="D15" s="12">
        <v>9.4899999999999998E-2</v>
      </c>
      <c r="E15" s="12">
        <f>(D15*(1-D15)/I14) ^0.5</f>
        <v>1.9200097236878239E-2</v>
      </c>
      <c r="F15" s="13">
        <f>D15+(1.96*L15)</f>
        <v>9.9757369010028629E-2</v>
      </c>
      <c r="G15" s="13">
        <f>E15-(1.96*M15)</f>
        <v>1.9200097236878239E-2</v>
      </c>
      <c r="I15">
        <v>233</v>
      </c>
      <c r="L15" s="7">
        <f>_xlfn.CONFIDENCE.T(0.05,E15,I14)</f>
        <v>2.4782494949125637E-3</v>
      </c>
    </row>
    <row r="16" spans="2:12">
      <c r="B16" s="1"/>
      <c r="C16" s="1" t="s">
        <v>9</v>
      </c>
      <c r="D16" s="12">
        <v>0.1336</v>
      </c>
      <c r="E16" s="12">
        <f t="shared" ref="E16:E18" si="4">(D16*(1-D16)/I15) ^0.5</f>
        <v>2.22886872515889E-2</v>
      </c>
      <c r="F16" s="13">
        <f t="shared" ref="F16:F18" si="5">D16+(1.96*L16)</f>
        <v>0.13923874116856769</v>
      </c>
      <c r="G16" s="13">
        <f t="shared" ref="G16:G18" si="6">E16-(1.96*M16)</f>
        <v>2.22886872515889E-2</v>
      </c>
      <c r="I16">
        <v>148</v>
      </c>
      <c r="L16" s="7">
        <f t="shared" ref="L16:L18" si="7">_xlfn.CONFIDENCE.T(0.05,E16,I15)</f>
        <v>2.8769087594733094E-3</v>
      </c>
    </row>
    <row r="17" spans="2:12">
      <c r="B17" s="1" t="s">
        <v>10</v>
      </c>
      <c r="C17" s="1" t="s">
        <v>8</v>
      </c>
      <c r="D17" s="12">
        <v>2.7099999999999999E-2</v>
      </c>
      <c r="E17" s="12">
        <f t="shared" si="4"/>
        <v>1.3347129967838716E-2</v>
      </c>
      <c r="F17" s="13">
        <f t="shared" si="5"/>
        <v>3.1349631945260012E-2</v>
      </c>
      <c r="G17" s="13">
        <f t="shared" si="6"/>
        <v>1.3347129967838716E-2</v>
      </c>
      <c r="I17">
        <v>148</v>
      </c>
      <c r="L17" s="7">
        <f t="shared" si="7"/>
        <v>2.1681795639081707E-3</v>
      </c>
    </row>
    <row r="18" spans="2:12">
      <c r="B18" s="4"/>
      <c r="C18" s="4" t="s">
        <v>9</v>
      </c>
      <c r="D18" s="15">
        <v>2.7099999999999999E-2</v>
      </c>
      <c r="E18" s="15">
        <f t="shared" si="4"/>
        <v>1.3347129967838716E-2</v>
      </c>
      <c r="F18" s="27">
        <f t="shared" si="5"/>
        <v>3.1349631945260012E-2</v>
      </c>
      <c r="G18" s="27">
        <f t="shared" si="6"/>
        <v>1.3347129967838716E-2</v>
      </c>
      <c r="L18" s="7">
        <f t="shared" si="7"/>
        <v>2.1681795639081707E-3</v>
      </c>
    </row>
    <row r="19" spans="2:12">
      <c r="B19" s="28"/>
      <c r="C19" s="28"/>
      <c r="D19" s="28"/>
      <c r="E19" s="28"/>
      <c r="F19" s="28"/>
      <c r="G19" s="28"/>
    </row>
    <row r="20" spans="2:12">
      <c r="B20" s="25"/>
      <c r="C20" s="25"/>
      <c r="D20" s="25"/>
      <c r="E20" s="25"/>
      <c r="F20" s="25"/>
      <c r="G20" s="25"/>
    </row>
    <row r="22" spans="2:12">
      <c r="B22" s="1" t="s">
        <v>0</v>
      </c>
      <c r="C22" s="3" t="s">
        <v>1</v>
      </c>
      <c r="D22" s="16" t="s">
        <v>12</v>
      </c>
      <c r="E22" s="16"/>
      <c r="F22" s="16"/>
    </row>
    <row r="23" spans="2:12">
      <c r="B23" s="1"/>
      <c r="C23" s="3"/>
      <c r="D23" s="2">
        <v>2</v>
      </c>
      <c r="E23" s="2">
        <v>3</v>
      </c>
      <c r="F23" s="2">
        <v>4</v>
      </c>
    </row>
    <row r="24" spans="2:12">
      <c r="B24" s="1" t="s">
        <v>7</v>
      </c>
      <c r="C24" s="3" t="s">
        <v>8</v>
      </c>
      <c r="D24" s="1">
        <v>0.11210000000000001</v>
      </c>
      <c r="E24" s="1">
        <v>0.10780000000000001</v>
      </c>
      <c r="F24" s="3">
        <v>0.13789999999999999</v>
      </c>
      <c r="G24" s="6"/>
      <c r="I24" s="5">
        <v>9.4899999999999998E-2</v>
      </c>
    </row>
    <row r="25" spans="2:12">
      <c r="B25" s="1"/>
      <c r="C25" s="3" t="s">
        <v>9</v>
      </c>
      <c r="D25" s="1">
        <v>0.1164</v>
      </c>
      <c r="E25" s="1">
        <v>0.1293</v>
      </c>
      <c r="F25" s="3">
        <v>0.14219999999999999</v>
      </c>
      <c r="G25" s="6"/>
      <c r="I25" s="5">
        <v>0.1336</v>
      </c>
    </row>
    <row r="26" spans="2:12">
      <c r="B26" s="1" t="s">
        <v>10</v>
      </c>
      <c r="C26" s="3" t="s">
        <v>8</v>
      </c>
      <c r="D26" s="1">
        <v>8.1100000000000005E-2</v>
      </c>
      <c r="E26" s="1">
        <v>5.4100000000000002E-2</v>
      </c>
      <c r="F26" s="1">
        <v>6.08E-2</v>
      </c>
      <c r="I26" s="1">
        <v>2.7099999999999999E-2</v>
      </c>
    </row>
    <row r="27" spans="2:12">
      <c r="B27" s="4"/>
      <c r="C27" s="26" t="s">
        <v>9</v>
      </c>
      <c r="D27" s="4">
        <v>6.7599999999999993E-2</v>
      </c>
      <c r="E27" s="4">
        <v>5.4100000000000002E-2</v>
      </c>
      <c r="F27" s="4">
        <v>6.08E-2</v>
      </c>
      <c r="I27" s="1">
        <v>2.7099999999999999E-2</v>
      </c>
    </row>
    <row r="28" spans="2:12">
      <c r="B28" s="28"/>
      <c r="C28" s="28"/>
      <c r="D28" s="28"/>
      <c r="E28" s="28"/>
      <c r="F28" s="28"/>
    </row>
    <row r="31" spans="2:12">
      <c r="B31" s="1" t="s">
        <v>0</v>
      </c>
      <c r="C31" s="1" t="s">
        <v>1</v>
      </c>
      <c r="D31" s="16" t="s">
        <v>13</v>
      </c>
      <c r="E31" s="16"/>
      <c r="F31" s="16"/>
      <c r="G31" s="16"/>
    </row>
    <row r="32" spans="2:12">
      <c r="B32" s="1"/>
      <c r="C32" s="1"/>
      <c r="D32" s="1" t="s">
        <v>3</v>
      </c>
      <c r="E32" s="1" t="s">
        <v>4</v>
      </c>
      <c r="F32" s="1" t="s">
        <v>5</v>
      </c>
      <c r="G32" s="1" t="s">
        <v>6</v>
      </c>
      <c r="I32">
        <v>233</v>
      </c>
    </row>
    <row r="33" spans="2:45">
      <c r="B33" s="1" t="s">
        <v>7</v>
      </c>
      <c r="C33" s="1" t="s">
        <v>8</v>
      </c>
      <c r="D33" s="12">
        <f>AVERAGE(D24:I24)</f>
        <v>0.113175</v>
      </c>
      <c r="E33" s="12">
        <f>(D33*(1-D33)/I32) ^0.5</f>
        <v>2.0754690185583857E-2</v>
      </c>
      <c r="F33" s="12">
        <f>D33+(1.96*L33)</f>
        <v>0.118425660331374</v>
      </c>
      <c r="G33" s="13">
        <f>D33-(1.96*L33)</f>
        <v>0.107924339668626</v>
      </c>
      <c r="I33">
        <v>233</v>
      </c>
      <c r="L33" s="7">
        <f>_xlfn.CONFIDENCE.T(0.05,E33,I32)</f>
        <v>2.6789083323336777E-3</v>
      </c>
    </row>
    <row r="34" spans="2:45">
      <c r="B34" s="1"/>
      <c r="C34" s="1" t="s">
        <v>9</v>
      </c>
      <c r="D34" s="12">
        <f>AVERAGE(D25:I25)</f>
        <v>0.13037500000000002</v>
      </c>
      <c r="E34" s="12">
        <f t="shared" ref="E34:E36" si="8">(D34*(1-D34)/I33) ^0.5</f>
        <v>2.2058968899420016E-2</v>
      </c>
      <c r="F34" s="12">
        <f t="shared" ref="F34:F36" si="9">D34+(1.96*L34)</f>
        <v>0.1359556254834702</v>
      </c>
      <c r="G34" s="13">
        <f t="shared" ref="G34:G36" si="10">D34-(1.96*L34)</f>
        <v>0.12479437451652985</v>
      </c>
      <c r="I34">
        <v>148</v>
      </c>
      <c r="L34" s="7">
        <f t="shared" ref="L34:L36" si="11">_xlfn.CONFIDENCE.T(0.05,E34,I33)</f>
        <v>2.847257899729682E-3</v>
      </c>
    </row>
    <row r="35" spans="2:45">
      <c r="B35" s="1" t="s">
        <v>10</v>
      </c>
      <c r="C35" s="1" t="s">
        <v>8</v>
      </c>
      <c r="D35" s="12">
        <f>AVERAGE(D26:I26)</f>
        <v>5.5775000000000005E-2</v>
      </c>
      <c r="E35" s="12">
        <f t="shared" si="8"/>
        <v>1.8863691238153214E-2</v>
      </c>
      <c r="F35" s="12">
        <f t="shared" si="9"/>
        <v>6.1781066104423965E-2</v>
      </c>
      <c r="G35" s="13">
        <f t="shared" si="10"/>
        <v>4.9768933895576045E-2</v>
      </c>
      <c r="I35">
        <v>148</v>
      </c>
      <c r="L35" s="7">
        <f t="shared" si="11"/>
        <v>3.0643194410326312E-3</v>
      </c>
    </row>
    <row r="36" spans="2:45">
      <c r="B36" s="4"/>
      <c r="C36" s="4" t="s">
        <v>9</v>
      </c>
      <c r="D36" s="15">
        <f>AVERAGE(D27:I27)</f>
        <v>5.2400000000000002E-2</v>
      </c>
      <c r="E36" s="15">
        <f t="shared" si="8"/>
        <v>1.8316703350265341E-2</v>
      </c>
      <c r="F36" s="15">
        <f t="shared" si="9"/>
        <v>5.8231909022891097E-2</v>
      </c>
      <c r="G36" s="27">
        <f t="shared" si="10"/>
        <v>4.6568090977108907E-2</v>
      </c>
      <c r="L36" s="7">
        <f t="shared" si="11"/>
        <v>2.9754637871893339E-3</v>
      </c>
    </row>
    <row r="37" spans="2:45">
      <c r="B37" s="28"/>
      <c r="C37" s="28"/>
      <c r="D37" s="28"/>
      <c r="E37" s="28"/>
      <c r="F37" s="28"/>
      <c r="G37" s="28"/>
    </row>
    <row r="39" spans="2:45">
      <c r="O39" t="s">
        <v>14</v>
      </c>
      <c r="S39">
        <v>2</v>
      </c>
      <c r="W39">
        <v>3</v>
      </c>
      <c r="AA39">
        <v>4</v>
      </c>
      <c r="AF39" t="s">
        <v>15</v>
      </c>
    </row>
    <row r="40" spans="2:45">
      <c r="B40" s="1" t="s">
        <v>0</v>
      </c>
      <c r="C40" s="1" t="s">
        <v>1</v>
      </c>
      <c r="D40" s="16" t="s">
        <v>16</v>
      </c>
      <c r="E40" s="16"/>
      <c r="F40" s="16"/>
      <c r="G40" s="16"/>
      <c r="J40" s="11"/>
      <c r="O40">
        <v>0.101449275362319</v>
      </c>
      <c r="P40" s="1">
        <v>8.4900000000000003E-2</v>
      </c>
      <c r="Q40">
        <f>(O40-P40) ^2</f>
        <v>2.7387851501785857E-4</v>
      </c>
      <c r="S40">
        <v>0.115942028985507</v>
      </c>
      <c r="T40" s="1">
        <v>9.8100000000000007E-2</v>
      </c>
      <c r="W40">
        <v>7.2463768115942004E-2</v>
      </c>
      <c r="X40" s="1">
        <v>9.0800000000000006E-2</v>
      </c>
      <c r="AA40" s="8">
        <v>8.6956521739130405E-2</v>
      </c>
      <c r="AB40" s="1">
        <v>7.9100000000000004E-2</v>
      </c>
      <c r="AF40" s="9">
        <v>5.7971014492753603E-2</v>
      </c>
      <c r="AG40" s="1">
        <v>8.3799999999999999E-2</v>
      </c>
      <c r="AH40" s="10">
        <f>(AF40-AG40) ^2</f>
        <v>6.6713649233354441E-4</v>
      </c>
      <c r="AJ40">
        <v>0.101449275362319</v>
      </c>
      <c r="AK40" s="1">
        <v>0.10539999999999999</v>
      </c>
      <c r="AN40" s="8">
        <v>5.7971014492753603E-2</v>
      </c>
      <c r="AO40" s="1">
        <v>0.10249999999999999</v>
      </c>
      <c r="AR40" s="8">
        <v>8.6956521739130405E-2</v>
      </c>
      <c r="AS40" s="1">
        <v>8.9300000000000004E-2</v>
      </c>
    </row>
    <row r="41" spans="2:45">
      <c r="B41" s="1"/>
      <c r="C41" s="1"/>
      <c r="D41" s="1" t="s">
        <v>3</v>
      </c>
      <c r="E41" s="1" t="s">
        <v>4</v>
      </c>
      <c r="F41" s="1" t="s">
        <v>5</v>
      </c>
      <c r="G41" s="1" t="s">
        <v>6</v>
      </c>
      <c r="O41">
        <v>7.2463768115942004E-2</v>
      </c>
      <c r="P41" s="1">
        <v>8.4900000000000003E-2</v>
      </c>
      <c r="Q41">
        <f t="shared" ref="Q41:Q49" si="12">(O41-P41) ^2</f>
        <v>1.5465986347406078E-4</v>
      </c>
      <c r="S41">
        <v>5.7971014492753603E-2</v>
      </c>
      <c r="T41" s="1">
        <v>9.8100000000000007E-2</v>
      </c>
      <c r="W41">
        <v>7.2463768115942004E-2</v>
      </c>
      <c r="X41" s="1">
        <v>9.0800000000000006E-2</v>
      </c>
      <c r="AA41" s="8">
        <v>2.8985507246376802E-2</v>
      </c>
      <c r="AB41" s="1">
        <v>7.9100000000000004E-2</v>
      </c>
      <c r="AF41" s="9">
        <v>0.101449275362319</v>
      </c>
      <c r="AG41" s="1">
        <v>8.3799999999999999E-2</v>
      </c>
      <c r="AH41" s="10">
        <f t="shared" ref="AH41:AH49" si="13">(AF41-AG41) ^2</f>
        <v>3.114969208149605E-4</v>
      </c>
      <c r="AJ41">
        <v>7.2463768115942004E-2</v>
      </c>
      <c r="AK41" s="1">
        <v>0.10539999999999999</v>
      </c>
      <c r="AN41" s="8">
        <v>8.6956521739130405E-2</v>
      </c>
      <c r="AO41" s="1">
        <v>0.10249999999999999</v>
      </c>
      <c r="AR41" s="8">
        <v>8.6956521739130405E-2</v>
      </c>
      <c r="AS41" s="1">
        <v>8.9300000000000004E-2</v>
      </c>
    </row>
    <row r="42" spans="2:45">
      <c r="B42" s="1" t="s">
        <v>7</v>
      </c>
      <c r="C42" s="1" t="s">
        <v>8</v>
      </c>
      <c r="D42" s="12">
        <v>8.4900000000000003E-2</v>
      </c>
      <c r="E42" s="12">
        <f>1/9*(SUM(Q40:Q49)) ^0.5</f>
        <v>8.2437815061202607E-3</v>
      </c>
      <c r="F42" s="12">
        <f>D42+1.8331*(E42/10)</f>
        <v>8.6411167587886903E-2</v>
      </c>
      <c r="G42" s="14">
        <f>D42-1.8331*(E42/10)</f>
        <v>8.3388832412113104E-2</v>
      </c>
      <c r="O42">
        <v>8.6956521739130405E-2</v>
      </c>
      <c r="P42" s="1">
        <v>8.4900000000000003E-2</v>
      </c>
      <c r="Q42">
        <f t="shared" si="12"/>
        <v>4.2292816635159307E-6</v>
      </c>
      <c r="S42">
        <v>0.115942028985507</v>
      </c>
      <c r="T42" s="1">
        <v>9.8100000000000007E-2</v>
      </c>
      <c r="W42">
        <v>0.101449275362319</v>
      </c>
      <c r="X42" s="1">
        <v>9.0800000000000006E-2</v>
      </c>
      <c r="AA42" s="8">
        <v>8.6956521739130405E-2</v>
      </c>
      <c r="AB42" s="1">
        <v>7.9100000000000004E-2</v>
      </c>
      <c r="AF42" s="9">
        <v>5.7971014492753603E-2</v>
      </c>
      <c r="AG42" s="1">
        <v>8.3799999999999999E-2</v>
      </c>
      <c r="AH42" s="10">
        <f t="shared" si="13"/>
        <v>6.6713649233354441E-4</v>
      </c>
      <c r="AJ42">
        <v>0.14492753623188401</v>
      </c>
      <c r="AK42" s="1">
        <v>0.10539999999999999</v>
      </c>
      <c r="AN42" s="8">
        <v>0.115942028985507</v>
      </c>
      <c r="AO42" s="1">
        <v>0.10249999999999999</v>
      </c>
      <c r="AR42" s="8">
        <v>8.6956521739130405E-2</v>
      </c>
      <c r="AS42" s="1">
        <v>8.9300000000000004E-2</v>
      </c>
    </row>
    <row r="43" spans="2:45">
      <c r="B43" s="1"/>
      <c r="C43" s="1" t="s">
        <v>9</v>
      </c>
      <c r="D43" s="12">
        <v>8.3799999999999999E-2</v>
      </c>
      <c r="E43" s="12">
        <f>1/9*(SUM(AH40:AH49)) ^0.5</f>
        <v>9.1639106051808732E-3</v>
      </c>
      <c r="F43" s="12">
        <f t="shared" ref="F43:F45" si="14">D43+1.8331*(E43/10)</f>
        <v>8.547983645303571E-2</v>
      </c>
      <c r="G43" s="14">
        <f t="shared" ref="G43:G45" si="15">D43-1.8331*(E43/10)</f>
        <v>8.2120163546964289E-2</v>
      </c>
      <c r="O43">
        <v>0.10294117647058799</v>
      </c>
      <c r="P43" s="1">
        <v>8.4900000000000003E-2</v>
      </c>
      <c r="Q43">
        <f t="shared" si="12"/>
        <v>3.2548404844289777E-4</v>
      </c>
      <c r="S43">
        <v>0.10294117647058799</v>
      </c>
      <c r="T43" s="1">
        <v>9.8100000000000007E-2</v>
      </c>
      <c r="W43">
        <v>0.13235294117647101</v>
      </c>
      <c r="X43" s="1">
        <v>9.0800000000000006E-2</v>
      </c>
      <c r="AA43" s="8">
        <v>7.3529411764705899E-2</v>
      </c>
      <c r="AB43" s="1">
        <v>7.9100000000000004E-2</v>
      </c>
      <c r="AF43" s="9">
        <v>0.11764705882352899</v>
      </c>
      <c r="AG43" s="1">
        <v>8.3799999999999999E-2</v>
      </c>
      <c r="AH43" s="10">
        <f t="shared" si="13"/>
        <v>1.145623391003432E-3</v>
      </c>
      <c r="AJ43">
        <v>8.8235294117647106E-2</v>
      </c>
      <c r="AK43" s="1">
        <v>0.10539999999999999</v>
      </c>
      <c r="AN43" s="8">
        <v>0.161764705882353</v>
      </c>
      <c r="AO43" s="1">
        <v>0.10249999999999999</v>
      </c>
      <c r="AR43" s="8">
        <v>5.8823529411764698E-2</v>
      </c>
      <c r="AS43" s="1">
        <v>8.9300000000000004E-2</v>
      </c>
    </row>
    <row r="44" spans="2:45">
      <c r="B44" s="1" t="s">
        <v>10</v>
      </c>
      <c r="C44" s="1" t="s">
        <v>8</v>
      </c>
      <c r="D44" s="12">
        <v>3.6799999999999999E-2</v>
      </c>
      <c r="E44" s="14">
        <f>1/9*(SUM(Q83:Q92)) ^0.5</f>
        <v>1.1411890041343851E-2</v>
      </c>
      <c r="F44" s="12">
        <f t="shared" si="14"/>
        <v>3.8891913563478743E-2</v>
      </c>
      <c r="G44" s="14">
        <f t="shared" si="15"/>
        <v>3.4708086436521256E-2</v>
      </c>
      <c r="O44">
        <v>2.9411764705882401E-2</v>
      </c>
      <c r="P44" s="1">
        <v>8.4900000000000003E-2</v>
      </c>
      <c r="Q44">
        <f t="shared" si="12"/>
        <v>3.0789442560553585E-3</v>
      </c>
      <c r="S44">
        <v>0.13235294117647101</v>
      </c>
      <c r="T44" s="1">
        <v>9.8100000000000007E-2</v>
      </c>
      <c r="W44">
        <v>8.8235294117647106E-2</v>
      </c>
      <c r="X44" s="1">
        <v>9.0800000000000006E-2</v>
      </c>
      <c r="AA44" s="8">
        <v>0.13235294117647101</v>
      </c>
      <c r="AB44" s="1">
        <v>7.9100000000000004E-2</v>
      </c>
      <c r="AF44" s="9">
        <v>5.8823529411764698E-2</v>
      </c>
      <c r="AG44" s="1">
        <v>8.3799999999999999E-2</v>
      </c>
      <c r="AH44" s="10">
        <f t="shared" si="13"/>
        <v>6.2382408304498304E-4</v>
      </c>
      <c r="AJ44">
        <v>0.13235294117647101</v>
      </c>
      <c r="AK44" s="1">
        <v>0.10539999999999999</v>
      </c>
      <c r="AN44" s="8">
        <v>0.10294117647058799</v>
      </c>
      <c r="AO44" s="1">
        <v>0.10249999999999999</v>
      </c>
      <c r="AR44" s="8">
        <v>0.14705882352941199</v>
      </c>
      <c r="AS44" s="1">
        <v>8.9300000000000004E-2</v>
      </c>
    </row>
    <row r="45" spans="2:45">
      <c r="B45" s="4"/>
      <c r="C45" s="4" t="s">
        <v>9</v>
      </c>
      <c r="D45" s="15">
        <v>3.6799999999999999E-2</v>
      </c>
      <c r="E45" s="14">
        <f>1/9*(SUM(AJ83:AJ92)) ^0.5</f>
        <v>1.1474803512253074E-2</v>
      </c>
      <c r="F45" s="15">
        <f t="shared" si="14"/>
        <v>3.8903446231831111E-2</v>
      </c>
      <c r="G45" s="14">
        <f t="shared" si="15"/>
        <v>3.4696553768168888E-2</v>
      </c>
      <c r="O45">
        <v>0.11764705882352899</v>
      </c>
      <c r="P45" s="1">
        <v>8.4900000000000003E-2</v>
      </c>
      <c r="Q45">
        <f t="shared" si="12"/>
        <v>1.0723698615916679E-3</v>
      </c>
      <c r="S45">
        <v>5.8823529411764698E-2</v>
      </c>
      <c r="T45" s="1">
        <v>9.8100000000000007E-2</v>
      </c>
      <c r="W45">
        <v>8.8235294117647106E-2</v>
      </c>
      <c r="X45" s="1">
        <v>9.0800000000000006E-2</v>
      </c>
      <c r="AA45" s="8">
        <v>7.3529411764705899E-2</v>
      </c>
      <c r="AB45" s="1">
        <v>7.9100000000000004E-2</v>
      </c>
      <c r="AF45" s="9">
        <v>0.10294117647058799</v>
      </c>
      <c r="AG45" s="1">
        <v>8.3799999999999999E-2</v>
      </c>
      <c r="AH45" s="10">
        <f t="shared" si="13"/>
        <v>3.6638463667819149E-4</v>
      </c>
      <c r="AJ45">
        <v>4.4117647058823498E-2</v>
      </c>
      <c r="AK45" s="1">
        <v>0.10539999999999999</v>
      </c>
      <c r="AN45" s="8">
        <v>0.11764705882352899</v>
      </c>
      <c r="AO45" s="1">
        <v>0.10249999999999999</v>
      </c>
      <c r="AR45" s="8">
        <v>8.8235294117647106E-2</v>
      </c>
      <c r="AS45" s="1">
        <v>8.9300000000000004E-2</v>
      </c>
    </row>
    <row r="46" spans="2:45">
      <c r="B46" s="28"/>
      <c r="C46" s="28"/>
      <c r="D46" s="28"/>
      <c r="E46" s="28"/>
      <c r="F46" s="28"/>
      <c r="G46" s="28"/>
      <c r="O46">
        <v>7.3529411764705899E-2</v>
      </c>
      <c r="P46" s="1">
        <v>8.4900000000000003E-2</v>
      </c>
      <c r="Q46">
        <f t="shared" si="12"/>
        <v>1.292902768166087E-4</v>
      </c>
      <c r="S46">
        <v>8.8235294117647106E-2</v>
      </c>
      <c r="T46" s="1">
        <v>9.8100000000000007E-2</v>
      </c>
      <c r="W46">
        <v>5.8823529411764698E-2</v>
      </c>
      <c r="X46" s="1">
        <v>9.0800000000000006E-2</v>
      </c>
      <c r="AA46" s="8">
        <v>5.8823529411764698E-2</v>
      </c>
      <c r="AB46" s="1">
        <v>7.9100000000000004E-2</v>
      </c>
      <c r="AF46" s="9">
        <v>7.3529411764705899E-2</v>
      </c>
      <c r="AG46" s="1">
        <v>8.3799999999999999E-2</v>
      </c>
      <c r="AH46" s="10">
        <f t="shared" si="13"/>
        <v>1.0548498269896159E-4</v>
      </c>
      <c r="AJ46">
        <v>8.8235294117647106E-2</v>
      </c>
      <c r="AK46" s="1">
        <v>0.10539999999999999</v>
      </c>
      <c r="AN46" s="8">
        <v>8.8235294117647106E-2</v>
      </c>
      <c r="AO46" s="1">
        <v>0.10249999999999999</v>
      </c>
      <c r="AR46" s="8">
        <v>5.8823529411764698E-2</v>
      </c>
      <c r="AS46" s="1">
        <v>8.9300000000000004E-2</v>
      </c>
    </row>
    <row r="47" spans="2:45">
      <c r="O47">
        <v>0.10294117647058799</v>
      </c>
      <c r="P47" s="1">
        <v>8.4900000000000003E-2</v>
      </c>
      <c r="Q47">
        <f t="shared" si="12"/>
        <v>3.2548404844289777E-4</v>
      </c>
      <c r="S47">
        <v>8.8235294117647106E-2</v>
      </c>
      <c r="T47" s="1">
        <v>9.8100000000000007E-2</v>
      </c>
      <c r="W47">
        <v>7.3529411764705899E-2</v>
      </c>
      <c r="X47" s="1">
        <v>9.0800000000000006E-2</v>
      </c>
      <c r="AA47" s="8">
        <v>2.9411764705882401E-2</v>
      </c>
      <c r="AB47" s="1">
        <v>7.9100000000000004E-2</v>
      </c>
      <c r="AF47" s="9">
        <v>0.11764705882352899</v>
      </c>
      <c r="AG47" s="1">
        <v>8.3799999999999999E-2</v>
      </c>
      <c r="AH47" s="10">
        <f t="shared" si="13"/>
        <v>1.145623391003432E-3</v>
      </c>
      <c r="AJ47">
        <v>0.11764705882352899</v>
      </c>
      <c r="AK47" s="1">
        <v>0.10539999999999999</v>
      </c>
      <c r="AN47" s="8">
        <v>8.8235294117647106E-2</v>
      </c>
      <c r="AO47" s="1">
        <v>0.10249999999999999</v>
      </c>
      <c r="AR47" s="8">
        <v>7.3529411764705899E-2</v>
      </c>
      <c r="AS47" s="1">
        <v>8.9300000000000004E-2</v>
      </c>
    </row>
    <row r="48" spans="2:45">
      <c r="O48">
        <v>8.8235294117647106E-2</v>
      </c>
      <c r="P48" s="1">
        <v>8.4900000000000003E-2</v>
      </c>
      <c r="Q48">
        <f t="shared" si="12"/>
        <v>1.1124186851211367E-5</v>
      </c>
      <c r="S48">
        <v>0.14705882352941199</v>
      </c>
      <c r="T48" s="1">
        <v>9.8100000000000007E-2</v>
      </c>
      <c r="W48">
        <v>4.4117647058823498E-2</v>
      </c>
      <c r="X48" s="1">
        <v>9.0800000000000006E-2</v>
      </c>
      <c r="AA48" s="8">
        <v>5.8823529411764698E-2</v>
      </c>
      <c r="AB48" s="1">
        <v>7.9100000000000004E-2</v>
      </c>
      <c r="AF48" s="9">
        <v>0.11764705882352899</v>
      </c>
      <c r="AG48" s="1">
        <v>8.3799999999999999E-2</v>
      </c>
      <c r="AH48" s="10">
        <f t="shared" si="13"/>
        <v>1.145623391003432E-3</v>
      </c>
      <c r="AJ48">
        <v>0.17647058823529399</v>
      </c>
      <c r="AK48" s="1">
        <v>0.10539999999999999</v>
      </c>
      <c r="AN48" s="8">
        <v>5.8823529411764698E-2</v>
      </c>
      <c r="AO48" s="1">
        <v>0.10249999999999999</v>
      </c>
      <c r="AR48" s="8">
        <v>4.4117647058823498E-2</v>
      </c>
      <c r="AS48" s="1">
        <v>8.9300000000000004E-2</v>
      </c>
    </row>
    <row r="49" spans="2:45">
      <c r="B49" s="1" t="s">
        <v>0</v>
      </c>
      <c r="C49" s="3" t="s">
        <v>1</v>
      </c>
      <c r="D49" s="16" t="s">
        <v>12</v>
      </c>
      <c r="E49" s="16"/>
      <c r="F49" s="16"/>
      <c r="O49">
        <v>7.3529411764705899E-2</v>
      </c>
      <c r="P49" s="1">
        <v>8.4900000000000003E-2</v>
      </c>
      <c r="Q49">
        <f t="shared" si="12"/>
        <v>1.292902768166087E-4</v>
      </c>
      <c r="S49">
        <v>7.3529411764705899E-2</v>
      </c>
      <c r="T49" s="1">
        <v>9.8100000000000007E-2</v>
      </c>
      <c r="W49">
        <v>0.17647058823529399</v>
      </c>
      <c r="X49" s="1">
        <v>9.0800000000000006E-2</v>
      </c>
      <c r="AA49" s="8">
        <v>0.161764705882353</v>
      </c>
      <c r="AB49" s="1">
        <v>7.9100000000000004E-2</v>
      </c>
      <c r="AF49" s="9">
        <v>5.8823529411764698E-2</v>
      </c>
      <c r="AG49" s="1">
        <v>8.3799999999999999E-2</v>
      </c>
      <c r="AH49" s="10">
        <f t="shared" si="13"/>
        <v>6.2382408304498304E-4</v>
      </c>
      <c r="AJ49">
        <v>8.8235294117647106E-2</v>
      </c>
      <c r="AK49" s="1">
        <v>0.10539999999999999</v>
      </c>
      <c r="AN49" s="8">
        <v>0.14705882352941199</v>
      </c>
      <c r="AO49" s="1">
        <v>0.10249999999999999</v>
      </c>
      <c r="AR49" s="8">
        <v>0.161764705882353</v>
      </c>
      <c r="AS49" s="1">
        <v>8.9300000000000004E-2</v>
      </c>
    </row>
    <row r="50" spans="2:45">
      <c r="B50" s="1"/>
      <c r="C50" s="3"/>
      <c r="D50" s="2">
        <v>2</v>
      </c>
      <c r="E50" s="2">
        <v>3</v>
      </c>
      <c r="F50" s="2">
        <v>4</v>
      </c>
      <c r="Q50" s="7">
        <f t="shared" ref="Q50:Q59" si="16">(S40-T40) ^2</f>
        <v>3.1833799831967164E-4</v>
      </c>
      <c r="AH50" s="7">
        <f t="shared" ref="AH50:AH59" si="17">(AJ40-AK40) ^2</f>
        <v>1.5608225162779623E-5</v>
      </c>
    </row>
    <row r="51" spans="2:45">
      <c r="B51" s="1" t="s">
        <v>7</v>
      </c>
      <c r="C51" s="3" t="s">
        <v>8</v>
      </c>
      <c r="D51" s="1">
        <v>9.8100000000000007E-2</v>
      </c>
      <c r="E51" s="1">
        <v>9.0800000000000006E-2</v>
      </c>
      <c r="F51" s="1">
        <v>7.9100000000000004E-2</v>
      </c>
      <c r="G51" s="1">
        <v>8.4900000000000003E-2</v>
      </c>
      <c r="Q51" s="7">
        <f t="shared" si="16"/>
        <v>1.610335477840792E-3</v>
      </c>
      <c r="AH51" s="7">
        <f t="shared" si="17"/>
        <v>1.0847953707204382E-3</v>
      </c>
    </row>
    <row r="52" spans="2:45">
      <c r="B52" s="1"/>
      <c r="C52" s="3" t="s">
        <v>9</v>
      </c>
      <c r="D52" s="1">
        <v>0.10539999999999999</v>
      </c>
      <c r="E52" s="1">
        <v>0.10249999999999999</v>
      </c>
      <c r="F52" s="1">
        <v>8.9300000000000004E-2</v>
      </c>
      <c r="G52" s="1">
        <v>8.3799999999999999E-2</v>
      </c>
      <c r="Q52" s="7">
        <f t="shared" si="16"/>
        <v>3.1833799831967164E-4</v>
      </c>
      <c r="AH52" s="7">
        <f t="shared" si="17"/>
        <v>1.5624261205629034E-3</v>
      </c>
    </row>
    <row r="53" spans="2:45">
      <c r="B53" s="1" t="s">
        <v>10</v>
      </c>
      <c r="C53" s="3" t="s">
        <v>8</v>
      </c>
      <c r="D53">
        <v>3.2199999999999999E-2</v>
      </c>
      <c r="E53" s="1">
        <v>3.6799999999999999E-2</v>
      </c>
      <c r="F53" s="1">
        <v>3.4500000000000003E-2</v>
      </c>
      <c r="G53" s="1">
        <v>3.6799999999999999E-2</v>
      </c>
      <c r="Q53" s="7">
        <f t="shared" si="16"/>
        <v>2.3436989619374766E-5</v>
      </c>
      <c r="AH53" s="7">
        <f t="shared" si="17"/>
        <v>2.9462712802767982E-4</v>
      </c>
    </row>
    <row r="54" spans="2:45">
      <c r="B54" s="4"/>
      <c r="C54" s="26" t="s">
        <v>9</v>
      </c>
      <c r="D54">
        <v>4.3700000000000003E-2</v>
      </c>
      <c r="E54" s="4">
        <v>4.1399999999999999E-2</v>
      </c>
      <c r="F54" s="4">
        <v>3.9100000000000003E-2</v>
      </c>
      <c r="G54" s="1">
        <v>3.6799999999999999E-2</v>
      </c>
      <c r="Q54" s="7">
        <f t="shared" si="16"/>
        <v>1.1732639792387824E-3</v>
      </c>
      <c r="AH54" s="7">
        <f t="shared" si="17"/>
        <v>7.2646103806230664E-4</v>
      </c>
    </row>
    <row r="55" spans="2:45">
      <c r="B55" s="28"/>
      <c r="C55" s="28"/>
      <c r="D55" s="28"/>
      <c r="E55" s="28"/>
      <c r="F55" s="28"/>
      <c r="Q55" s="7">
        <f t="shared" si="16"/>
        <v>1.5426411418685132E-3</v>
      </c>
      <c r="AH55" s="7">
        <f t="shared" si="17"/>
        <v>3.7555267820069235E-3</v>
      </c>
    </row>
    <row r="56" spans="2:45">
      <c r="Q56" s="7">
        <f t="shared" si="16"/>
        <v>9.7312422145327923E-5</v>
      </c>
      <c r="AH56" s="7">
        <f t="shared" si="17"/>
        <v>2.9462712802767982E-4</v>
      </c>
    </row>
    <row r="57" spans="2:45">
      <c r="Q57" s="7">
        <f t="shared" si="16"/>
        <v>9.7312422145327923E-5</v>
      </c>
      <c r="AH57" s="7">
        <f t="shared" si="17"/>
        <v>1.4999044982697953E-4</v>
      </c>
    </row>
    <row r="58" spans="2:45">
      <c r="B58" s="17" t="s">
        <v>0</v>
      </c>
      <c r="C58" s="17" t="s">
        <v>1</v>
      </c>
      <c r="D58" s="20" t="s">
        <v>16</v>
      </c>
      <c r="E58" s="20"/>
      <c r="F58" s="20"/>
      <c r="G58" s="20"/>
      <c r="Q58" s="7">
        <f t="shared" si="16"/>
        <v>2.3969664013841047E-3</v>
      </c>
      <c r="AH58" s="7">
        <f t="shared" si="17"/>
        <v>5.0510285121107097E-3</v>
      </c>
    </row>
    <row r="59" spans="2:45">
      <c r="B59" s="17"/>
      <c r="C59" s="17"/>
      <c r="D59" s="17" t="s">
        <v>3</v>
      </c>
      <c r="E59" s="17" t="s">
        <v>4</v>
      </c>
      <c r="F59" s="17" t="s">
        <v>5</v>
      </c>
      <c r="G59" s="17" t="s">
        <v>6</v>
      </c>
      <c r="Q59" s="7">
        <f t="shared" si="16"/>
        <v>6.037138062283732E-4</v>
      </c>
      <c r="AH59" s="7">
        <f t="shared" si="17"/>
        <v>2.9462712802767982E-4</v>
      </c>
    </row>
    <row r="60" spans="2:45">
      <c r="B60" s="17" t="s">
        <v>7</v>
      </c>
      <c r="C60" s="17" t="s">
        <v>8</v>
      </c>
      <c r="D60" s="19">
        <f>AVERAGE(D51:G51)</f>
        <v>8.8224999999999998E-2</v>
      </c>
      <c r="E60" s="21">
        <f>1/39*(SUM(Q40:Q79)) ^0.5</f>
        <v>5.2990151337553191E-3</v>
      </c>
      <c r="F60" s="21">
        <f>D60+1.8331*(E60/40)</f>
        <v>8.8467840616042168E-2</v>
      </c>
      <c r="G60" s="21">
        <f>D60-1.8331*(E60/40)</f>
        <v>8.7982159383957828E-2</v>
      </c>
      <c r="Q60" s="7">
        <f t="shared" ref="Q60:Q69" si="18">(W40-X40) ^2</f>
        <v>3.3621739970594525E-4</v>
      </c>
      <c r="AH60" s="7">
        <f t="shared" ref="AH60:AH69" si="19">(AN40-AO40) ^2</f>
        <v>1.982830550304559E-3</v>
      </c>
    </row>
    <row r="61" spans="2:45">
      <c r="B61" s="17"/>
      <c r="C61" s="17" t="s">
        <v>9</v>
      </c>
      <c r="D61" s="19">
        <f>AVERAGE(D52:G52)</f>
        <v>9.5249999999999987E-2</v>
      </c>
      <c r="E61" s="21">
        <f>1/39*(SUM(AH40:AH79)) ^0.5</f>
        <v>5.3313374967592217E-3</v>
      </c>
      <c r="F61" s="21">
        <f t="shared" ref="F61:F63" si="20">D61+1.8331*(E61/40)</f>
        <v>9.5494321869132717E-2</v>
      </c>
      <c r="G61" s="21">
        <f t="shared" ref="G61:G63" si="21">D61-1.8331*(E61/40)</f>
        <v>9.5005678130867258E-2</v>
      </c>
      <c r="Q61" s="7">
        <f t="shared" si="18"/>
        <v>3.3621739970594525E-4</v>
      </c>
      <c r="AH61" s="7">
        <f t="shared" si="19"/>
        <v>2.4159971644612552E-4</v>
      </c>
    </row>
    <row r="62" spans="2:45">
      <c r="B62" s="17" t="s">
        <v>10</v>
      </c>
      <c r="C62" s="17" t="s">
        <v>8</v>
      </c>
      <c r="D62" s="19">
        <f>AVERAGE(D53:G53)</f>
        <v>3.5075000000000002E-2</v>
      </c>
      <c r="E62" s="21">
        <f>1/39*(SUM(Q83:Q122)) ^0.5</f>
        <v>4.3118695544119533E-3</v>
      </c>
      <c r="F62" s="21">
        <f t="shared" si="20"/>
        <v>3.5272602202004816E-2</v>
      </c>
      <c r="G62" s="21">
        <f t="shared" si="21"/>
        <v>3.4877397797995188E-2</v>
      </c>
      <c r="Q62" s="7">
        <f t="shared" si="18"/>
        <v>1.1340706574249434E-4</v>
      </c>
      <c r="AH62" s="7">
        <f t="shared" si="19"/>
        <v>1.8068814324721046E-4</v>
      </c>
    </row>
    <row r="63" spans="2:45">
      <c r="B63" s="22"/>
      <c r="C63" s="22" t="s">
        <v>9</v>
      </c>
      <c r="D63" s="23">
        <f>AVERAGE(D54:G54)</f>
        <v>4.0250000000000001E-2</v>
      </c>
      <c r="E63" s="23">
        <f>1/39*(SUM(AJ83:AJ122)) ^0.5</f>
        <v>5.0333650248661479E-3</v>
      </c>
      <c r="F63" s="24">
        <f t="shared" si="20"/>
        <v>4.0480666535677057E-2</v>
      </c>
      <c r="G63" s="24">
        <f t="shared" si="21"/>
        <v>4.0019333464322945E-2</v>
      </c>
      <c r="Q63" s="7">
        <f t="shared" si="18"/>
        <v>1.7266469204152591E-3</v>
      </c>
      <c r="AH63" s="7">
        <f t="shared" si="19"/>
        <v>3.5123053633218074E-3</v>
      </c>
    </row>
    <row r="64" spans="2:45">
      <c r="B64" s="28"/>
      <c r="C64" s="28"/>
      <c r="D64" s="28"/>
      <c r="E64" s="28"/>
      <c r="F64" s="28"/>
      <c r="G64" s="28"/>
      <c r="Q64" s="7">
        <f t="shared" si="18"/>
        <v>6.5777162629755647E-6</v>
      </c>
      <c r="AH64" s="7">
        <f t="shared" si="19"/>
        <v>1.9463667820048494E-7</v>
      </c>
    </row>
    <row r="65" spans="2:34">
      <c r="Q65" s="7">
        <f t="shared" si="18"/>
        <v>6.5777162629755647E-6</v>
      </c>
      <c r="AH65" s="7">
        <f t="shared" si="19"/>
        <v>2.2943339100344774E-4</v>
      </c>
    </row>
    <row r="66" spans="2:34">
      <c r="Q66" s="7">
        <f t="shared" si="18"/>
        <v>1.0224946712802778E-3</v>
      </c>
      <c r="AH66" s="7">
        <f t="shared" si="19"/>
        <v>2.0348183391003308E-4</v>
      </c>
    </row>
    <row r="67" spans="2:34">
      <c r="B67" s="17" t="s">
        <v>1</v>
      </c>
      <c r="C67" s="17" t="s">
        <v>17</v>
      </c>
      <c r="D67" s="17" t="s">
        <v>18</v>
      </c>
      <c r="E67" s="17" t="s">
        <v>19</v>
      </c>
      <c r="F67" s="17" t="s">
        <v>20</v>
      </c>
      <c r="G67" s="17" t="s">
        <v>21</v>
      </c>
      <c r="Q67" s="7">
        <f t="shared" si="18"/>
        <v>2.982732179930792E-4</v>
      </c>
      <c r="AH67" s="7">
        <f t="shared" si="19"/>
        <v>2.0348183391003308E-4</v>
      </c>
    </row>
    <row r="68" spans="2:34">
      <c r="B68" s="18" t="s">
        <v>8</v>
      </c>
      <c r="C68" s="17"/>
      <c r="D68" s="17"/>
      <c r="E68" s="17"/>
      <c r="F68" s="17"/>
      <c r="G68" s="17"/>
      <c r="Q68" s="7">
        <f t="shared" si="18"/>
        <v>2.1792420761245711E-3</v>
      </c>
      <c r="AH68" s="7">
        <f t="shared" si="19"/>
        <v>1.9076340830449828E-3</v>
      </c>
    </row>
    <row r="69" spans="2:34">
      <c r="B69" s="17" t="s">
        <v>22</v>
      </c>
      <c r="C69" s="19">
        <f>D6</f>
        <v>0.50239999999999996</v>
      </c>
      <c r="D69" s="19">
        <f>D15</f>
        <v>9.4899999999999998E-2</v>
      </c>
      <c r="E69" s="19">
        <f>D33</f>
        <v>0.113175</v>
      </c>
      <c r="F69" s="19">
        <f>D42</f>
        <v>8.4900000000000003E-2</v>
      </c>
      <c r="G69" s="19">
        <f>D60</f>
        <v>8.8224999999999998E-2</v>
      </c>
      <c r="Q69" s="7">
        <f t="shared" si="18"/>
        <v>7.3394496885812923E-3</v>
      </c>
      <c r="AH69" s="7">
        <f t="shared" si="19"/>
        <v>1.9854887543252803E-3</v>
      </c>
    </row>
    <row r="70" spans="2:34">
      <c r="B70" s="17" t="s">
        <v>23</v>
      </c>
      <c r="C70" s="19">
        <f>E6</f>
        <v>1.9872986897163946E-2</v>
      </c>
      <c r="D70" s="19">
        <f>E15</f>
        <v>1.9200097236878239E-2</v>
      </c>
      <c r="E70" s="19">
        <f>E33</f>
        <v>2.0754690185583857E-2</v>
      </c>
      <c r="F70" s="19">
        <f>E42</f>
        <v>8.2437815061202607E-3</v>
      </c>
      <c r="G70" s="19">
        <f>E60</f>
        <v>5.2990151337553191E-3</v>
      </c>
      <c r="Q70" s="7">
        <f t="shared" ref="Q70:Q79" si="22">(AA40-AB40) ^2</f>
        <v>6.1724933837428576E-5</v>
      </c>
      <c r="AH70" s="7">
        <f t="shared" ref="AH70:AH79" si="23">(AR40-AS40) ^2</f>
        <v>5.4918903591684039E-6</v>
      </c>
    </row>
    <row r="71" spans="2:34">
      <c r="B71" s="17" t="s">
        <v>24</v>
      </c>
      <c r="C71" s="19">
        <f>F6</f>
        <v>0.50544017060335844</v>
      </c>
      <c r="D71" s="19">
        <f>F15</f>
        <v>9.9757369010028629E-2</v>
      </c>
      <c r="E71" s="19">
        <f>F33</f>
        <v>0.118425660331374</v>
      </c>
      <c r="F71" s="19">
        <f>F42</f>
        <v>8.6411167587886903E-2</v>
      </c>
      <c r="G71" s="19">
        <f>F60</f>
        <v>8.8467840616042168E-2</v>
      </c>
      <c r="Q71" s="7">
        <f t="shared" si="22"/>
        <v>2.5114623839529522E-3</v>
      </c>
      <c r="AH71" s="7">
        <f t="shared" si="23"/>
        <v>5.4918903591684039E-6</v>
      </c>
    </row>
    <row r="72" spans="2:34">
      <c r="B72" s="17" t="s">
        <v>25</v>
      </c>
      <c r="C72" s="19">
        <f>G6</f>
        <v>0.49935982939664147</v>
      </c>
      <c r="D72" s="19">
        <f>G15</f>
        <v>1.9200097236878239E-2</v>
      </c>
      <c r="E72" s="19">
        <f>G33</f>
        <v>0.107924339668626</v>
      </c>
      <c r="F72" s="19">
        <f>G42</f>
        <v>8.3388832412113104E-2</v>
      </c>
      <c r="G72" s="19">
        <f>G60</f>
        <v>8.7982159383957828E-2</v>
      </c>
      <c r="Q72" s="7">
        <f t="shared" si="22"/>
        <v>6.1724933837428576E-5</v>
      </c>
      <c r="AH72" s="7">
        <f t="shared" si="23"/>
        <v>5.4918903591684039E-6</v>
      </c>
    </row>
    <row r="73" spans="2:34">
      <c r="B73" s="18" t="s">
        <v>9</v>
      </c>
      <c r="C73" s="19"/>
      <c r="D73" s="19"/>
      <c r="E73" s="19"/>
      <c r="F73" s="19"/>
      <c r="G73" s="19"/>
      <c r="Q73" s="7">
        <f t="shared" si="22"/>
        <v>3.1031453287197092E-5</v>
      </c>
      <c r="AH73" s="7">
        <f t="shared" si="23"/>
        <v>9.2881525951557162E-4</v>
      </c>
    </row>
    <row r="74" spans="2:34">
      <c r="B74" s="17" t="s">
        <v>22</v>
      </c>
      <c r="C74" s="19">
        <f>D6</f>
        <v>0.50239999999999996</v>
      </c>
      <c r="D74" s="19">
        <f>D16</f>
        <v>0.1336</v>
      </c>
      <c r="E74" s="19">
        <f>D34</f>
        <v>0.13037500000000002</v>
      </c>
      <c r="F74" s="19">
        <f>D43</f>
        <v>8.3799999999999999E-2</v>
      </c>
      <c r="G74" s="19">
        <f>D61</f>
        <v>9.5249999999999987E-2</v>
      </c>
      <c r="Q74" s="7">
        <f t="shared" si="22"/>
        <v>2.8358757439446809E-3</v>
      </c>
      <c r="AH74" s="7">
        <f t="shared" si="23"/>
        <v>3.3360816955017559E-3</v>
      </c>
    </row>
    <row r="75" spans="2:34">
      <c r="B75" s="17" t="s">
        <v>23</v>
      </c>
      <c r="C75" s="19">
        <f>E6</f>
        <v>1.9872986897163946E-2</v>
      </c>
      <c r="D75" s="19">
        <f>E16</f>
        <v>2.22886872515889E-2</v>
      </c>
      <c r="E75" s="19">
        <f>E34</f>
        <v>2.2058968899420016E-2</v>
      </c>
      <c r="F75" s="19">
        <f>E43</f>
        <v>9.1639106051808732E-3</v>
      </c>
      <c r="G75" s="19">
        <f>E61</f>
        <v>5.3313374967592217E-3</v>
      </c>
      <c r="Q75" s="7">
        <f t="shared" si="22"/>
        <v>3.1031453287197092E-5</v>
      </c>
      <c r="AH75" s="7">
        <f t="shared" si="23"/>
        <v>1.1335986159168636E-6</v>
      </c>
    </row>
    <row r="76" spans="2:34">
      <c r="B76" s="17" t="s">
        <v>24</v>
      </c>
      <c r="C76" s="19">
        <f>F6</f>
        <v>0.50544017060335844</v>
      </c>
      <c r="D76" s="19">
        <f>F16</f>
        <v>0.13923874116856769</v>
      </c>
      <c r="E76" s="19">
        <f>F34</f>
        <v>0.1359556254834702</v>
      </c>
      <c r="F76" s="19">
        <f>F43</f>
        <v>8.547983645303571E-2</v>
      </c>
      <c r="G76" s="19">
        <f>F61</f>
        <v>9.5494321869132717E-2</v>
      </c>
      <c r="Q76" s="7">
        <f t="shared" si="22"/>
        <v>4.1113525951557139E-4</v>
      </c>
      <c r="AH76" s="7">
        <f t="shared" si="23"/>
        <v>9.2881525951557162E-4</v>
      </c>
    </row>
    <row r="77" spans="2:34">
      <c r="B77" s="17" t="s">
        <v>25</v>
      </c>
      <c r="C77" s="19">
        <f>G6</f>
        <v>0.49935982939664147</v>
      </c>
      <c r="D77" s="19">
        <f>G16</f>
        <v>2.22886872515889E-2</v>
      </c>
      <c r="E77" s="19">
        <f>G34</f>
        <v>0.12479437451652985</v>
      </c>
      <c r="F77" s="19">
        <f>G43</f>
        <v>8.2120163546964289E-2</v>
      </c>
      <c r="G77" s="19">
        <f>G61</f>
        <v>9.5005678130867258E-2</v>
      </c>
      <c r="Q77" s="7">
        <f t="shared" si="22"/>
        <v>2.4689207266435941E-3</v>
      </c>
      <c r="AH77" s="7">
        <f t="shared" si="23"/>
        <v>2.4871145328719688E-4</v>
      </c>
    </row>
    <row r="78" spans="2:34">
      <c r="Q78" s="7">
        <f t="shared" si="22"/>
        <v>4.1113525951557139E-4</v>
      </c>
      <c r="AH78" s="7">
        <f t="shared" si="23"/>
        <v>2.0414450173010415E-3</v>
      </c>
    </row>
    <row r="79" spans="2:34">
      <c r="Q79" s="7">
        <f t="shared" si="22"/>
        <v>6.8334535986159265E-3</v>
      </c>
      <c r="AH79" s="7">
        <f t="shared" si="23"/>
        <v>5.2511335986159258E-3</v>
      </c>
    </row>
    <row r="80" spans="2:34">
      <c r="B80" s="17" t="s">
        <v>1</v>
      </c>
      <c r="C80" s="17" t="s">
        <v>17</v>
      </c>
      <c r="D80" s="17" t="s">
        <v>18</v>
      </c>
      <c r="E80" s="17" t="s">
        <v>19</v>
      </c>
      <c r="F80" s="17" t="s">
        <v>20</v>
      </c>
      <c r="G80" s="17" t="s">
        <v>21</v>
      </c>
    </row>
    <row r="81" spans="2:48">
      <c r="B81" s="18" t="s">
        <v>8</v>
      </c>
      <c r="C81" s="17"/>
      <c r="D81" s="17"/>
      <c r="E81" s="17"/>
      <c r="F81" s="17"/>
      <c r="G81" s="17"/>
    </row>
    <row r="82" spans="2:48">
      <c r="B82" s="17" t="s">
        <v>22</v>
      </c>
      <c r="C82" s="19">
        <f>D7</f>
        <v>0.50239999999999996</v>
      </c>
      <c r="D82" s="19">
        <f>D17</f>
        <v>2.7099999999999999E-2</v>
      </c>
      <c r="E82" s="19">
        <f>D35</f>
        <v>5.5775000000000005E-2</v>
      </c>
      <c r="F82" s="19">
        <f>D44</f>
        <v>3.6799999999999999E-2</v>
      </c>
      <c r="G82" s="19">
        <f>D62</f>
        <v>3.5075000000000002E-2</v>
      </c>
      <c r="O82" t="s">
        <v>26</v>
      </c>
      <c r="AH82" t="s">
        <v>27</v>
      </c>
    </row>
    <row r="83" spans="2:48">
      <c r="B83" s="17" t="s">
        <v>23</v>
      </c>
      <c r="C83" s="19">
        <f>E7</f>
        <v>1.9872986897163946E-2</v>
      </c>
      <c r="D83" s="19">
        <f>E17</f>
        <v>1.3347129967838716E-2</v>
      </c>
      <c r="E83" s="19">
        <f>E35</f>
        <v>1.8863691238153214E-2</v>
      </c>
      <c r="F83" s="19">
        <f>E44</f>
        <v>1.1411890041343851E-2</v>
      </c>
      <c r="G83" s="19">
        <f>E62</f>
        <v>4.3118695544119533E-3</v>
      </c>
      <c r="O83" s="8">
        <v>2.27272727272727E-2</v>
      </c>
      <c r="P83" s="1">
        <v>3.6799999999999999E-2</v>
      </c>
      <c r="Q83" s="7">
        <f>(O83-P83) ^2</f>
        <v>1.9804165289256272E-4</v>
      </c>
      <c r="T83" s="8">
        <v>6.8181818181818205E-2</v>
      </c>
      <c r="U83">
        <v>3.2199999999999999E-2</v>
      </c>
      <c r="Y83" s="8">
        <v>4.5454545454545497E-2</v>
      </c>
      <c r="Z83" s="1">
        <v>3.6799999999999999E-2</v>
      </c>
      <c r="AD83" s="8">
        <v>0</v>
      </c>
      <c r="AE83" s="1">
        <v>3.4500000000000003E-2</v>
      </c>
      <c r="AH83" s="8">
        <v>2.27272727272727E-2</v>
      </c>
      <c r="AI83" s="1">
        <v>3.6799999999999999E-2</v>
      </c>
      <c r="AJ83" s="7">
        <f>(AH83-AI83) ^2</f>
        <v>1.9804165289256272E-4</v>
      </c>
      <c r="AM83" s="8">
        <v>6.8181818181818205E-2</v>
      </c>
      <c r="AN83">
        <v>4.3700000000000003E-2</v>
      </c>
      <c r="AQ83" s="8">
        <v>6.8181818181818205E-2</v>
      </c>
      <c r="AR83" s="1">
        <v>4.1399999999999999E-2</v>
      </c>
      <c r="AU83" s="8">
        <v>0</v>
      </c>
      <c r="AV83" s="1">
        <v>3.9100000000000003E-2</v>
      </c>
    </row>
    <row r="84" spans="2:48">
      <c r="B84" s="17" t="s">
        <v>24</v>
      </c>
      <c r="C84" s="19">
        <f>F7</f>
        <v>0.50544017060335844</v>
      </c>
      <c r="D84" s="19">
        <f>F17</f>
        <v>3.1349631945260012E-2</v>
      </c>
      <c r="E84" s="19">
        <f>F35</f>
        <v>6.1781066104423965E-2</v>
      </c>
      <c r="F84" s="19">
        <f>F44</f>
        <v>3.8891913563478743E-2</v>
      </c>
      <c r="G84" s="19">
        <f>F62</f>
        <v>3.5272602202004816E-2</v>
      </c>
      <c r="O84" s="8">
        <v>0.11363636363636399</v>
      </c>
      <c r="P84" s="1">
        <v>3.6799999999999999E-2</v>
      </c>
      <c r="Q84" s="7">
        <f t="shared" ref="Q84:Q92" si="24">(O84-P84) ^2</f>
        <v>5.9038267768595594E-3</v>
      </c>
      <c r="T84" s="8">
        <v>4.5454545454545497E-2</v>
      </c>
      <c r="U84">
        <v>3.2199999999999999E-2</v>
      </c>
      <c r="Y84" s="8">
        <v>0</v>
      </c>
      <c r="Z84" s="1">
        <v>3.6799999999999999E-2</v>
      </c>
      <c r="AD84" s="8">
        <v>4.5454545454545497E-2</v>
      </c>
      <c r="AE84" s="1">
        <v>3.4500000000000003E-2</v>
      </c>
      <c r="AH84" s="8">
        <v>0.11363636363636399</v>
      </c>
      <c r="AI84" s="1">
        <v>3.6799999999999999E-2</v>
      </c>
      <c r="AJ84" s="7">
        <f t="shared" ref="AJ84:AJ92" si="25">(AH84-AI84) ^2</f>
        <v>5.9038267768595594E-3</v>
      </c>
      <c r="AM84" s="8">
        <v>0.11363636363636399</v>
      </c>
      <c r="AN84">
        <v>4.3700000000000003E-2</v>
      </c>
      <c r="AQ84" s="8">
        <v>0</v>
      </c>
      <c r="AR84" s="1">
        <v>4.1399999999999999E-2</v>
      </c>
      <c r="AU84" s="8">
        <v>4.5454545454545497E-2</v>
      </c>
      <c r="AV84" s="1">
        <v>3.9100000000000003E-2</v>
      </c>
    </row>
    <row r="85" spans="2:48">
      <c r="B85" s="17" t="s">
        <v>25</v>
      </c>
      <c r="C85" s="19">
        <f>G7</f>
        <v>0.49935982939664147</v>
      </c>
      <c r="D85" s="19">
        <f>G17</f>
        <v>1.3347129967838716E-2</v>
      </c>
      <c r="E85" s="19">
        <f>G35</f>
        <v>4.9768933895576045E-2</v>
      </c>
      <c r="F85" s="19">
        <f>G44</f>
        <v>3.4708086436521256E-2</v>
      </c>
      <c r="G85" s="19">
        <f>G62</f>
        <v>3.4877397797995188E-2</v>
      </c>
      <c r="O85" s="8">
        <v>0</v>
      </c>
      <c r="P85" s="1">
        <v>3.6799999999999999E-2</v>
      </c>
      <c r="Q85" s="7">
        <f t="shared" si="24"/>
        <v>1.35424E-3</v>
      </c>
      <c r="T85" s="8">
        <v>2.27272727272727E-2</v>
      </c>
      <c r="U85">
        <v>3.2199999999999999E-2</v>
      </c>
      <c r="Y85" s="8">
        <v>2.27272727272727E-2</v>
      </c>
      <c r="Z85" s="1">
        <v>3.6799999999999999E-2</v>
      </c>
      <c r="AD85" s="8">
        <v>4.5454545454545497E-2</v>
      </c>
      <c r="AE85" s="1">
        <v>3.4500000000000003E-2</v>
      </c>
      <c r="AH85" s="8">
        <v>0</v>
      </c>
      <c r="AI85" s="1">
        <v>3.6799999999999999E-2</v>
      </c>
      <c r="AJ85" s="7">
        <f t="shared" si="25"/>
        <v>1.35424E-3</v>
      </c>
      <c r="AM85" s="8">
        <v>2.27272727272727E-2</v>
      </c>
      <c r="AN85">
        <v>4.3700000000000003E-2</v>
      </c>
      <c r="AQ85" s="8">
        <v>2.27272727272727E-2</v>
      </c>
      <c r="AR85" s="1">
        <v>4.1399999999999999E-2</v>
      </c>
      <c r="AU85" s="8">
        <v>4.5454545454545497E-2</v>
      </c>
      <c r="AV85" s="1">
        <v>3.9100000000000003E-2</v>
      </c>
    </row>
    <row r="86" spans="2:48">
      <c r="B86" s="18" t="s">
        <v>9</v>
      </c>
      <c r="C86" s="19"/>
      <c r="D86" s="19"/>
      <c r="E86" s="19"/>
      <c r="F86" s="19"/>
      <c r="G86" s="19"/>
      <c r="O86" s="8">
        <v>2.27272727272727E-2</v>
      </c>
      <c r="P86" s="1">
        <v>3.6799999999999999E-2</v>
      </c>
      <c r="Q86" s="7">
        <f t="shared" si="24"/>
        <v>1.9804165289256272E-4</v>
      </c>
      <c r="T86" s="8">
        <v>0</v>
      </c>
      <c r="U86">
        <v>3.2199999999999999E-2</v>
      </c>
      <c r="Y86" s="8">
        <v>2.27272727272727E-2</v>
      </c>
      <c r="Z86" s="1">
        <v>3.6799999999999999E-2</v>
      </c>
      <c r="AD86" s="8">
        <v>6.8181818181818205E-2</v>
      </c>
      <c r="AE86" s="1">
        <v>3.4500000000000003E-2</v>
      </c>
      <c r="AH86" s="8">
        <v>2.27272727272727E-2</v>
      </c>
      <c r="AI86" s="1">
        <v>3.6799999999999999E-2</v>
      </c>
      <c r="AJ86" s="7">
        <f t="shared" si="25"/>
        <v>1.9804165289256272E-4</v>
      </c>
      <c r="AM86" s="8">
        <v>2.27272727272727E-2</v>
      </c>
      <c r="AN86">
        <v>4.3700000000000003E-2</v>
      </c>
      <c r="AQ86" s="8">
        <v>2.27272727272727E-2</v>
      </c>
      <c r="AR86" s="1">
        <v>4.1399999999999999E-2</v>
      </c>
      <c r="AU86" s="8">
        <v>6.8181818181818205E-2</v>
      </c>
      <c r="AV86" s="1">
        <v>3.9100000000000003E-2</v>
      </c>
    </row>
    <row r="87" spans="2:48">
      <c r="B87" s="17" t="s">
        <v>22</v>
      </c>
      <c r="C87" s="19">
        <f>D8</f>
        <v>4.6800000000000001E-2</v>
      </c>
      <c r="D87" s="19">
        <f>D18</f>
        <v>2.7099999999999999E-2</v>
      </c>
      <c r="E87" s="19">
        <f>D36</f>
        <v>5.2400000000000002E-2</v>
      </c>
      <c r="F87" s="19">
        <f>D45</f>
        <v>3.6799999999999999E-2</v>
      </c>
      <c r="G87" s="19">
        <f>D63</f>
        <v>4.0250000000000001E-2</v>
      </c>
      <c r="O87" s="8">
        <v>6.8181818181818205E-2</v>
      </c>
      <c r="P87" s="1">
        <v>3.6799999999999999E-2</v>
      </c>
      <c r="Q87" s="7">
        <f t="shared" si="24"/>
        <v>9.8481851239669575E-4</v>
      </c>
      <c r="T87" s="8">
        <v>0</v>
      </c>
      <c r="U87">
        <v>3.2199999999999999E-2</v>
      </c>
      <c r="Y87" s="8">
        <v>0</v>
      </c>
      <c r="Z87" s="1">
        <v>3.6799999999999999E-2</v>
      </c>
      <c r="AD87" s="8">
        <v>0</v>
      </c>
      <c r="AE87" s="1">
        <v>3.4500000000000003E-2</v>
      </c>
      <c r="AH87" s="8">
        <v>2.27272727272727E-2</v>
      </c>
      <c r="AI87" s="1">
        <v>3.6799999999999999E-2</v>
      </c>
      <c r="AJ87" s="7">
        <f t="shared" si="25"/>
        <v>1.9804165289256272E-4</v>
      </c>
      <c r="AM87" s="8">
        <v>0</v>
      </c>
      <c r="AN87">
        <v>4.3700000000000003E-2</v>
      </c>
      <c r="AQ87" s="8">
        <v>0</v>
      </c>
      <c r="AR87" s="1">
        <v>4.1399999999999999E-2</v>
      </c>
      <c r="AU87" s="8">
        <v>0</v>
      </c>
      <c r="AV87" s="1">
        <v>3.9100000000000003E-2</v>
      </c>
    </row>
    <row r="88" spans="2:48">
      <c r="B88" s="17" t="s">
        <v>23</v>
      </c>
      <c r="C88" s="19">
        <f>E8</f>
        <v>1.0764269900625239E-2</v>
      </c>
      <c r="D88" s="19">
        <f>E18</f>
        <v>1.3347129967838716E-2</v>
      </c>
      <c r="E88" s="19">
        <f>E36</f>
        <v>1.8316703350265341E-2</v>
      </c>
      <c r="F88" s="19">
        <f>E45</f>
        <v>1.1474803512253074E-2</v>
      </c>
      <c r="G88" s="19">
        <f>E63</f>
        <v>5.0333650248661479E-3</v>
      </c>
      <c r="O88" s="8">
        <v>2.32558139534884E-2</v>
      </c>
      <c r="P88" s="1">
        <v>3.6799999999999999E-2</v>
      </c>
      <c r="Q88" s="7">
        <f t="shared" si="24"/>
        <v>1.8344497566251953E-4</v>
      </c>
      <c r="T88" s="8">
        <v>6.9767441860465101E-2</v>
      </c>
      <c r="U88">
        <v>3.2199999999999999E-2</v>
      </c>
      <c r="Y88" s="8">
        <v>4.6511627906976799E-2</v>
      </c>
      <c r="Z88" s="1">
        <v>3.6799999999999999E-2</v>
      </c>
      <c r="AD88" s="8">
        <v>6.9767441860465101E-2</v>
      </c>
      <c r="AE88" s="1">
        <v>3.4500000000000003E-2</v>
      </c>
      <c r="AH88" s="8">
        <v>4.6511627906976799E-2</v>
      </c>
      <c r="AI88" s="1">
        <v>3.6799999999999999E-2</v>
      </c>
      <c r="AJ88" s="7">
        <f t="shared" si="25"/>
        <v>9.4315716603570572E-5</v>
      </c>
      <c r="AM88" s="8">
        <v>9.3023255813953501E-2</v>
      </c>
      <c r="AN88">
        <v>4.3700000000000003E-2</v>
      </c>
      <c r="AQ88" s="8">
        <v>4.6511627906976799E-2</v>
      </c>
      <c r="AR88" s="1">
        <v>4.1399999999999999E-2</v>
      </c>
      <c r="AU88" s="8">
        <v>6.9767441860465101E-2</v>
      </c>
      <c r="AV88" s="1">
        <v>3.9100000000000003E-2</v>
      </c>
    </row>
    <row r="89" spans="2:48">
      <c r="B89" s="17" t="s">
        <v>24</v>
      </c>
      <c r="C89" s="19">
        <f>F8</f>
        <v>4.8914118632837941E-2</v>
      </c>
      <c r="D89" s="19">
        <f>F18</f>
        <v>3.1349631945260012E-2</v>
      </c>
      <c r="E89" s="19">
        <f>F36</f>
        <v>5.8231909022891097E-2</v>
      </c>
      <c r="F89" s="19">
        <f>F45</f>
        <v>3.8903446231831111E-2</v>
      </c>
      <c r="G89" s="19">
        <f>F63</f>
        <v>4.0480666535677057E-2</v>
      </c>
      <c r="O89" s="8">
        <v>2.32558139534884E-2</v>
      </c>
      <c r="P89" s="1">
        <v>3.6799999999999999E-2</v>
      </c>
      <c r="Q89" s="7">
        <f t="shared" si="24"/>
        <v>1.8344497566251953E-4</v>
      </c>
      <c r="T89" s="8">
        <v>0</v>
      </c>
      <c r="U89">
        <v>3.2199999999999999E-2</v>
      </c>
      <c r="Y89" s="8">
        <v>6.9767441860465101E-2</v>
      </c>
      <c r="Z89" s="1">
        <v>3.6799999999999999E-2</v>
      </c>
      <c r="AD89" s="8">
        <v>2.32558139534884E-2</v>
      </c>
      <c r="AE89" s="1">
        <v>3.4500000000000003E-2</v>
      </c>
      <c r="AH89" s="8">
        <v>2.32558139534884E-2</v>
      </c>
      <c r="AI89" s="1">
        <v>3.6799999999999999E-2</v>
      </c>
      <c r="AJ89" s="7">
        <f t="shared" si="25"/>
        <v>1.8344497566251953E-4</v>
      </c>
      <c r="AM89" s="8">
        <v>0</v>
      </c>
      <c r="AN89">
        <v>4.3700000000000003E-2</v>
      </c>
      <c r="AQ89" s="8">
        <v>9.3023255813953501E-2</v>
      </c>
      <c r="AR89" s="1">
        <v>4.1399999999999999E-2</v>
      </c>
      <c r="AU89" s="8">
        <v>2.32558139534884E-2</v>
      </c>
      <c r="AV89" s="1">
        <v>3.9100000000000003E-2</v>
      </c>
    </row>
    <row r="90" spans="2:48">
      <c r="B90" s="17" t="s">
        <v>25</v>
      </c>
      <c r="C90" s="19">
        <f>G8</f>
        <v>4.4685881367162061E-2</v>
      </c>
      <c r="D90" s="19">
        <f>G18</f>
        <v>1.3347129967838716E-2</v>
      </c>
      <c r="E90" s="19">
        <f>G36</f>
        <v>4.6568090977108907E-2</v>
      </c>
      <c r="F90" s="19">
        <f>G45</f>
        <v>3.4696553768168888E-2</v>
      </c>
      <c r="G90" s="19">
        <f>G63</f>
        <v>4.0019333464322945E-2</v>
      </c>
      <c r="O90" s="8">
        <v>0</v>
      </c>
      <c r="P90" s="1">
        <v>3.6799999999999999E-2</v>
      </c>
      <c r="Q90" s="7">
        <f t="shared" si="24"/>
        <v>1.35424E-3</v>
      </c>
      <c r="T90" s="8">
        <v>4.6511627906976799E-2</v>
      </c>
      <c r="U90">
        <v>3.2199999999999999E-2</v>
      </c>
      <c r="Y90" s="8">
        <v>4.6511627906976799E-2</v>
      </c>
      <c r="Z90" s="1">
        <v>3.6799999999999999E-2</v>
      </c>
      <c r="AD90" s="8">
        <v>2.32558139534884E-2</v>
      </c>
      <c r="AE90" s="1">
        <v>3.4500000000000003E-2</v>
      </c>
      <c r="AH90" s="8">
        <v>0</v>
      </c>
      <c r="AI90" s="1">
        <v>3.6799999999999999E-2</v>
      </c>
      <c r="AJ90" s="7">
        <f t="shared" si="25"/>
        <v>1.35424E-3</v>
      </c>
      <c r="AM90" s="8">
        <v>4.6511627906976799E-2</v>
      </c>
      <c r="AN90">
        <v>4.3700000000000003E-2</v>
      </c>
      <c r="AQ90" s="8">
        <v>4.6511627906976799E-2</v>
      </c>
      <c r="AR90" s="1">
        <v>4.1399999999999999E-2</v>
      </c>
      <c r="AU90" s="8">
        <v>2.32558139534884E-2</v>
      </c>
      <c r="AV90" s="1">
        <v>3.9100000000000003E-2</v>
      </c>
    </row>
    <row r="91" spans="2:48">
      <c r="O91" s="8">
        <v>4.6511627906976799E-2</v>
      </c>
      <c r="P91" s="1">
        <v>3.6799999999999999E-2</v>
      </c>
      <c r="Q91" s="7">
        <f t="shared" si="24"/>
        <v>9.4315716603570572E-5</v>
      </c>
      <c r="T91" s="8">
        <v>4.6511627906976799E-2</v>
      </c>
      <c r="U91">
        <v>3.2199999999999999E-2</v>
      </c>
      <c r="Y91" s="8">
        <v>6.9767441860465101E-2</v>
      </c>
      <c r="Z91" s="1">
        <v>3.6799999999999999E-2</v>
      </c>
      <c r="AD91" s="8">
        <v>2.32558139534884E-2</v>
      </c>
      <c r="AE91" s="1">
        <v>3.4500000000000003E-2</v>
      </c>
      <c r="AH91" s="8">
        <v>4.6511627906976799E-2</v>
      </c>
      <c r="AI91" s="1">
        <v>3.6799999999999999E-2</v>
      </c>
      <c r="AJ91" s="7">
        <f t="shared" si="25"/>
        <v>9.4315716603570572E-5</v>
      </c>
      <c r="AM91" s="8">
        <v>4.6511627906976799E-2</v>
      </c>
      <c r="AN91">
        <v>4.3700000000000003E-2</v>
      </c>
      <c r="AQ91" s="8">
        <v>6.9767441860465101E-2</v>
      </c>
      <c r="AR91" s="1">
        <v>4.1399999999999999E-2</v>
      </c>
      <c r="AU91" s="8">
        <v>6.9767441860465101E-2</v>
      </c>
      <c r="AV91" s="1">
        <v>3.9100000000000003E-2</v>
      </c>
    </row>
    <row r="92" spans="2:48">
      <c r="O92" s="8">
        <v>4.6511627906976799E-2</v>
      </c>
      <c r="P92" s="1">
        <v>3.6799999999999999E-2</v>
      </c>
      <c r="Q92" s="7">
        <f t="shared" si="24"/>
        <v>9.4315716603570572E-5</v>
      </c>
      <c r="T92" s="8">
        <v>2.32558139534884E-2</v>
      </c>
      <c r="U92">
        <v>3.2199999999999999E-2</v>
      </c>
      <c r="Y92" s="8">
        <v>4.6511627906976799E-2</v>
      </c>
      <c r="Z92" s="1">
        <v>3.6799999999999999E-2</v>
      </c>
      <c r="AD92" s="8">
        <v>4.6511627906976799E-2</v>
      </c>
      <c r="AE92" s="1">
        <v>3.4500000000000003E-2</v>
      </c>
      <c r="AH92" s="8">
        <v>6.9767441860465101E-2</v>
      </c>
      <c r="AI92" s="1">
        <v>3.6799999999999999E-2</v>
      </c>
      <c r="AJ92" s="7">
        <f t="shared" si="25"/>
        <v>1.0868522228231468E-3</v>
      </c>
      <c r="AM92" s="8">
        <v>2.32558139534884E-2</v>
      </c>
      <c r="AN92">
        <v>4.3700000000000003E-2</v>
      </c>
      <c r="AQ92" s="8">
        <v>4.6511627906976799E-2</v>
      </c>
      <c r="AR92" s="1">
        <v>4.1399999999999999E-2</v>
      </c>
      <c r="AU92" s="8">
        <v>4.6511627906976799E-2</v>
      </c>
      <c r="AV92" s="1">
        <v>3.9100000000000003E-2</v>
      </c>
    </row>
    <row r="93" spans="2:48">
      <c r="Q93" s="7">
        <f t="shared" ref="Q93:Q102" si="26">(T83-U83) ^2</f>
        <v>1.2946912396694231E-3</v>
      </c>
      <c r="AJ93" s="7">
        <f t="shared" ref="AJ93:AJ102" si="27">(AM83-AN83) ^2</f>
        <v>5.993594214876043E-4</v>
      </c>
    </row>
    <row r="94" spans="2:48">
      <c r="Q94" s="7">
        <f t="shared" si="26"/>
        <v>1.7568297520661273E-4</v>
      </c>
      <c r="AJ94" s="7">
        <f t="shared" si="27"/>
        <v>4.8910949586777356E-3</v>
      </c>
    </row>
    <row r="95" spans="2:48">
      <c r="Q95" s="7">
        <f t="shared" si="26"/>
        <v>8.9732561983471573E-5</v>
      </c>
      <c r="AJ95" s="7">
        <f t="shared" si="27"/>
        <v>4.3985528925619962E-4</v>
      </c>
    </row>
    <row r="96" spans="2:48">
      <c r="Q96" s="7">
        <f t="shared" si="26"/>
        <v>1.03684E-3</v>
      </c>
      <c r="AJ96" s="7">
        <f t="shared" si="27"/>
        <v>4.3985528925619962E-4</v>
      </c>
    </row>
    <row r="97" spans="17:36">
      <c r="Q97" s="7">
        <f t="shared" si="26"/>
        <v>1.03684E-3</v>
      </c>
      <c r="AJ97" s="7">
        <f t="shared" si="27"/>
        <v>1.9096900000000003E-3</v>
      </c>
    </row>
    <row r="98" spans="17:36">
      <c r="Q98" s="7">
        <f t="shared" si="26"/>
        <v>1.4113126879394255E-3</v>
      </c>
      <c r="AJ98" s="7">
        <f t="shared" si="27"/>
        <v>2.4327835640886976E-3</v>
      </c>
    </row>
    <row r="99" spans="17:36">
      <c r="Q99" s="7">
        <f t="shared" si="26"/>
        <v>1.03684E-3</v>
      </c>
      <c r="AJ99" s="7">
        <f t="shared" si="27"/>
        <v>1.9096900000000003E-3</v>
      </c>
    </row>
    <row r="100" spans="17:36">
      <c r="Q100" s="7">
        <f t="shared" si="26"/>
        <v>2.0482269334775712E-4</v>
      </c>
      <c r="AJ100" s="7">
        <f t="shared" si="27"/>
        <v>7.9052514872907206E-6</v>
      </c>
    </row>
    <row r="101" spans="17:36">
      <c r="Q101" s="7">
        <f t="shared" si="26"/>
        <v>2.0482269334775712E-4</v>
      </c>
      <c r="AJ101" s="7">
        <f t="shared" si="27"/>
        <v>7.9052514872907206E-6</v>
      </c>
    </row>
    <row r="102" spans="17:36">
      <c r="Q102" s="7">
        <f t="shared" si="26"/>
        <v>7.9998464034612807E-5</v>
      </c>
      <c r="AJ102" s="7">
        <f t="shared" si="27"/>
        <v>4.1796474310437973E-4</v>
      </c>
    </row>
    <row r="103" spans="17:36">
      <c r="Q103" s="7">
        <f t="shared" ref="Q103:Q112" si="28">(Y83-Z83) ^2</f>
        <v>7.4901157024794148E-5</v>
      </c>
      <c r="AJ103" s="7">
        <f t="shared" ref="AJ103:AJ112" si="29">(AQ83-AR83) ^2</f>
        <v>7.1726578512396814E-4</v>
      </c>
    </row>
    <row r="104" spans="17:36">
      <c r="Q104" s="7">
        <f t="shared" si="28"/>
        <v>1.35424E-3</v>
      </c>
      <c r="AJ104" s="7">
        <f t="shared" si="29"/>
        <v>1.71396E-3</v>
      </c>
    </row>
    <row r="105" spans="17:36">
      <c r="Q105" s="7">
        <f t="shared" si="28"/>
        <v>1.9804165289256272E-4</v>
      </c>
      <c r="AJ105" s="7">
        <f t="shared" si="29"/>
        <v>3.4867074380165388E-4</v>
      </c>
    </row>
    <row r="106" spans="17:36">
      <c r="Q106" s="7">
        <f t="shared" si="28"/>
        <v>1.9804165289256272E-4</v>
      </c>
      <c r="AJ106" s="7">
        <f t="shared" si="29"/>
        <v>3.4867074380165388E-4</v>
      </c>
    </row>
    <row r="107" spans="17:36">
      <c r="Q107" s="7">
        <f t="shared" si="28"/>
        <v>1.35424E-3</v>
      </c>
      <c r="AJ107" s="7">
        <f t="shared" si="29"/>
        <v>1.71396E-3</v>
      </c>
    </row>
    <row r="108" spans="17:36">
      <c r="Q108" s="7">
        <f t="shared" si="28"/>
        <v>9.4315716603570572E-5</v>
      </c>
      <c r="AJ108" s="7">
        <f t="shared" si="29"/>
        <v>2.6128739859384019E-5</v>
      </c>
    </row>
    <row r="109" spans="17:36">
      <c r="Q109" s="7">
        <f t="shared" si="28"/>
        <v>1.0868522228231468E-3</v>
      </c>
      <c r="AJ109" s="7">
        <f t="shared" si="29"/>
        <v>2.6649605408328842E-3</v>
      </c>
    </row>
    <row r="110" spans="17:36">
      <c r="Q110" s="7">
        <f t="shared" si="28"/>
        <v>9.4315716603570572E-5</v>
      </c>
      <c r="AJ110" s="7">
        <f t="shared" si="29"/>
        <v>2.6128739859384019E-5</v>
      </c>
    </row>
    <row r="111" spans="17:36">
      <c r="Q111" s="7">
        <f t="shared" si="28"/>
        <v>1.0868522228231468E-3</v>
      </c>
      <c r="AJ111" s="7">
        <f t="shared" si="29"/>
        <v>8.0471175770686779E-4</v>
      </c>
    </row>
    <row r="112" spans="17:36">
      <c r="Q112" s="7">
        <f t="shared" si="28"/>
        <v>9.4315716603570572E-5</v>
      </c>
      <c r="AJ112" s="7">
        <f t="shared" si="29"/>
        <v>2.6128739859384019E-5</v>
      </c>
    </row>
    <row r="113" spans="17:36">
      <c r="Q113" s="7">
        <f t="shared" ref="Q113:Q122" si="30">(AD83-AE83) ^2</f>
        <v>1.1902500000000001E-3</v>
      </c>
      <c r="AJ113" s="7">
        <f t="shared" ref="AJ113:AJ122" si="31">(AU83-AV83) ^2</f>
        <v>1.5288100000000002E-3</v>
      </c>
    </row>
    <row r="114" spans="17:36">
      <c r="Q114" s="7">
        <f t="shared" si="30"/>
        <v>1.2000206611570336E-4</v>
      </c>
      <c r="AJ114" s="7">
        <f t="shared" si="31"/>
        <v>4.0380247933884804E-5</v>
      </c>
    </row>
    <row r="115" spans="17:36">
      <c r="Q115" s="7">
        <f t="shared" si="30"/>
        <v>1.2000206611570336E-4</v>
      </c>
      <c r="AJ115" s="7">
        <f t="shared" si="31"/>
        <v>4.0380247933884804E-5</v>
      </c>
    </row>
    <row r="116" spans="17:36">
      <c r="Q116" s="7">
        <f t="shared" si="30"/>
        <v>1.1344648760330592E-3</v>
      </c>
      <c r="AJ116" s="7">
        <f t="shared" si="31"/>
        <v>8.4575214876033171E-4</v>
      </c>
    </row>
    <row r="117" spans="17:36">
      <c r="Q117" s="7">
        <f t="shared" si="30"/>
        <v>1.1902500000000001E-3</v>
      </c>
      <c r="AJ117" s="7">
        <f t="shared" si="31"/>
        <v>1.5288100000000002E-3</v>
      </c>
    </row>
    <row r="118" spans="17:36">
      <c r="Q118" s="7">
        <f t="shared" si="30"/>
        <v>1.2437924553812859E-3</v>
      </c>
      <c r="AJ118" s="7">
        <f t="shared" si="31"/>
        <v>9.4049199026500704E-4</v>
      </c>
    </row>
    <row r="119" spans="17:36">
      <c r="Q119" s="7">
        <f t="shared" si="30"/>
        <v>1.2643171984856624E-4</v>
      </c>
      <c r="AJ119" s="7">
        <f t="shared" si="31"/>
        <v>2.51038231476473E-4</v>
      </c>
    </row>
    <row r="120" spans="17:36">
      <c r="Q120" s="7">
        <f t="shared" si="30"/>
        <v>1.2643171984856624E-4</v>
      </c>
      <c r="AJ120" s="7">
        <f t="shared" si="31"/>
        <v>2.51038231476473E-4</v>
      </c>
    </row>
    <row r="121" spans="17:36">
      <c r="Q121" s="7">
        <f t="shared" si="30"/>
        <v>1.2643171984856624E-4</v>
      </c>
      <c r="AJ121" s="7">
        <f t="shared" si="31"/>
        <v>9.4049199026500704E-4</v>
      </c>
    </row>
    <row r="122" spans="17:36">
      <c r="Q122" s="7">
        <f t="shared" si="30"/>
        <v>1.4427920497566378E-4</v>
      </c>
      <c r="AJ122" s="7">
        <f t="shared" si="31"/>
        <v>5.4932228231477244E-5</v>
      </c>
    </row>
  </sheetData>
  <mergeCells count="7">
    <mergeCell ref="D40:G40"/>
    <mergeCell ref="D49:F49"/>
    <mergeCell ref="D58:G58"/>
    <mergeCell ref="D4:G4"/>
    <mergeCell ref="D13:G13"/>
    <mergeCell ref="D22:F22"/>
    <mergeCell ref="D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pulido sanchez</cp:lastModifiedBy>
  <cp:revision/>
  <dcterms:created xsi:type="dcterms:W3CDTF">2023-03-16T10:15:41Z</dcterms:created>
  <dcterms:modified xsi:type="dcterms:W3CDTF">2023-03-22T15:36:01Z</dcterms:modified>
  <cp:category/>
  <cp:contentStatus/>
</cp:coreProperties>
</file>