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hidePivotFieldList="1" autoCompressPictures="0" defaultThemeVersion="124226"/>
  <mc:AlternateContent xmlns:mc="http://schemas.openxmlformats.org/markup-compatibility/2006">
    <mc:Choice Requires="x15">
      <x15ac:absPath xmlns:x15ac="http://schemas.microsoft.com/office/spreadsheetml/2010/11/ac" url="C:\_Pulkit\1\Desktop\DevOps_Assesment\"/>
    </mc:Choice>
  </mc:AlternateContent>
  <xr:revisionPtr revIDLastSave="0" documentId="13_ncr:1_{935F0222-1FC9-4F1D-844C-B0DE08F1A0E5}" xr6:coauthVersionLast="47" xr6:coauthVersionMax="47" xr10:uidLastSave="{00000000-0000-0000-0000-000000000000}"/>
  <bookViews>
    <workbookView xWindow="-110" yWindow="-110" windowWidth="19420" windowHeight="10420" firstSheet="1" activeTab="4" xr2:uid="{00000000-000D-0000-FFFF-FFFF00000000}"/>
  </bookViews>
  <sheets>
    <sheet name="Overview" sheetId="8" r:id="rId1"/>
    <sheet name="Readme" sheetId="11" r:id="rId2"/>
    <sheet name="Data Operating Model agility" sheetId="1" r:id="rId3"/>
    <sheet name="Segregation of Duties" sheetId="3" r:id="rId4"/>
    <sheet name="Service Oriented Integration" sheetId="1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9" i="3" l="1"/>
  <c r="D8" i="3"/>
  <c r="D7" i="3"/>
  <c r="E66" i="14"/>
  <c r="E65" i="14"/>
  <c r="E64" i="14"/>
  <c r="E63" i="14"/>
  <c r="E62" i="14"/>
  <c r="E61" i="14"/>
  <c r="E59" i="14"/>
  <c r="E58" i="14"/>
  <c r="E57" i="14"/>
  <c r="E56" i="14"/>
  <c r="E54" i="14"/>
  <c r="E53" i="14"/>
  <c r="E52" i="14"/>
  <c r="E51" i="14"/>
  <c r="E50" i="14"/>
  <c r="E49" i="14"/>
  <c r="E48" i="14"/>
  <c r="E46" i="14"/>
  <c r="E45" i="14"/>
  <c r="E44" i="14"/>
  <c r="E43" i="14"/>
  <c r="E41" i="14"/>
  <c r="E40" i="14"/>
  <c r="E39" i="14"/>
  <c r="E38" i="14"/>
  <c r="E37" i="14"/>
  <c r="E36" i="14"/>
  <c r="E2" i="1" l="1"/>
  <c r="E18" i="1"/>
  <c r="E3" i="1"/>
  <c r="E4" i="1"/>
  <c r="E5" i="1"/>
  <c r="E6" i="1"/>
  <c r="E7" i="1"/>
  <c r="E8" i="1"/>
  <c r="E9" i="1"/>
  <c r="E10" i="1"/>
  <c r="E11" i="1"/>
  <c r="E12" i="1"/>
  <c r="E13" i="1"/>
  <c r="E14" i="1"/>
  <c r="E15" i="1"/>
  <c r="E16" i="1"/>
  <c r="E17" i="1"/>
  <c r="B28" i="1" l="1"/>
  <c r="C28" i="1" s="1"/>
  <c r="B25" i="1"/>
  <c r="C25" i="1" s="1"/>
  <c r="B27" i="1"/>
  <c r="C27" i="1" s="1"/>
  <c r="B24" i="1"/>
  <c r="B26" i="1"/>
  <c r="C26" i="1" s="1"/>
  <c r="C24" i="1" l="1"/>
  <c r="C29" i="1" s="1"/>
  <c r="E20" i="1" s="1"/>
  <c r="B29" i="1"/>
  <c r="D28" i="1" l="1"/>
  <c r="D26" i="1"/>
  <c r="D27" i="1"/>
  <c r="D25" i="1"/>
  <c r="D115" i="3" l="1"/>
  <c r="D4" i="3" l="1"/>
  <c r="K3" i="3" s="1"/>
  <c r="E29" i="14" l="1"/>
  <c r="E34" i="14"/>
  <c r="E32" i="14"/>
  <c r="E31" i="14"/>
  <c r="E27" i="14"/>
  <c r="E26" i="14"/>
  <c r="E25" i="14"/>
  <c r="E30" i="14" l="1"/>
  <c r="E7" i="14"/>
  <c r="E6" i="14"/>
  <c r="E5" i="14"/>
  <c r="E4" i="14"/>
  <c r="E3" i="14"/>
  <c r="E23" i="14"/>
  <c r="E22" i="14"/>
  <c r="E21" i="14"/>
  <c r="E20" i="14"/>
  <c r="E18" i="14"/>
  <c r="E17" i="14"/>
  <c r="E16" i="14"/>
  <c r="E15" i="14"/>
  <c r="E14" i="14"/>
  <c r="E13" i="14"/>
  <c r="E12" i="14"/>
  <c r="E11" i="14"/>
  <c r="E10" i="14"/>
  <c r="E9" i="14"/>
  <c r="C74" i="14" l="1"/>
  <c r="C70" i="14"/>
  <c r="C71" i="14"/>
  <c r="C73" i="14"/>
  <c r="C72" i="14"/>
  <c r="D70" i="14"/>
  <c r="D11" i="3"/>
  <c r="D6" i="3"/>
  <c r="D66" i="3"/>
  <c r="D139" i="3"/>
  <c r="D143" i="3"/>
  <c r="D142" i="3"/>
  <c r="D141" i="3"/>
  <c r="D140" i="3"/>
  <c r="D144" i="3"/>
  <c r="D137" i="3"/>
  <c r="D134" i="3"/>
  <c r="D136" i="3"/>
  <c r="D135" i="3"/>
  <c r="D132" i="3"/>
  <c r="D131" i="3"/>
  <c r="D130" i="3"/>
  <c r="D129" i="3"/>
  <c r="D128" i="3"/>
  <c r="D126" i="3"/>
  <c r="D127" i="3"/>
  <c r="D123" i="3"/>
  <c r="D121" i="3"/>
  <c r="D124" i="3"/>
  <c r="D122" i="3"/>
  <c r="D119" i="3"/>
  <c r="D116" i="3"/>
  <c r="D118" i="3"/>
  <c r="D117" i="3"/>
  <c r="D113" i="3"/>
  <c r="D110" i="3"/>
  <c r="D112" i="3"/>
  <c r="D111" i="3"/>
  <c r="D108" i="3"/>
  <c r="D107" i="3"/>
  <c r="D105" i="3"/>
  <c r="D106" i="3"/>
  <c r="D104" i="3"/>
  <c r="D103" i="3"/>
  <c r="D101" i="3"/>
  <c r="D95" i="3"/>
  <c r="D93" i="3"/>
  <c r="D100" i="3"/>
  <c r="D99" i="3"/>
  <c r="D98" i="3"/>
  <c r="D97" i="3"/>
  <c r="D96" i="3"/>
  <c r="D94" i="3"/>
  <c r="D92" i="3"/>
  <c r="D90" i="3"/>
  <c r="D89" i="3"/>
  <c r="D87" i="3"/>
  <c r="D86" i="3"/>
  <c r="D88" i="3"/>
  <c r="D84" i="3"/>
  <c r="D82" i="3"/>
  <c r="D80" i="3"/>
  <c r="D81" i="3"/>
  <c r="D83" i="3"/>
  <c r="D79" i="3"/>
  <c r="D78" i="3"/>
  <c r="D77" i="3"/>
  <c r="D74" i="3"/>
  <c r="D73" i="3"/>
  <c r="D72" i="3"/>
  <c r="D75" i="3"/>
  <c r="D70" i="3"/>
  <c r="D67" i="3"/>
  <c r="D68" i="3"/>
  <c r="D69" i="3"/>
  <c r="D64" i="3"/>
  <c r="D63" i="3"/>
  <c r="D62" i="3"/>
  <c r="D61" i="3"/>
  <c r="D60" i="3"/>
  <c r="D58" i="3"/>
  <c r="D55" i="3"/>
  <c r="D54" i="3"/>
  <c r="D57" i="3"/>
  <c r="D56" i="3"/>
  <c r="D51" i="3"/>
  <c r="D52" i="3"/>
  <c r="D50" i="3"/>
  <c r="D49" i="3"/>
  <c r="D45" i="3"/>
  <c r="D46" i="3"/>
  <c r="D47" i="3"/>
  <c r="D43" i="3"/>
  <c r="D44" i="3"/>
  <c r="D42" i="3"/>
  <c r="D30" i="3"/>
  <c r="D39" i="3"/>
  <c r="D40" i="3"/>
  <c r="D38" i="3"/>
  <c r="D35" i="3"/>
  <c r="D34" i="3"/>
  <c r="D36" i="3"/>
  <c r="D32" i="3"/>
  <c r="D31" i="3"/>
  <c r="D28" i="3"/>
  <c r="D23" i="3"/>
  <c r="D27" i="3"/>
  <c r="D26" i="3"/>
  <c r="D25" i="3"/>
  <c r="D21" i="3"/>
  <c r="D22" i="3"/>
  <c r="D20" i="3"/>
  <c r="D18" i="3"/>
  <c r="D17" i="3"/>
  <c r="D16" i="3"/>
  <c r="D15" i="3"/>
  <c r="D14" i="3"/>
  <c r="D13" i="3"/>
  <c r="H146" i="3"/>
  <c r="I146" i="3" s="1"/>
  <c r="C23" i="11"/>
  <c r="C18" i="11"/>
  <c r="C17" i="11"/>
  <c r="C19" i="11"/>
  <c r="C20" i="11"/>
  <c r="C21" i="11"/>
  <c r="C16" i="11"/>
  <c r="C11" i="11"/>
  <c r="C12" i="11"/>
  <c r="C13" i="11"/>
  <c r="C14" i="11"/>
  <c r="C10" i="11"/>
  <c r="C4" i="11"/>
  <c r="C5" i="11"/>
  <c r="C6" i="11"/>
  <c r="C7" i="11"/>
  <c r="C8" i="11"/>
  <c r="C3" i="11"/>
  <c r="C76" i="14" l="1"/>
  <c r="B154" i="3"/>
  <c r="B157" i="3"/>
  <c r="C157" i="3" s="1"/>
  <c r="B158" i="3"/>
  <c r="C158" i="3" s="1"/>
  <c r="B156" i="3"/>
  <c r="C156" i="3" s="1"/>
  <c r="B155" i="3"/>
  <c r="C155" i="3" s="1"/>
  <c r="H148" i="3"/>
  <c r="I148" i="3" s="1"/>
  <c r="H150" i="3"/>
  <c r="I150" i="3" s="1"/>
  <c r="H147" i="3"/>
  <c r="I147" i="3" s="1"/>
  <c r="H149" i="3"/>
  <c r="I149" i="3" s="1"/>
  <c r="E71" i="14" l="1"/>
  <c r="E74" i="14"/>
  <c r="E72" i="14"/>
  <c r="E73" i="14"/>
  <c r="C154" i="3"/>
  <c r="D159" i="3" s="1"/>
  <c r="B159" i="3"/>
  <c r="D151" i="3" l="1"/>
  <c r="D162" i="3"/>
  <c r="D154" i="3"/>
  <c r="D156" i="3"/>
  <c r="D157" i="3"/>
  <c r="D158" i="3"/>
  <c r="D73" i="14" l="1"/>
  <c r="D74" i="14"/>
  <c r="D72" i="14"/>
  <c r="E70" i="14"/>
  <c r="D71" i="14"/>
  <c r="E75" i="14" l="1"/>
  <c r="E76" i="14"/>
  <c r="E67"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Rohan Khajuria</author>
  </authors>
  <commentList>
    <comment ref="D18" authorId="0" shapeId="0" xr:uid="{00000000-0006-0000-0200-000001000000}">
      <text>
        <r>
          <rPr>
            <b/>
            <sz val="9"/>
            <color indexed="81"/>
            <rFont val="Tahoma"/>
            <family val="2"/>
          </rPr>
          <t>Rohan Khajuria:</t>
        </r>
        <r>
          <rPr>
            <sz val="9"/>
            <color indexed="81"/>
            <rFont val="Tahoma"/>
            <family val="2"/>
          </rPr>
          <t xml:space="preserve">
Need to enrich it, refer read 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Rohan Khajuria</author>
  </authors>
  <commentList>
    <comment ref="D34" authorId="0" shapeId="0" xr:uid="{00000000-0006-0000-0400-000001000000}">
      <text>
        <r>
          <rPr>
            <b/>
            <sz val="9"/>
            <color indexed="81"/>
            <rFont val="Tahoma"/>
            <family val="2"/>
          </rPr>
          <t>Rohan Khajuria:</t>
        </r>
        <r>
          <rPr>
            <sz val="9"/>
            <color indexed="81"/>
            <rFont val="Tahoma"/>
            <family val="2"/>
          </rPr>
          <t xml:space="preserve">
Can be NA if there is usage of single flow Kanban
</t>
        </r>
      </text>
    </comment>
  </commentList>
</comments>
</file>

<file path=xl/sharedStrings.xml><?xml version="1.0" encoding="utf-8"?>
<sst xmlns="http://schemas.openxmlformats.org/spreadsheetml/2006/main" count="374" uniqueCount="272">
  <si>
    <t>Category</t>
  </si>
  <si>
    <t>#</t>
  </si>
  <si>
    <t>Comments</t>
  </si>
  <si>
    <t>Evaluation parameters</t>
  </si>
  <si>
    <t>Adhoc(L0)</t>
  </si>
  <si>
    <t>Demand Management</t>
  </si>
  <si>
    <t>Delivery Process</t>
  </si>
  <si>
    <t>Engineering Practices</t>
  </si>
  <si>
    <t>Team Dynamics</t>
  </si>
  <si>
    <t>L0</t>
  </si>
  <si>
    <t>L1</t>
  </si>
  <si>
    <t>L2</t>
  </si>
  <si>
    <t>Maturity Criteria</t>
  </si>
  <si>
    <t>Team Size</t>
  </si>
  <si>
    <t>Dedication</t>
  </si>
  <si>
    <t>Are the core team members dedicated 75% or more to the team?</t>
  </si>
  <si>
    <t>Cross-functional</t>
  </si>
  <si>
    <t>Working Agreement</t>
  </si>
  <si>
    <t>Does the team have an agreed working agreement?</t>
  </si>
  <si>
    <t>Does the team follow the Definition of Done (DoD)?</t>
  </si>
  <si>
    <t>Definition of Ready (DoR)</t>
  </si>
  <si>
    <t>Does the team follow the Definition of Ready (DoR)?</t>
  </si>
  <si>
    <t>Impediments</t>
  </si>
  <si>
    <t>Does the team raise impediments as soon as they are found?</t>
  </si>
  <si>
    <t>Is there an escalation plan in place for impediments that cannot be addressed immediately?</t>
  </si>
  <si>
    <t>Being Agile</t>
  </si>
  <si>
    <t>Has the team been trained on Agile and the corresponding framework?</t>
  </si>
  <si>
    <t>Knowledge Sharing</t>
  </si>
  <si>
    <t>Does the team spend time on upskill sessions on latest trends and technologies?</t>
  </si>
  <si>
    <t>Iteration Demo</t>
  </si>
  <si>
    <t>Does the team conduct a Iteration Demo for every iteration?</t>
  </si>
  <si>
    <t>Can the team facilitate the Iteration Demo by themselves?</t>
  </si>
  <si>
    <t>Can the team facilitate the Retrospectives by themselves?</t>
  </si>
  <si>
    <t>Is the iteration length fixed for all iterations?</t>
  </si>
  <si>
    <t>Throughput</t>
  </si>
  <si>
    <t>Is the team's velocity consistent or improving over the last 6 iterations?</t>
  </si>
  <si>
    <t>Tool Management</t>
  </si>
  <si>
    <t>Have all the team members been trained to use the Agile Lifecycle tool?</t>
  </si>
  <si>
    <t>Requirements</t>
  </si>
  <si>
    <t>Does the Product Owner split Epics into small user stories?</t>
  </si>
  <si>
    <t>Does the release backlog contain alternate stories the team can pull into an iteration in case of any impediments?</t>
  </si>
  <si>
    <t>Estimation</t>
  </si>
  <si>
    <t>Release Management</t>
  </si>
  <si>
    <t>Does the team perform release planning?</t>
  </si>
  <si>
    <t>Does the Product Backlog reflect the product roadmap?</t>
  </si>
  <si>
    <t>Technical Debt Management</t>
  </si>
  <si>
    <t>Does the team do some amount of re-factoring as part of story implementation to address technical debt?</t>
  </si>
  <si>
    <t>Does the team use tools to inspect code quality and does not allow technical debt to increase?</t>
  </si>
  <si>
    <t>Version Control</t>
  </si>
  <si>
    <t>Can the team members run local builds on their machine before checking into source control?</t>
  </si>
  <si>
    <t>Build and Deployment</t>
  </si>
  <si>
    <t>Does the team have an automated build in place?</t>
  </si>
  <si>
    <t>Does the build get automatically deployed when successful?</t>
  </si>
  <si>
    <t>Does the build pass only when all unit tests pass?</t>
  </si>
  <si>
    <t>Does the team have automated build and deployment at least once every day?</t>
  </si>
  <si>
    <t>Is the code automatically deployed to UAT / Pre-Prod only if 100% unit, functional and integration tests pass?</t>
  </si>
  <si>
    <t>Is the code automatically deployed to production after obtaining required approvals?</t>
  </si>
  <si>
    <t>Test Automation</t>
  </si>
  <si>
    <t>Does the team have at least 50% automation of repeatable functional tests?</t>
  </si>
  <si>
    <t>Does the team have at least 75% automation of repeatable functional tests?</t>
  </si>
  <si>
    <t>Does the team have at least 100% automation of repeatable functional tests?</t>
  </si>
  <si>
    <t>Code Health and Quality</t>
  </si>
  <si>
    <t>Does the team have unit test code coverage of more than 50%?</t>
  </si>
  <si>
    <t>Does the team have unit test code coverage of more that 75%?</t>
  </si>
  <si>
    <t>Does the team have unit test code coverage of 100%?</t>
  </si>
  <si>
    <t>Does the team follow a practice of peer code review and incorporate feedback?</t>
  </si>
  <si>
    <t>Does the team fix defects found in the daily build within 24 hours?</t>
  </si>
  <si>
    <t>Adapting(L1)</t>
  </si>
  <si>
    <t>Maturing(L2)</t>
  </si>
  <si>
    <t>Observations/Comments</t>
  </si>
  <si>
    <t>Score</t>
  </si>
  <si>
    <t>Are the core team members dedicated 50% or Less to the team?</t>
  </si>
  <si>
    <t>Are the core team members dedicated 100% to the team?</t>
  </si>
  <si>
    <t>Team is Adaptive and Continuously becoming Self Organized</t>
  </si>
  <si>
    <t>The Team does Swarming on Problems</t>
  </si>
  <si>
    <t>The Team Comes Prepared in order to provide right level of updates</t>
  </si>
  <si>
    <t>Is the iteration length agreed with all Stakeholders</t>
  </si>
  <si>
    <t>Delivery Processes</t>
  </si>
  <si>
    <t>L3</t>
  </si>
  <si>
    <t>Velocity of Team is Transparent and a trend is captured</t>
  </si>
  <si>
    <t>Any Agile Lifecycle tool used ?</t>
  </si>
  <si>
    <t>SOD Maturity</t>
  </si>
  <si>
    <t>Mostly the work captured as user stories and have acceptance criteria?</t>
  </si>
  <si>
    <t>Stories follow the INVEST criteria?</t>
  </si>
  <si>
    <t>Is Estimation done by the team members as relative sizing?</t>
  </si>
  <si>
    <t>Tech Debt is Identified during Development but actioned basis budget approval</t>
  </si>
  <si>
    <t>Tech Debt is Identified and added to Backlog and Actioned iteratively</t>
  </si>
  <si>
    <t>Is the team check -in code into version control Daily</t>
  </si>
  <si>
    <t>Team Checks in the code on Adhoc basis</t>
  </si>
  <si>
    <t>Are impediments addressed as per define SLAs
Blockers- ~ 3 hrs
Critical~ 4-6 Hrs
Major ~8-10 hrs</t>
  </si>
  <si>
    <t>Problems/Dependencies are identified and solved outside daily Stand up</t>
  </si>
  <si>
    <t>Visualise</t>
  </si>
  <si>
    <t>Blocked issues are visualised in a consistent manner.</t>
  </si>
  <si>
    <t>Metrics are clearly visible such as a cumulative flow diagram, SLA targets, lead time, local cycle time etc.</t>
  </si>
  <si>
    <t>Limit Work-in-Progress</t>
  </si>
  <si>
    <t>Multiple interdependent workflows all operate via a pull system (Multi-Kanban)</t>
  </si>
  <si>
    <t>Manage Flow</t>
  </si>
  <si>
    <t>Cumulative flow diagrams are tracked daily and used to review progress.</t>
  </si>
  <si>
    <t>A delivery rate (velocity/throughput) control chart is in use.</t>
  </si>
  <si>
    <t>SLA or lead time targets are present.</t>
  </si>
  <si>
    <t>People flexibly allocate themselves and swarm on issues</t>
  </si>
  <si>
    <t>Metrics are used to assess flow, including number of days blocked and lead time efficiency.</t>
  </si>
  <si>
    <t>Make Policies Explicit</t>
  </si>
  <si>
    <t>Policies specify capacity allocation.</t>
  </si>
  <si>
    <t>Policies detail queue replenishment.</t>
  </si>
  <si>
    <t>Implement Feedback Loops</t>
  </si>
  <si>
    <t>Improve Collaboratively, Evolve Experimentally</t>
  </si>
  <si>
    <t>An increasing depth of Kanban implementation is shown by changes to visualisation, feedback loops and improve and evolve practices.</t>
  </si>
  <si>
    <t>Pillars</t>
  </si>
  <si>
    <t>Categories</t>
  </si>
  <si>
    <t>Estimation method is based on a defined Template</t>
  </si>
  <si>
    <t xml:space="preserve"> </t>
  </si>
  <si>
    <t>L-1</t>
  </si>
  <si>
    <t>Does the team spend time on knowledge sharing sessions regularly?</t>
  </si>
  <si>
    <t>Iteration length is subject to work completion</t>
  </si>
  <si>
    <t>Manual Build &amp;Deployments</t>
  </si>
  <si>
    <t>Sum</t>
  </si>
  <si>
    <t>DOM Agility</t>
  </si>
  <si>
    <t>Responses(Choose from Dropdown)</t>
  </si>
  <si>
    <t>This is the availbilty of requirements ranging from the manual way upto Self service with live data.</t>
  </si>
  <si>
    <t>It guages the ability of separate the requirements any valid business need and how readily it can be done. This indicates that team understands the service and scope.</t>
  </si>
  <si>
    <t xml:space="preserve">Change Management process for your delivery ie how a change of requirement is factored in the work execution
</t>
  </si>
  <si>
    <t>This is how the focus and utilisation of the team towards growth of team by getting into trainings etc.</t>
  </si>
  <si>
    <t>This indicates that if how team is enabled to do the technical planning on their own and what is the extent of dependancy on Tech Architects or Leads to arrive at this.</t>
  </si>
  <si>
    <t>This how open and knowledge sharing team(s) are and how do they contribute to parctices across orgainisation</t>
  </si>
  <si>
    <t xml:space="preserve">Communication between Team &amp; Buisness/Customers
* This will help to ascertain the maturity of the team and how quickly clarification etc can be obtained and closed
</t>
  </si>
  <si>
    <t>How Progress is communicated via teams
* Do individuals inform verbally with no structure which is difficult to trace back. OR there is some std format which is communicated by relevant persons. If tools are used to supply realtime updates will help gain efficiencies.</t>
  </si>
  <si>
    <t>If there is automation abilities which allows regression to run efficiently vs manual which is time and cost consuming.How often this is updated kept live with respect to the releases</t>
  </si>
  <si>
    <t xml:space="preserve">
 Does regression covers all Business critical scenarios . The greater is the coverage the better is this for overall stabilty.</t>
  </si>
  <si>
    <t>Read me for DOM Maturity Model</t>
  </si>
  <si>
    <r>
      <t xml:space="preserve">
</t>
    </r>
    <r>
      <rPr>
        <i/>
        <sz val="9"/>
        <color theme="4" tint="-0.249977111117893"/>
        <rFont val="Calibri"/>
        <family val="2"/>
        <scheme val="minor"/>
      </rPr>
      <t>* This checks the abilty of the team to deliver to production whenever with current set of technical know how , tech stack,tools.This helps to guage the maturity interms of abilties to turnaroudn things to production timely</t>
    </r>
    <r>
      <rPr>
        <sz val="9"/>
        <color theme="4" tint="-0.249977111117893"/>
        <rFont val="Calibri"/>
        <family val="2"/>
        <scheme val="minor"/>
      </rPr>
      <t xml:space="preserve">
</t>
    </r>
  </si>
  <si>
    <r>
      <t xml:space="preserve">
 * </t>
    </r>
    <r>
      <rPr>
        <i/>
        <sz val="9"/>
        <color theme="4" tint="-0.249977111117893"/>
        <rFont val="Calibri"/>
        <family val="2"/>
        <scheme val="minor"/>
      </rPr>
      <t xml:space="preserve">This is the ability to extract information by team members the according to the Business priority and scheduling.
This also brings maturity indicators overall basis if business+ teams are all aware of the backlogs </t>
    </r>
  </si>
  <si>
    <t>This is the linkage of requirement in the entire lifecycle. This allows Business/project team to have a view and extrac them at any given time . Starting from no/manual if the requirements are integrated with ITS and JIRA and to QA tests including non functional and functional requirements. The max can go upto relation of requirements to Domain relationship as well</t>
  </si>
  <si>
    <t>This indicates to us that to what extent team is dependant upon handful team members. The lower the better.</t>
  </si>
  <si>
    <t>This will help how experienced the team Is and how do they details out the estimates basis the deep understanding of the work and also the abilty to the breakdown workitems to a workeable state</t>
  </si>
  <si>
    <t>This is about the overall inclusiveness of the work which helps platfrom stability as well and how they are handling technical debt. Are they aware and thinking about overall architecture</t>
  </si>
  <si>
    <t>Do all of the necessary skills exist on the team?</t>
  </si>
  <si>
    <t>Does the team periodically review and update the Definition of Done (DoD)?</t>
  </si>
  <si>
    <t>Is the Definition of Done (DoD) shared and known to all?</t>
  </si>
  <si>
    <t>Does the team periodically review and update the Definition of Ready (DoR)?</t>
  </si>
  <si>
    <t>Is the Definition of Ready (DoR) shared and known to all?</t>
  </si>
  <si>
    <t>Iteration/Sprint Planning</t>
  </si>
  <si>
    <t>is the output of the Sprint/Iteration planning a well defined Iteration backlog?</t>
  </si>
  <si>
    <t>Dev team members regularly attend and participate in the Sprint/Iteration planning meeting?</t>
  </si>
  <si>
    <t>Are relevant stakeholders included as part of the Iteration Demo?</t>
  </si>
  <si>
    <t>Iteration /Sprint Retrospective</t>
  </si>
  <si>
    <t>Do the Sprint/Iteration  Retrospectives start and end on time?</t>
  </si>
  <si>
    <t>Sprint/Iteration  Length</t>
  </si>
  <si>
    <t>Is the iteration length 2 weeks or less</t>
  </si>
  <si>
    <t>The team consistently miss the commitment due to adhocness/Complexity</t>
  </si>
  <si>
    <t>Has the team identified the velocity?</t>
  </si>
  <si>
    <t>This is captured to indicate that if required security mechanism exists in the project or not
No will be treated as Level 0 and yes will be level 3.</t>
  </si>
  <si>
    <t>Does the Dev team have a Definition of Done (DoD) that is agreed upon by all the team members?</t>
  </si>
  <si>
    <t>Does the dev team have a Definition of Ready (DoR) that is agreed upon by all the team members?</t>
  </si>
  <si>
    <t>Is the Iteration/sprint backlog updated regularly?</t>
  </si>
  <si>
    <t>Does the Agile Lifecycle tool reflect accurate Iteration/sprint Progress as burn down charts?</t>
  </si>
  <si>
    <t>Is the Agile Lifecycle tool used  for Product backlog management?</t>
  </si>
  <si>
    <t>Are the stories in the release backlog ordered and sized for at least one to two future iteration?</t>
  </si>
  <si>
    <t>What is the level of  traceability of requirements ?</t>
  </si>
  <si>
    <t>How often do you deliver to production?</t>
  </si>
  <si>
    <t>What is the degree of transparency of requirements?</t>
  </si>
  <si>
    <t>To what degree are you able to respond to change?</t>
  </si>
  <si>
    <t>How do you manage single point of failures /  single person dependencies?</t>
  </si>
  <si>
    <t>How do the Team &amp; Business/Customers communicate?</t>
  </si>
  <si>
    <t xml:space="preserve">
Who does the solution designing?</t>
  </si>
  <si>
    <t>What is the extent of cross team collaboration?</t>
  </si>
  <si>
    <t>What is the level of regression testing automation?</t>
  </si>
  <si>
    <t xml:space="preserve">How far into the ordered/prioritized backlog do you have a detailed understanding of? </t>
  </si>
  <si>
    <t>What is the process by which diverse stakeholders are able to view the backlog in a manner that is as per their needs?</t>
  </si>
  <si>
    <t>What is the level of granularity of the work items in your backlog?</t>
  </si>
  <si>
    <t>No Traceabilty exists(L-1)</t>
  </si>
  <si>
    <t>No Transparency(L-1)</t>
  </si>
  <si>
    <t>No Process exists(L-1)</t>
  </si>
  <si>
    <t>Awareness exists of Single point of failure but no action taken(L-1)</t>
  </si>
  <si>
    <t>Communicate indirectly through other team(L-1)</t>
  </si>
  <si>
    <t>No T or Pi shape individuals(L-1)</t>
  </si>
  <si>
    <t>What is your team's skill set</t>
  </si>
  <si>
    <t>Big upfront design(L0)</t>
  </si>
  <si>
    <t>CR process Loosely defined but never followed(L0)</t>
  </si>
  <si>
    <t>No Visibilty(L-1) or &gt;12 weeks(L-1)</t>
  </si>
  <si>
    <t>No Collaboration(L-1)</t>
  </si>
  <si>
    <t>Regression pack exists but partially Automated(L1)</t>
  </si>
  <si>
    <t>DOM Agility level</t>
  </si>
  <si>
    <t>Are the core team members dedicated 25% or Less to the team?</t>
  </si>
  <si>
    <t>The allocation of tasks are adhoc in nature</t>
  </si>
  <si>
    <t>Is the team aware of Agile benefits at high level?</t>
  </si>
  <si>
    <t>Does the team have agreement to build and deploy with no failures</t>
  </si>
  <si>
    <t>Does the team have an agreement around fixing broken builds</t>
  </si>
  <si>
    <t xml:space="preserve">Does the team have agreement around review of quality </t>
  </si>
  <si>
    <t>Does the team have working agreement around issue response time</t>
  </si>
  <si>
    <t>Does the team has working arrangement around
 Attending relevant meeting, On time, correct progress reporting</t>
  </si>
  <si>
    <t>Requirements are created as BRD, &amp; SRA or equivalent</t>
  </si>
  <si>
    <t>Mostly the work captured as user stories  and are with minimal Acceptance Criteria</t>
  </si>
  <si>
    <t>Can the stories be implemented within 1-3 days as per the DoD?</t>
  </si>
  <si>
    <t>Can the stories be implemented within a week or less as per the DoD?</t>
  </si>
  <si>
    <t>Historic Velocity used to predict iterations and releases?</t>
  </si>
  <si>
    <t>Does the Product Owner  have a roadmap for releases?</t>
  </si>
  <si>
    <t xml:space="preserve">
Does your backlog include work items related to platform stability?
Do you </t>
  </si>
  <si>
    <t>What is the automation coverage extent of the regression pack?</t>
  </si>
  <si>
    <t xml:space="preserve">Do you have an appropriate Security Review mechanism in place?
</t>
  </si>
  <si>
    <t>RAID exists which captures all the Risks, Issues with definitive priority/Owners/dates etc and which is updated/communicated to stakeholder and related actions are taken.
This helps to guage if the team manages the dependencies on their own or do they rely on other to resolve them. Th e state of Team managing &amp; resolving them will be desired level.</t>
  </si>
  <si>
    <t xml:space="preserve"> How are Risks/Issues/Depedencies managed?
</t>
  </si>
  <si>
    <t>Does the team have a test automation strategy and followed?</t>
  </si>
  <si>
    <t>Definition of Done (DoD)</t>
  </si>
  <si>
    <t>Daily Stand-up's</t>
  </si>
  <si>
    <t>Do the daily stand-up's start and end at the pre-defined time?</t>
  </si>
  <si>
    <t>Do all the team members attend and participate in the stand-up?</t>
  </si>
  <si>
    <t>Are the three questions the only one's answered by each team members during the stand-up?
1. What did I do since the last stand-up?
2. What am I going to do till the next stand-up?
3. Do I have any impediments?</t>
  </si>
  <si>
    <t>Can the team facilitate the stand-up by themselves?</t>
  </si>
  <si>
    <t>Does the Sprint/Iteration Planning start and end at the pre-defined time?</t>
  </si>
  <si>
    <t>Do the Sprint/Iteration  Retrospective's result in action items being identified and actioned upon &amp; Communicated</t>
  </si>
  <si>
    <t>Has the team delivered the committed stories for the last 3 iterations?</t>
  </si>
  <si>
    <t xml:space="preserve">Stories are proportionate as our Iteration length </t>
  </si>
  <si>
    <t>Tech Debt is assessed but not part of iteration</t>
  </si>
  <si>
    <t>All work is visualised upon a Kanban board that shows the overall workflow with tasks as individual kanban.</t>
  </si>
  <si>
    <t>Different types of work are easily identifiable upon the board (for example - via colours or tags).</t>
  </si>
  <si>
    <t>Buffers are utilised, when required, to control workflow between each stage of the process.</t>
  </si>
  <si>
    <t>WiP limits are specified on the board (for example in column headers or by constraining area sizes).</t>
  </si>
  <si>
    <t>Inter-work item dependencies are visualised (such as hierarchical or parent-child relationships).</t>
  </si>
  <si>
    <t>Inter-workflow dependencies are visualised.</t>
  </si>
  <si>
    <t>Risk dimensions are indicated (for example, cost of delay, technical risk, market risk etc.).</t>
  </si>
  <si>
    <t>Task allocation is clear (such as initials on kanban, avatars or personal swim lanes).</t>
  </si>
  <si>
    <t>Work is allocated via deferred commitment and dynamic staff assignment aka 'last responsible' moment (No WiP limits)</t>
  </si>
  <si>
    <t>Work is allocated with personal kanban, WiP limit per person (such as avatars) or workflow with infinite limits on 'done' queues (Proto-Kanban).</t>
  </si>
  <si>
    <t>There is a single workflow pull system with WiP limits at all stages (Kanban).</t>
  </si>
  <si>
    <t>Work is dynamically prioritised with deferred pull decisions</t>
  </si>
  <si>
    <t>Policies include classes of service.</t>
  </si>
  <si>
    <t>A regular team meeting (typically daily) is held in front of the Kanban board or using Kanban system software (such as JIRA).</t>
  </si>
  <si>
    <t>Operations reviews are held for the business unit or organisational level to perform a quantitive and qualitive review of data from multiple kanban systems to provide inter-workflow feedback.</t>
  </si>
  <si>
    <t>There is evidence of local process evolution to manage flow, make policies explicit and limit work in progress.</t>
  </si>
  <si>
    <t>Evidence shows inter-workflow process or management policy evolution as a result of operations review.</t>
  </si>
  <si>
    <t>The demos are conducted at least every alternate iterations</t>
  </si>
  <si>
    <t>Is the Iteration Demo time boxed?</t>
  </si>
  <si>
    <t>Are Sprint/Iteration Retrospectives held regularly by the team?</t>
  </si>
  <si>
    <t>Team measures the throughput</t>
  </si>
  <si>
    <t>The team periodically achieve the Commitment</t>
  </si>
  <si>
    <t>The team consistently achieve the Commitment last 6 Iterations</t>
  </si>
  <si>
    <t>Has the team delivered most of the committed stories at the end of last iteration?</t>
  </si>
  <si>
    <t>The team perform estimation before commencing the work?</t>
  </si>
  <si>
    <t>Estimation method is based on Individual Experiences and not standard techniques</t>
  </si>
  <si>
    <t>Estimates done by Leads/Arch/business and release dates are set for the team</t>
  </si>
  <si>
    <t>Do the team members include unit tests as part of their daily check-in process?</t>
  </si>
  <si>
    <t>Does the team have unit test code coverage of less than 25%?</t>
  </si>
  <si>
    <t>Score
Regressive(L-1)
Adhoc(L0)
Adapting(L1)
Maturing(L2)
Sustaining(L3)</t>
  </si>
  <si>
    <t>Response(s)
1- True
0- False</t>
  </si>
  <si>
    <t>Sprint/Iteration retrospective are rarely conducted</t>
  </si>
  <si>
    <t>Demand Management
(Product/ Capabiity/ Portfolio/Platform etc.)</t>
  </si>
  <si>
    <t>Policies specify definition of done, exit criteria etc.</t>
  </si>
  <si>
    <t>Policies specify pull criteria/staff allocation/work assignments?</t>
  </si>
  <si>
    <t>Backlog Refinement</t>
  </si>
  <si>
    <t>Do all the team members regularly attend and participate in the backlog refinement sessions?</t>
  </si>
  <si>
    <t>Do the backlog refinement sessions  time boxed?</t>
  </si>
  <si>
    <t>Are the product backlog items prioritized as per business value before backlog refinement sessions?</t>
  </si>
  <si>
    <t>Can the team facilitate the refinement sessions by themselves?</t>
  </si>
  <si>
    <t>Are the refined stories clearly understood by the team and meets DoR?</t>
  </si>
  <si>
    <t xml:space="preserve">Mechanism exists to refine backlog </t>
  </si>
  <si>
    <t>Team is trained in Kanban</t>
  </si>
  <si>
    <t xml:space="preserve">Evidences exists around improvement of visualisation e.g. Changes in workflow/service classes </t>
  </si>
  <si>
    <t xml:space="preserve">Evidence exists around improvement of :
Backlog refinement
Cumulative Flow Diagram
Cycle Time
Lead Time
</t>
  </si>
  <si>
    <t xml:space="preserve">Response Levels
0: False
1: True
</t>
  </si>
  <si>
    <t>Is the team team size more than 12 or less than 3?</t>
  </si>
  <si>
    <t>Regressive(L-1)</t>
  </si>
  <si>
    <t>Sustaining(L3)</t>
  </si>
  <si>
    <t>Count</t>
  </si>
  <si>
    <t>SOI Maturity</t>
  </si>
  <si>
    <t>&gt;4Week &amp; 8&lt;=weeks 8(L1)</t>
  </si>
  <si>
    <t>L2+Escalation path exists and leveraged formally with stakeholder(L3)</t>
  </si>
  <si>
    <t>Yes</t>
  </si>
  <si>
    <t>All Business features are covered(L3)</t>
  </si>
  <si>
    <t>Ring-fenced capacity (L3)</t>
  </si>
  <si>
    <t>&gt;10 days(L-1)</t>
  </si>
  <si>
    <t>Demand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</si>
</sst>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0"/>
      <name val="Calibri"/>
      <family val="2"/>
      <scheme val="minor"/>
    </font>
    <font>
      <b/>
      <sz val="9"/>
      <color theme="0"/>
      <name val="Arial"/>
      <family val="2"/>
    </font>
    <font>
      <sz val="9"/>
      <color theme="1"/>
      <name val="Arial"/>
      <family val="2"/>
    </font>
    <font>
      <sz val="9"/>
      <color rgb="FF0070C0"/>
      <name val="Arial"/>
      <family val="2"/>
    </font>
    <font>
      <b/>
      <sz val="11"/>
      <color theme="0"/>
      <name val="Calibri"/>
      <family val="2"/>
      <scheme val="minor"/>
    </font>
    <font>
      <b/>
      <sz val="8"/>
      <color theme="0"/>
      <name val="Arial"/>
      <family val="2"/>
    </font>
    <font>
      <b/>
      <sz val="9"/>
      <color theme="4" tint="-0.249977111117893"/>
      <name val="Calibri"/>
      <family val="2"/>
      <scheme val="minor"/>
    </font>
    <font>
      <sz val="9"/>
      <color theme="4" tint="-0.249977111117893"/>
      <name val="Calibri"/>
      <family val="2"/>
      <scheme val="minor"/>
    </font>
    <font>
      <i/>
      <sz val="9"/>
      <color theme="4" tint="-0.249977111117893"/>
      <name val="Calibri"/>
      <family val="2"/>
      <scheme val="minor"/>
    </font>
    <font>
      <sz val="9"/>
      <color indexed="81"/>
      <name val="Tahoma"/>
      <family val="2"/>
    </font>
    <font>
      <b/>
      <sz val="9"/>
      <color indexed="81"/>
      <name val="Tahoma"/>
      <family val="2"/>
    </font>
    <font>
      <sz val="9"/>
      <color theme="4"/>
      <name val="Arial"/>
      <family val="2"/>
    </font>
    <font>
      <strike/>
      <sz val="9"/>
      <color theme="1"/>
      <name val="Arial"/>
      <family val="2"/>
    </font>
    <font>
      <u/>
      <sz val="11"/>
      <color theme="10"/>
      <name val="Calibri"/>
      <family val="2"/>
      <scheme val="minor"/>
    </font>
    <font>
      <u/>
      <sz val="11"/>
      <color theme="11"/>
      <name val="Calibri"/>
      <family val="2"/>
      <scheme val="minor"/>
    </font>
    <font>
      <sz val="9"/>
      <color theme="0"/>
      <name val="Calibri"/>
      <family val="2"/>
      <scheme val="minor"/>
    </font>
    <font>
      <b/>
      <sz val="8"/>
      <color theme="1"/>
      <name val="Arial"/>
      <family val="2"/>
    </font>
    <font>
      <sz val="8"/>
      <color theme="1"/>
      <name val="Calibri"/>
      <family val="2"/>
      <scheme val="minor"/>
    </font>
    <font>
      <sz val="8"/>
      <color theme="5" tint="-0.249977111117893"/>
      <name val="Arial"/>
      <family val="2"/>
    </font>
    <font>
      <b/>
      <sz val="8"/>
      <color theme="5" tint="-0.249977111117893"/>
      <name val="Arial"/>
      <family val="2"/>
    </font>
    <font>
      <sz val="8"/>
      <color theme="1"/>
      <name val="Arial"/>
      <family val="2"/>
    </font>
    <font>
      <b/>
      <sz val="8"/>
      <color indexed="9"/>
      <name val="Calibri"/>
      <family val="2"/>
    </font>
    <font>
      <b/>
      <sz val="8"/>
      <color theme="0"/>
      <name val="Calibri"/>
      <family val="2"/>
      <scheme val="minor"/>
    </font>
    <font>
      <sz val="8"/>
      <color theme="0"/>
      <name val="Calibri"/>
      <family val="2"/>
      <scheme val="minor"/>
    </font>
    <font>
      <b/>
      <sz val="9"/>
      <color theme="0"/>
      <name val="Calibri"/>
      <family val="2"/>
      <scheme val="minor"/>
    </font>
    <font>
      <sz val="9"/>
      <color rgb="FFFFC000"/>
      <name val="Calibri"/>
      <family val="2"/>
      <scheme val="minor"/>
    </font>
    <font>
      <sz val="9"/>
      <color theme="1"/>
      <name val="Calibri"/>
      <family val="2"/>
      <scheme val="minor"/>
    </font>
    <font>
      <strike/>
      <sz val="9"/>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0070C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bgColor indexed="64"/>
      </patternFill>
    </fill>
    <fill>
      <patternFill patternType="solid">
        <fgColor theme="4" tint="0.59999389629810485"/>
        <bgColor indexed="64"/>
      </patternFill>
    </fill>
  </fills>
  <borders count="20">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style="thin">
        <color auto="1"/>
      </left>
      <right style="thin">
        <color auto="1"/>
      </right>
      <top/>
      <bottom style="medium">
        <color auto="1"/>
      </bottom>
      <diagonal/>
    </border>
    <border>
      <left style="medium">
        <color auto="1"/>
      </left>
      <right style="medium">
        <color auto="1"/>
      </right>
      <top style="medium">
        <color auto="1"/>
      </top>
      <bottom style="thin">
        <color auto="1"/>
      </bottom>
      <diagonal/>
    </border>
  </borders>
  <cellStyleXfs count="57">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25">
    <xf numFmtId="0" fontId="0" fillId="0" borderId="0" xfId="0"/>
    <xf numFmtId="0" fontId="0" fillId="0" borderId="0" xfId="0"/>
    <xf numFmtId="0" fontId="3" fillId="0" borderId="0" xfId="0" applyFont="1" applyBorder="1"/>
    <xf numFmtId="0" fontId="3" fillId="3" borderId="2" xfId="0" applyFont="1" applyFill="1" applyBorder="1"/>
    <xf numFmtId="0" fontId="3" fillId="3" borderId="1" xfId="0" applyFont="1" applyFill="1" applyBorder="1"/>
    <xf numFmtId="0" fontId="4" fillId="4" borderId="1" xfId="0" applyFont="1" applyFill="1" applyBorder="1"/>
    <xf numFmtId="0" fontId="3" fillId="0" borderId="0" xfId="0" applyFont="1" applyBorder="1" applyAlignment="1">
      <alignment horizontal="right"/>
    </xf>
    <xf numFmtId="0" fontId="3" fillId="3" borderId="2" xfId="0" applyFont="1" applyFill="1" applyBorder="1" applyAlignment="1">
      <alignment wrapText="1"/>
    </xf>
    <xf numFmtId="0" fontId="4" fillId="4" borderId="1" xfId="0" applyFont="1" applyFill="1" applyBorder="1" applyAlignment="1">
      <alignment wrapText="1"/>
    </xf>
    <xf numFmtId="0" fontId="6" fillId="4" borderId="0" xfId="0" applyFont="1" applyFill="1" applyBorder="1" applyAlignment="1">
      <alignment horizontal="center" vertical="center"/>
    </xf>
    <xf numFmtId="0" fontId="1" fillId="5" borderId="0" xfId="0" applyFont="1" applyFill="1"/>
    <xf numFmtId="0" fontId="8" fillId="6" borderId="13" xfId="0" applyFont="1" applyFill="1" applyBorder="1" applyAlignment="1">
      <alignment wrapText="1"/>
    </xf>
    <xf numFmtId="0" fontId="8" fillId="0" borderId="13" xfId="0" applyFont="1" applyBorder="1" applyAlignment="1">
      <alignment wrapText="1"/>
    </xf>
    <xf numFmtId="0" fontId="8" fillId="6" borderId="13" xfId="0" applyFont="1" applyFill="1" applyBorder="1"/>
    <xf numFmtId="0" fontId="0" fillId="0" borderId="0" xfId="0" applyAlignment="1">
      <alignment vertical="center"/>
    </xf>
    <xf numFmtId="0" fontId="4" fillId="4" borderId="0" xfId="0" applyFont="1" applyFill="1" applyBorder="1"/>
    <xf numFmtId="0" fontId="4" fillId="4" borderId="0" xfId="0" applyFont="1" applyFill="1" applyBorder="1" applyAlignment="1">
      <alignment wrapText="1"/>
    </xf>
    <xf numFmtId="0" fontId="1" fillId="9" borderId="0" xfId="0" applyFont="1" applyFill="1" applyAlignment="1"/>
    <xf numFmtId="0" fontId="0" fillId="0" borderId="0" xfId="0" applyAlignment="1">
      <alignment wrapText="1"/>
    </xf>
    <xf numFmtId="0" fontId="9" fillId="6" borderId="13" xfId="0" applyFont="1" applyFill="1" applyBorder="1" applyAlignment="1">
      <alignment wrapText="1"/>
    </xf>
    <xf numFmtId="0" fontId="9" fillId="0" borderId="13" xfId="0" applyFont="1" applyBorder="1" applyAlignment="1">
      <alignment wrapText="1"/>
    </xf>
    <xf numFmtId="0" fontId="9" fillId="6" borderId="13" xfId="0" applyFont="1" applyFill="1" applyBorder="1" applyAlignment="1">
      <alignment horizontal="left" wrapText="1"/>
    </xf>
    <xf numFmtId="0" fontId="6" fillId="4" borderId="0" xfId="0" applyFont="1" applyFill="1" applyBorder="1" applyAlignment="1">
      <alignment horizontal="center" vertical="center" wrapText="1"/>
    </xf>
    <xf numFmtId="0" fontId="0" fillId="0" borderId="0" xfId="0" applyAlignment="1">
      <alignment horizontal="center"/>
    </xf>
    <xf numFmtId="0" fontId="3" fillId="3" borderId="2" xfId="0" applyFont="1" applyFill="1" applyBorder="1" applyAlignment="1">
      <alignment horizontal="center"/>
    </xf>
    <xf numFmtId="0" fontId="4" fillId="4" borderId="1" xfId="0" applyFont="1" applyFill="1" applyBorder="1" applyAlignment="1">
      <alignment horizontal="center"/>
    </xf>
    <xf numFmtId="0" fontId="4" fillId="4" borderId="0" xfId="0" applyFont="1" applyFill="1" applyBorder="1" applyAlignment="1">
      <alignment horizontal="center"/>
    </xf>
    <xf numFmtId="0" fontId="5" fillId="9" borderId="0" xfId="0" applyFont="1" applyFill="1" applyAlignment="1">
      <alignment horizontal="center" vertical="center"/>
    </xf>
    <xf numFmtId="0" fontId="3" fillId="0" borderId="0" xfId="0" applyFont="1"/>
    <xf numFmtId="0" fontId="12" fillId="0" borderId="0" xfId="0" applyFont="1" applyFill="1" applyAlignment="1">
      <alignment wrapText="1"/>
    </xf>
    <xf numFmtId="0" fontId="3" fillId="0" borderId="0" xfId="0" applyFont="1" applyAlignment="1">
      <alignment wrapText="1"/>
    </xf>
    <xf numFmtId="0" fontId="3" fillId="0" borderId="0" xfId="0" applyFont="1" applyFill="1" applyAlignment="1">
      <alignment wrapText="1"/>
    </xf>
    <xf numFmtId="0" fontId="3" fillId="0" borderId="0" xfId="0" applyNumberFormat="1" applyFont="1" applyFill="1"/>
    <xf numFmtId="0" fontId="3" fillId="0" borderId="0" xfId="0" applyFont="1" applyFill="1"/>
    <xf numFmtId="0" fontId="12" fillId="0" borderId="0" xfId="0" applyFont="1" applyAlignment="1">
      <alignment wrapText="1"/>
    </xf>
    <xf numFmtId="0" fontId="12" fillId="0" borderId="0" xfId="0" applyFont="1"/>
    <xf numFmtId="0" fontId="13" fillId="0" borderId="0" xfId="0" applyFont="1"/>
    <xf numFmtId="0" fontId="3" fillId="3" borderId="2" xfId="0" applyFont="1" applyFill="1" applyBorder="1" applyAlignment="1">
      <alignment vertical="center"/>
    </xf>
    <xf numFmtId="0" fontId="4" fillId="4" borderId="1" xfId="0" applyFont="1" applyFill="1" applyBorder="1" applyAlignment="1">
      <alignment vertical="center"/>
    </xf>
    <xf numFmtId="0" fontId="4" fillId="4" borderId="0" xfId="0" applyFont="1" applyFill="1" applyBorder="1" applyAlignment="1">
      <alignment vertical="center"/>
    </xf>
    <xf numFmtId="0" fontId="1" fillId="9" borderId="0" xfId="0" applyFont="1" applyFill="1" applyAlignment="1">
      <alignment vertical="center"/>
    </xf>
    <xf numFmtId="0" fontId="3" fillId="0" borderId="0" xfId="0" applyFont="1" applyBorder="1" applyAlignment="1">
      <alignment wrapText="1"/>
    </xf>
    <xf numFmtId="0" fontId="0" fillId="7" borderId="0" xfId="0" applyFill="1" applyAlignment="1">
      <alignment horizontal="center"/>
    </xf>
    <xf numFmtId="0" fontId="16" fillId="4" borderId="0" xfId="0" applyFont="1" applyFill="1"/>
    <xf numFmtId="0" fontId="16" fillId="4" borderId="0" xfId="0" applyFont="1" applyFill="1" applyAlignment="1">
      <alignment wrapText="1"/>
    </xf>
    <xf numFmtId="0" fontId="17"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18" fillId="0" borderId="0" xfId="0" applyFont="1"/>
    <xf numFmtId="0" fontId="19" fillId="5" borderId="1" xfId="0" applyFont="1" applyFill="1" applyBorder="1" applyAlignment="1">
      <alignment wrapText="1"/>
    </xf>
    <xf numFmtId="0" fontId="17" fillId="2" borderId="1" xfId="0" applyFont="1" applyFill="1" applyBorder="1" applyAlignment="1">
      <alignment horizontal="center" vertical="center"/>
    </xf>
    <xf numFmtId="0" fontId="19" fillId="5" borderId="1" xfId="0" applyFont="1" applyFill="1" applyBorder="1" applyAlignment="1">
      <alignment vertical="center" wrapText="1"/>
    </xf>
    <xf numFmtId="0" fontId="20" fillId="2" borderId="5" xfId="0" applyFont="1" applyFill="1" applyBorder="1" applyAlignment="1">
      <alignment horizontal="center" vertical="center" wrapText="1"/>
    </xf>
    <xf numFmtId="0" fontId="19" fillId="5" borderId="1" xfId="0" applyFont="1" applyFill="1" applyBorder="1" applyAlignment="1">
      <alignment vertical="top" wrapText="1"/>
    </xf>
    <xf numFmtId="0" fontId="21" fillId="10" borderId="0" xfId="0" applyFont="1" applyFill="1" applyAlignment="1">
      <alignment horizontal="center"/>
    </xf>
    <xf numFmtId="0" fontId="19" fillId="2" borderId="1" xfId="0" applyFont="1" applyFill="1" applyBorder="1" applyAlignment="1">
      <alignment horizontal="center" vertical="center"/>
    </xf>
    <xf numFmtId="0" fontId="19" fillId="5" borderId="1" xfId="0" applyFont="1" applyFill="1" applyBorder="1" applyAlignment="1">
      <alignment vertical="top"/>
    </xf>
    <xf numFmtId="0" fontId="19" fillId="5" borderId="1" xfId="0" applyFont="1" applyFill="1" applyBorder="1" applyAlignment="1">
      <alignment horizontal="center" vertical="center"/>
    </xf>
    <xf numFmtId="0" fontId="19" fillId="5" borderId="1" xfId="0" applyFont="1" applyFill="1" applyBorder="1"/>
    <xf numFmtId="0" fontId="19" fillId="2" borderId="1" xfId="0" applyFont="1" applyFill="1" applyBorder="1" applyAlignment="1">
      <alignment vertical="top" wrapText="1"/>
    </xf>
    <xf numFmtId="0" fontId="19" fillId="2" borderId="1" xfId="0" applyFont="1" applyFill="1" applyBorder="1" applyAlignment="1">
      <alignment vertical="top"/>
    </xf>
    <xf numFmtId="0" fontId="19" fillId="5" borderId="1" xfId="0" applyFont="1" applyFill="1" applyBorder="1" applyAlignment="1">
      <alignment horizontal="center" vertical="center" wrapText="1"/>
    </xf>
    <xf numFmtId="0" fontId="19" fillId="2" borderId="1" xfId="0" applyFont="1" applyFill="1" applyBorder="1" applyAlignment="1">
      <alignment wrapText="1"/>
    </xf>
    <xf numFmtId="0" fontId="19" fillId="2" borderId="1" xfId="0" applyFont="1" applyFill="1" applyBorder="1"/>
    <xf numFmtId="0" fontId="19" fillId="0" borderId="1" xfId="0" applyFont="1" applyBorder="1" applyAlignment="1">
      <alignment wrapText="1"/>
    </xf>
    <xf numFmtId="0" fontId="19" fillId="0" borderId="1" xfId="0" applyFont="1" applyBorder="1"/>
    <xf numFmtId="0" fontId="21" fillId="5" borderId="1" xfId="0" applyFont="1" applyFill="1" applyBorder="1" applyAlignment="1">
      <alignment horizontal="center" vertical="center"/>
    </xf>
    <xf numFmtId="0" fontId="21" fillId="5" borderId="1" xfId="0" applyFont="1" applyFill="1" applyBorder="1" applyAlignment="1">
      <alignment vertical="top"/>
    </xf>
    <xf numFmtId="0" fontId="19" fillId="2" borderId="1" xfId="0" applyFont="1" applyFill="1" applyBorder="1" applyAlignment="1">
      <alignment horizontal="center"/>
    </xf>
    <xf numFmtId="0" fontId="19" fillId="5" borderId="1" xfId="0" applyFont="1" applyFill="1" applyBorder="1" applyAlignment="1">
      <alignment horizontal="center" wrapText="1"/>
    </xf>
    <xf numFmtId="0" fontId="19" fillId="5" borderId="1" xfId="0" applyFont="1" applyFill="1" applyBorder="1" applyAlignment="1">
      <alignment horizontal="center"/>
    </xf>
    <xf numFmtId="0" fontId="6" fillId="4" borderId="4" xfId="0" applyFont="1" applyFill="1" applyBorder="1" applyAlignment="1">
      <alignment horizontal="center" vertical="center"/>
    </xf>
    <xf numFmtId="0" fontId="22" fillId="4" borderId="19" xfId="0" applyFont="1" applyFill="1" applyBorder="1" applyAlignment="1">
      <alignment horizontal="left" vertical="center" wrapText="1"/>
    </xf>
    <xf numFmtId="0" fontId="6" fillId="4" borderId="3" xfId="0" applyFont="1" applyFill="1" applyBorder="1" applyAlignment="1">
      <alignment horizontal="center" vertical="center" wrapText="1"/>
    </xf>
    <xf numFmtId="0" fontId="17" fillId="3" borderId="1" xfId="0" applyFont="1" applyFill="1" applyBorder="1" applyAlignment="1">
      <alignment vertical="center" wrapText="1"/>
    </xf>
    <xf numFmtId="0" fontId="19" fillId="5" borderId="8" xfId="0" applyFont="1" applyFill="1" applyBorder="1" applyAlignment="1">
      <alignment vertical="top" wrapText="1"/>
    </xf>
    <xf numFmtId="0" fontId="20" fillId="0" borderId="7" xfId="0" applyFont="1" applyBorder="1" applyAlignment="1">
      <alignment vertical="center" wrapText="1"/>
    </xf>
    <xf numFmtId="0" fontId="18" fillId="0" borderId="1" xfId="0" applyFont="1" applyBorder="1"/>
    <xf numFmtId="0" fontId="17" fillId="3" borderId="6" xfId="0" applyFont="1" applyFill="1" applyBorder="1" applyAlignment="1">
      <alignment horizontal="center" vertical="center" textRotation="90"/>
    </xf>
    <xf numFmtId="0" fontId="17" fillId="3" borderId="7" xfId="0" applyFont="1" applyFill="1" applyBorder="1" applyAlignment="1">
      <alignment vertical="center" wrapText="1"/>
    </xf>
    <xf numFmtId="0" fontId="23" fillId="9" borderId="0" xfId="0" applyFont="1" applyFill="1" applyAlignment="1">
      <alignment horizontal="center" vertical="center"/>
    </xf>
    <xf numFmtId="0" fontId="24" fillId="9" borderId="0" xfId="0" applyFont="1" applyFill="1" applyAlignment="1">
      <alignment vertical="center"/>
    </xf>
    <xf numFmtId="0" fontId="24" fillId="9" borderId="0" xfId="0" applyFont="1" applyFill="1" applyAlignment="1"/>
    <xf numFmtId="0" fontId="21" fillId="0" borderId="0" xfId="0" applyFont="1" applyBorder="1"/>
    <xf numFmtId="0" fontId="18" fillId="0" borderId="0" xfId="0" applyFont="1" applyAlignment="1">
      <alignment horizontal="center"/>
    </xf>
    <xf numFmtId="0" fontId="18" fillId="0" borderId="0" xfId="0" applyFont="1" applyAlignment="1">
      <alignment vertical="center"/>
    </xf>
    <xf numFmtId="0" fontId="18" fillId="0" borderId="0" xfId="0" applyFont="1" applyAlignment="1">
      <alignment wrapText="1"/>
    </xf>
    <xf numFmtId="0" fontId="18" fillId="7" borderId="0" xfId="0" applyFont="1" applyFill="1" applyAlignment="1">
      <alignment horizontal="center"/>
    </xf>
    <xf numFmtId="0" fontId="21" fillId="0" borderId="0" xfId="0" applyFont="1" applyBorder="1" applyAlignment="1">
      <alignment wrapText="1"/>
    </xf>
    <xf numFmtId="0" fontId="21" fillId="0" borderId="0" xfId="0" applyFont="1" applyBorder="1" applyAlignment="1">
      <alignment horizontal="right"/>
    </xf>
    <xf numFmtId="0" fontId="8" fillId="0" borderId="11" xfId="0" applyFont="1" applyBorder="1" applyAlignment="1">
      <alignment wrapText="1"/>
    </xf>
    <xf numFmtId="0" fontId="8" fillId="6" borderId="11" xfId="0" applyFont="1" applyFill="1" applyBorder="1" applyAlignment="1">
      <alignment wrapText="1"/>
    </xf>
    <xf numFmtId="0" fontId="26" fillId="0" borderId="0" xfId="0" applyFont="1" applyAlignment="1">
      <alignment wrapText="1"/>
    </xf>
    <xf numFmtId="0" fontId="27" fillId="0" borderId="0" xfId="0" applyFont="1"/>
    <xf numFmtId="0" fontId="27" fillId="0" borderId="0" xfId="0" applyFont="1" applyAlignment="1">
      <alignment wrapText="1"/>
    </xf>
    <xf numFmtId="0" fontId="28" fillId="0" borderId="0" xfId="0" applyFont="1" applyBorder="1" applyAlignment="1">
      <alignment wrapText="1"/>
    </xf>
    <xf numFmtId="0" fontId="27" fillId="0" borderId="0" xfId="0" applyFont="1" applyBorder="1" applyAlignment="1">
      <alignment wrapText="1"/>
    </xf>
    <xf numFmtId="0" fontId="26" fillId="0" borderId="0" xfId="0" applyFont="1" applyAlignment="1">
      <alignment vertical="center" wrapText="1"/>
    </xf>
    <xf numFmtId="0" fontId="25" fillId="9" borderId="0" xfId="0" applyFont="1" applyFill="1" applyAlignment="1">
      <alignment horizontal="left" vertical="center"/>
    </xf>
    <xf numFmtId="0" fontId="25" fillId="9" borderId="0" xfId="0" applyFont="1" applyFill="1" applyAlignment="1">
      <alignment horizontal="left" vertical="center" wrapText="1"/>
    </xf>
    <xf numFmtId="0" fontId="0" fillId="5" borderId="0" xfId="0" applyFill="1"/>
    <xf numFmtId="0" fontId="5" fillId="8" borderId="15" xfId="0" applyFont="1" applyFill="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0"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6" borderId="9" xfId="0" applyFont="1" applyFill="1" applyBorder="1" applyAlignment="1">
      <alignment horizontal="left"/>
    </xf>
    <xf numFmtId="0" fontId="7" fillId="6" borderId="10" xfId="0" applyFont="1" applyFill="1" applyBorder="1" applyAlignment="1">
      <alignment horizontal="left"/>
    </xf>
    <xf numFmtId="0" fontId="7" fillId="6" borderId="11" xfId="0" applyFont="1" applyFill="1" applyBorder="1" applyAlignment="1">
      <alignment horizontal="left"/>
    </xf>
    <xf numFmtId="0" fontId="25" fillId="9" borderId="0" xfId="0" applyFont="1" applyFill="1" applyAlignment="1" applyProtection="1">
      <alignment horizontal="center" vertical="center"/>
    </xf>
    <xf numFmtId="0" fontId="20"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17" fillId="3" borderId="6" xfId="0" applyFont="1" applyFill="1" applyBorder="1" applyAlignment="1">
      <alignment horizontal="center" vertical="center" textRotation="90"/>
    </xf>
    <xf numFmtId="0" fontId="2" fillId="9" borderId="0" xfId="0" applyFont="1" applyFill="1" applyBorder="1" applyAlignment="1">
      <alignment horizontal="center"/>
    </xf>
    <xf numFmtId="0" fontId="17" fillId="3" borderId="5" xfId="0" applyFont="1" applyFill="1" applyBorder="1" applyAlignment="1">
      <alignment horizontal="center" vertical="center" textRotation="90"/>
    </xf>
    <xf numFmtId="0" fontId="17" fillId="3" borderId="7" xfId="0" applyFont="1" applyFill="1" applyBorder="1" applyAlignment="1">
      <alignment horizontal="center" vertical="center" textRotation="90"/>
    </xf>
    <xf numFmtId="0" fontId="17" fillId="3" borderId="6" xfId="0" applyFont="1" applyFill="1" applyBorder="1" applyAlignment="1">
      <alignment horizontal="center" vertical="center" textRotation="90" wrapText="1"/>
    </xf>
    <xf numFmtId="0" fontId="20" fillId="2" borderId="5" xfId="0" applyFont="1" applyFill="1" applyBorder="1" applyAlignment="1">
      <alignment horizontal="center" vertical="center" wrapText="1"/>
    </xf>
    <xf numFmtId="0" fontId="20" fillId="2" borderId="6" xfId="0" applyFont="1" applyFill="1" applyBorder="1" applyAlignment="1">
      <alignment horizontal="center" vertical="center" wrapText="1"/>
    </xf>
    <xf numFmtId="0" fontId="23" fillId="9" borderId="0" xfId="0" applyFont="1" applyFill="1" applyAlignment="1">
      <alignment horizontal="center" vertical="center"/>
    </xf>
    <xf numFmtId="0" fontId="17" fillId="3" borderId="18" xfId="0" applyFont="1" applyFill="1" applyBorder="1" applyAlignment="1">
      <alignment horizontal="center" vertical="center" textRotation="90"/>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Normal" xfId="0" builtinId="0"/>
  </cellStyles>
  <dxfs count="8">
    <dxf>
      <font>
        <strike val="0"/>
        <outline val="0"/>
        <shadow val="0"/>
        <u val="none"/>
        <vertAlign val="baseline"/>
        <sz val="9"/>
        <color theme="1"/>
        <name val="Arial"/>
        <scheme val="none"/>
      </font>
    </dxf>
    <dxf>
      <font>
        <strike val="0"/>
        <outline val="0"/>
        <shadow val="0"/>
        <u val="none"/>
        <vertAlign val="baseline"/>
        <sz val="9"/>
        <color theme="1"/>
        <name val="Arial"/>
        <scheme val="none"/>
      </font>
      <numFmt numFmtId="0" formatCode="General"/>
    </dxf>
    <dxf>
      <font>
        <strike val="0"/>
        <outline val="0"/>
        <shadow val="0"/>
        <u val="none"/>
        <vertAlign val="baseline"/>
        <sz val="9"/>
        <color theme="1"/>
        <name val="Arial"/>
        <scheme val="none"/>
      </font>
      <alignment textRotation="0" wrapText="1" justifyLastLine="0" shrinkToFit="0" readingOrder="0"/>
    </dxf>
    <dxf>
      <font>
        <strike val="0"/>
        <outline val="0"/>
        <shadow val="0"/>
        <u val="none"/>
        <vertAlign val="baseline"/>
        <sz val="9"/>
        <color theme="1"/>
        <name val="Arial"/>
        <scheme val="none"/>
      </font>
    </dxf>
    <dxf>
      <font>
        <strike val="0"/>
        <outline val="0"/>
        <shadow val="0"/>
        <u val="none"/>
        <vertAlign val="baseline"/>
        <sz val="9"/>
        <color theme="1"/>
        <name val="Arial"/>
        <scheme val="none"/>
      </font>
    </dxf>
    <dxf>
      <font>
        <strike val="0"/>
        <outline val="0"/>
        <shadow val="0"/>
        <u val="none"/>
        <vertAlign val="baseline"/>
        <sz val="9"/>
        <color theme="1"/>
        <name val="Arial"/>
        <scheme val="none"/>
      </font>
    </dxf>
    <dxf>
      <font>
        <strike val="0"/>
        <outline val="0"/>
        <shadow val="0"/>
        <u val="none"/>
        <vertAlign val="baseline"/>
        <sz val="9"/>
        <color theme="1"/>
        <name val="Arial"/>
        <scheme val="none"/>
      </font>
    </dxf>
    <dxf>
      <font>
        <strike val="0"/>
        <outline val="0"/>
        <shadow val="0"/>
        <u val="none"/>
        <vertAlign val="baseline"/>
        <sz val="9"/>
        <color theme="0"/>
        <name val="Calibri"/>
        <scheme val="minor"/>
      </font>
      <fill>
        <patternFill patternType="solid">
          <fgColor indexed="64"/>
          <bgColor rgb="FF0070C0"/>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6</xdr:row>
      <xdr:rowOff>9526</xdr:rowOff>
    </xdr:from>
    <xdr:to>
      <xdr:col>17</xdr:col>
      <xdr:colOff>570322</xdr:colOff>
      <xdr:row>32</xdr:row>
      <xdr:rowOff>151882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181100" y="1152526"/>
          <a:ext cx="9428572" cy="509535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F19" totalsRowShown="0" headerRowDxfId="7" dataDxfId="6" headerRowCellStyle="Normal" dataCellStyle="Normal">
  <tableColumns count="6">
    <tableColumn id="1" xr3:uid="{00000000-0010-0000-0000-000001000000}" name="Category" dataDxfId="5" dataCellStyle="Normal"/>
    <tableColumn id="3" xr3:uid="{00000000-0010-0000-0000-000003000000}" name="#" dataDxfId="4" dataCellStyle="Normal"/>
    <tableColumn id="4" xr3:uid="{00000000-0010-0000-0000-000004000000}" name="Evaluation parameters" dataDxfId="3" dataCellStyle="Normal"/>
    <tableColumn id="5" xr3:uid="{00000000-0010-0000-0000-000005000000}" name="Responses(Choose from Dropdown)" dataDxfId="2" dataCellStyle="Normal"/>
    <tableColumn id="6" xr3:uid="{00000000-0010-0000-0000-000006000000}" name="Score" dataDxfId="1" dataCellStyle="Normal">
      <calculatedColumnFormula>IF(RIGHT(Table3[[#This Row],[Responses(Choose from Dropdown)]],4)="L-1)","Regressive(L-1)",IF(RIGHT(Table3[[#This Row],[Responses(Choose from Dropdown)]],4)="(L0)","Adhoc(L0)",IF(RIGHT(Table3[[#This Row],[Responses(Choose from Dropdown)]],4)="(L1)","Adapting(L1)",IF(RIGHT(Table3[[#This Row],[Responses(Choose from Dropdown)]],4)="(L2)","Maturing(L2)","Sustaining(L3)"))))</calculatedColumnFormula>
    </tableColumn>
    <tableColumn id="7" xr3:uid="{00000000-0010-0000-0000-000007000000}" name="Comments" dataDxfId="0" dataCellStyle="Normal"/>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6"/>
  <sheetViews>
    <sheetView topLeftCell="A9" zoomScaleNormal="100" workbookViewId="0">
      <selection activeCell="E1" sqref="E1"/>
    </sheetView>
  </sheetViews>
  <sheetFormatPr defaultColWidth="8.81640625" defaultRowHeight="14.5" x14ac:dyDescent="0.35"/>
  <cols>
    <col min="1" max="16384" width="8.81640625" style="100"/>
  </cols>
  <sheetData>
    <row r="1" spans="1:20" x14ac:dyDescent="0.35">
      <c r="A1" s="10"/>
      <c r="B1" s="10"/>
      <c r="C1" s="10"/>
      <c r="D1" s="10"/>
      <c r="E1" s="10"/>
      <c r="F1" s="10"/>
      <c r="G1" s="10"/>
      <c r="H1" s="10"/>
      <c r="I1" s="10"/>
      <c r="J1" s="10"/>
      <c r="K1" s="10"/>
      <c r="L1" s="10"/>
      <c r="M1" s="10"/>
      <c r="N1" s="10"/>
      <c r="O1" s="10"/>
      <c r="P1" s="10"/>
      <c r="Q1" s="10"/>
      <c r="R1" s="10"/>
      <c r="S1" s="10"/>
      <c r="T1" s="10"/>
    </row>
    <row r="2" spans="1:20" x14ac:dyDescent="0.35">
      <c r="A2" s="10"/>
      <c r="B2" s="10"/>
      <c r="C2" s="10"/>
      <c r="D2" s="10"/>
      <c r="E2" s="10"/>
      <c r="F2" s="10"/>
      <c r="G2" s="10"/>
      <c r="H2" s="10"/>
      <c r="I2" s="10"/>
      <c r="J2" s="10"/>
      <c r="K2" s="10"/>
      <c r="L2" s="10"/>
      <c r="M2" s="10"/>
      <c r="N2" s="10"/>
      <c r="O2" s="10"/>
      <c r="P2" s="10"/>
      <c r="Q2" s="10"/>
      <c r="R2" s="10"/>
      <c r="S2" s="10"/>
      <c r="T2" s="10"/>
    </row>
    <row r="3" spans="1:20" x14ac:dyDescent="0.35">
      <c r="A3" s="10"/>
      <c r="B3" s="10"/>
      <c r="C3" s="10"/>
      <c r="D3" s="10"/>
      <c r="E3" s="10"/>
      <c r="F3" s="10"/>
      <c r="G3" s="10"/>
      <c r="H3" s="10"/>
      <c r="I3" s="10"/>
      <c r="J3" s="10"/>
      <c r="K3" s="10"/>
      <c r="L3" s="10"/>
      <c r="M3" s="10"/>
      <c r="N3" s="10"/>
      <c r="O3" s="10"/>
      <c r="P3" s="10"/>
      <c r="Q3" s="10"/>
      <c r="R3" s="10"/>
      <c r="S3" s="10"/>
      <c r="T3" s="10"/>
    </row>
    <row r="4" spans="1:20" x14ac:dyDescent="0.35">
      <c r="A4" s="10"/>
      <c r="B4" s="10"/>
      <c r="C4" s="10"/>
      <c r="D4" s="10"/>
      <c r="E4" s="10"/>
      <c r="F4" s="10"/>
      <c r="G4" s="10"/>
      <c r="H4" s="10"/>
      <c r="I4" s="10"/>
      <c r="J4" s="10"/>
      <c r="K4" s="10"/>
      <c r="L4" s="10"/>
      <c r="M4" s="10"/>
      <c r="N4" s="10"/>
      <c r="O4" s="10"/>
      <c r="P4" s="10"/>
      <c r="Q4" s="10"/>
      <c r="R4" s="10"/>
      <c r="S4" s="10"/>
      <c r="T4" s="10"/>
    </row>
    <row r="5" spans="1:20" x14ac:dyDescent="0.35">
      <c r="A5" s="10"/>
      <c r="B5" s="10"/>
      <c r="C5" s="10"/>
      <c r="D5" s="10"/>
      <c r="E5" s="10"/>
      <c r="F5" s="10"/>
      <c r="G5" s="10"/>
      <c r="H5" s="10"/>
      <c r="I5" s="10"/>
      <c r="J5" s="10"/>
      <c r="K5" s="10"/>
      <c r="L5" s="10"/>
      <c r="M5" s="10"/>
      <c r="N5" s="10"/>
      <c r="O5" s="10"/>
      <c r="P5" s="10"/>
      <c r="Q5" s="10"/>
      <c r="R5" s="10"/>
      <c r="S5" s="10"/>
      <c r="T5" s="10"/>
    </row>
    <row r="6" spans="1:20" x14ac:dyDescent="0.35">
      <c r="A6" s="10"/>
      <c r="B6" s="10"/>
      <c r="C6" s="10"/>
      <c r="D6" s="10"/>
      <c r="E6" s="10"/>
      <c r="F6" s="10"/>
      <c r="G6" s="10"/>
      <c r="H6" s="10"/>
      <c r="I6" s="10"/>
      <c r="J6" s="10"/>
      <c r="K6" s="10"/>
      <c r="L6" s="10"/>
      <c r="M6" s="10"/>
      <c r="N6" s="10"/>
      <c r="O6" s="10"/>
      <c r="P6" s="10"/>
      <c r="Q6" s="10"/>
      <c r="R6" s="10"/>
      <c r="S6" s="10"/>
      <c r="T6" s="10"/>
    </row>
    <row r="7" spans="1:20" x14ac:dyDescent="0.35">
      <c r="A7" s="10"/>
      <c r="B7" s="10"/>
      <c r="C7" s="10"/>
      <c r="D7" s="10"/>
      <c r="E7" s="10"/>
      <c r="F7" s="10"/>
      <c r="G7" s="10"/>
      <c r="H7" s="10"/>
      <c r="I7" s="10"/>
      <c r="J7" s="10"/>
      <c r="K7" s="10"/>
      <c r="L7" s="10"/>
      <c r="M7" s="10"/>
      <c r="N7" s="10"/>
      <c r="O7" s="10"/>
      <c r="P7" s="10"/>
      <c r="Q7" s="10"/>
      <c r="R7" s="10"/>
      <c r="S7" s="10"/>
      <c r="T7" s="10"/>
    </row>
    <row r="8" spans="1:20" x14ac:dyDescent="0.35">
      <c r="A8" s="10"/>
      <c r="B8" s="10"/>
      <c r="C8" s="10"/>
      <c r="D8" s="10"/>
      <c r="E8" s="10"/>
      <c r="F8" s="10"/>
      <c r="G8" s="10"/>
      <c r="H8" s="10"/>
      <c r="I8" s="10"/>
      <c r="J8" s="10"/>
      <c r="K8" s="10"/>
      <c r="L8" s="10"/>
      <c r="M8" s="10"/>
      <c r="N8" s="10"/>
      <c r="O8" s="10"/>
      <c r="P8" s="10"/>
      <c r="Q8" s="10"/>
      <c r="R8" s="10"/>
      <c r="S8" s="10"/>
      <c r="T8" s="10"/>
    </row>
    <row r="9" spans="1:20" x14ac:dyDescent="0.35">
      <c r="A9" s="10"/>
      <c r="B9" s="10"/>
      <c r="C9" s="10"/>
      <c r="D9" s="10"/>
      <c r="E9" s="10"/>
      <c r="F9" s="10"/>
      <c r="G9" s="10"/>
      <c r="H9" s="10"/>
      <c r="I9" s="10"/>
      <c r="J9" s="10"/>
      <c r="K9" s="10"/>
      <c r="L9" s="10"/>
      <c r="M9" s="10"/>
      <c r="N9" s="10"/>
      <c r="O9" s="10"/>
      <c r="P9" s="10"/>
      <c r="Q9" s="10"/>
      <c r="R9" s="10"/>
      <c r="S9" s="10"/>
      <c r="T9" s="10"/>
    </row>
    <row r="10" spans="1:20" x14ac:dyDescent="0.35">
      <c r="A10" s="10"/>
      <c r="B10" s="10"/>
      <c r="C10" s="10"/>
      <c r="D10" s="10"/>
      <c r="E10" s="10"/>
      <c r="F10" s="10"/>
      <c r="G10" s="10"/>
      <c r="H10" s="10"/>
      <c r="I10" s="10"/>
      <c r="J10" s="10"/>
      <c r="K10" s="10"/>
      <c r="L10" s="10"/>
      <c r="M10" s="10"/>
      <c r="N10" s="10"/>
      <c r="O10" s="10"/>
      <c r="P10" s="10"/>
      <c r="Q10" s="10"/>
      <c r="R10" s="10"/>
      <c r="S10" s="10"/>
      <c r="T10" s="10"/>
    </row>
    <row r="11" spans="1:20" x14ac:dyDescent="0.35">
      <c r="A11" s="10"/>
      <c r="B11" s="10"/>
      <c r="C11" s="10"/>
      <c r="D11" s="10"/>
      <c r="E11" s="10"/>
      <c r="F11" s="10"/>
      <c r="G11" s="10"/>
      <c r="H11" s="10"/>
      <c r="I11" s="10"/>
      <c r="J11" s="10"/>
      <c r="K11" s="10"/>
      <c r="L11" s="10"/>
      <c r="M11" s="10"/>
      <c r="N11" s="10"/>
      <c r="O11" s="10"/>
      <c r="P11" s="10"/>
      <c r="Q11" s="10"/>
      <c r="R11" s="10"/>
      <c r="S11" s="10"/>
      <c r="T11" s="10"/>
    </row>
    <row r="12" spans="1:20" x14ac:dyDescent="0.35">
      <c r="A12" s="10"/>
      <c r="B12" s="10"/>
      <c r="C12" s="10"/>
      <c r="D12" s="10"/>
      <c r="E12" s="10"/>
      <c r="F12" s="10"/>
      <c r="G12" s="10"/>
      <c r="H12" s="10"/>
      <c r="I12" s="10"/>
      <c r="J12" s="10"/>
      <c r="K12" s="10"/>
      <c r="L12" s="10"/>
      <c r="M12" s="10"/>
      <c r="N12" s="10"/>
      <c r="O12" s="10"/>
      <c r="P12" s="10"/>
      <c r="Q12" s="10"/>
      <c r="R12" s="10"/>
      <c r="S12" s="10"/>
      <c r="T12" s="10"/>
    </row>
    <row r="13" spans="1:20" x14ac:dyDescent="0.35">
      <c r="A13" s="10"/>
      <c r="B13" s="10"/>
      <c r="C13" s="10"/>
      <c r="D13" s="10"/>
      <c r="E13" s="10"/>
      <c r="F13" s="10"/>
      <c r="G13" s="10"/>
      <c r="H13" s="10"/>
      <c r="I13" s="10"/>
      <c r="J13" s="10"/>
      <c r="K13" s="10"/>
      <c r="L13" s="10"/>
      <c r="M13" s="10"/>
      <c r="N13" s="10"/>
      <c r="O13" s="10"/>
      <c r="P13" s="10"/>
      <c r="Q13" s="10"/>
      <c r="R13" s="10"/>
      <c r="S13" s="10"/>
      <c r="T13" s="10"/>
    </row>
    <row r="14" spans="1:20" x14ac:dyDescent="0.35">
      <c r="A14" s="10"/>
      <c r="B14" s="10"/>
      <c r="C14" s="10"/>
      <c r="D14" s="10"/>
      <c r="E14" s="10"/>
      <c r="F14" s="10"/>
      <c r="G14" s="10"/>
      <c r="H14" s="10"/>
      <c r="I14" s="10"/>
      <c r="J14" s="10"/>
      <c r="K14" s="10"/>
      <c r="L14" s="10"/>
      <c r="M14" s="10"/>
      <c r="N14" s="10"/>
      <c r="O14" s="10"/>
      <c r="P14" s="10"/>
      <c r="Q14" s="10"/>
      <c r="R14" s="10"/>
      <c r="S14" s="10"/>
      <c r="T14" s="10"/>
    </row>
    <row r="15" spans="1:20" x14ac:dyDescent="0.35">
      <c r="A15" s="10"/>
      <c r="B15" s="10"/>
      <c r="C15" s="10"/>
      <c r="D15" s="10"/>
      <c r="E15" s="10"/>
      <c r="F15" s="10"/>
      <c r="G15" s="10"/>
      <c r="H15" s="10"/>
      <c r="I15" s="10"/>
      <c r="J15" s="10"/>
      <c r="K15" s="10"/>
      <c r="L15" s="10"/>
      <c r="M15" s="10"/>
      <c r="N15" s="10"/>
      <c r="O15" s="10"/>
      <c r="P15" s="10"/>
      <c r="Q15" s="10"/>
      <c r="R15" s="10"/>
      <c r="S15" s="10"/>
      <c r="T15" s="10"/>
    </row>
    <row r="16" spans="1:20" x14ac:dyDescent="0.35">
      <c r="A16" s="10"/>
      <c r="B16" s="10"/>
      <c r="C16" s="10"/>
      <c r="D16" s="10"/>
      <c r="E16" s="10"/>
      <c r="F16" s="10"/>
      <c r="G16" s="10"/>
      <c r="H16" s="10"/>
      <c r="I16" s="10"/>
      <c r="J16" s="10"/>
      <c r="K16" s="10"/>
      <c r="L16" s="10"/>
      <c r="M16" s="10"/>
      <c r="N16" s="10"/>
      <c r="O16" s="10"/>
      <c r="P16" s="10"/>
      <c r="Q16" s="10"/>
      <c r="R16" s="10"/>
      <c r="S16" s="10"/>
      <c r="T16" s="10"/>
    </row>
    <row r="17" spans="1:20" x14ac:dyDescent="0.35">
      <c r="A17" s="10"/>
      <c r="B17" s="10"/>
      <c r="C17" s="10"/>
      <c r="D17" s="10"/>
      <c r="E17" s="10"/>
      <c r="F17" s="10"/>
      <c r="G17" s="10"/>
      <c r="H17" s="10"/>
      <c r="I17" s="10"/>
      <c r="J17" s="10"/>
      <c r="K17" s="10"/>
      <c r="L17" s="10"/>
      <c r="M17" s="10"/>
      <c r="N17" s="10"/>
      <c r="O17" s="10"/>
      <c r="P17" s="10"/>
      <c r="Q17" s="10"/>
      <c r="R17" s="10"/>
      <c r="S17" s="10"/>
      <c r="T17" s="10"/>
    </row>
    <row r="18" spans="1:20" x14ac:dyDescent="0.35">
      <c r="A18" s="10"/>
      <c r="B18" s="10"/>
      <c r="C18" s="10"/>
      <c r="D18" s="10"/>
      <c r="E18" s="10"/>
      <c r="F18" s="10"/>
      <c r="G18" s="10"/>
      <c r="H18" s="10"/>
      <c r="I18" s="10"/>
      <c r="J18" s="10"/>
      <c r="K18" s="10"/>
      <c r="L18" s="10"/>
      <c r="M18" s="10"/>
      <c r="N18" s="10"/>
      <c r="O18" s="10"/>
      <c r="P18" s="10"/>
      <c r="Q18" s="10"/>
      <c r="R18" s="10"/>
      <c r="S18" s="10"/>
      <c r="T18" s="10"/>
    </row>
    <row r="19" spans="1:20" x14ac:dyDescent="0.35">
      <c r="A19" s="10"/>
      <c r="B19" s="10"/>
      <c r="C19" s="10"/>
      <c r="D19" s="10"/>
      <c r="E19" s="10"/>
      <c r="F19" s="10"/>
      <c r="G19" s="10"/>
      <c r="H19" s="10"/>
      <c r="I19" s="10"/>
      <c r="J19" s="10"/>
      <c r="K19" s="10"/>
      <c r="L19" s="10"/>
      <c r="M19" s="10"/>
      <c r="N19" s="10"/>
      <c r="O19" s="10"/>
      <c r="P19" s="10"/>
      <c r="Q19" s="10"/>
      <c r="R19" s="10"/>
      <c r="S19" s="10"/>
      <c r="T19" s="10"/>
    </row>
    <row r="20" spans="1:20" x14ac:dyDescent="0.35">
      <c r="A20" s="10"/>
      <c r="B20" s="10"/>
      <c r="C20" s="10"/>
      <c r="D20" s="10"/>
      <c r="E20" s="10"/>
      <c r="F20" s="10"/>
      <c r="G20" s="10"/>
      <c r="H20" s="10"/>
      <c r="I20" s="10"/>
      <c r="J20" s="10"/>
      <c r="K20" s="10"/>
      <c r="L20" s="10"/>
      <c r="M20" s="10"/>
      <c r="N20" s="10"/>
      <c r="O20" s="10"/>
      <c r="P20" s="10"/>
      <c r="Q20" s="10"/>
      <c r="R20" s="10"/>
      <c r="S20" s="10"/>
      <c r="T20" s="10"/>
    </row>
    <row r="21" spans="1:20" x14ac:dyDescent="0.35">
      <c r="A21" s="10"/>
      <c r="B21" s="10"/>
      <c r="C21" s="10"/>
      <c r="D21" s="10"/>
      <c r="E21" s="10"/>
      <c r="F21" s="10"/>
      <c r="G21" s="10"/>
      <c r="H21" s="10"/>
      <c r="I21" s="10"/>
      <c r="J21" s="10"/>
      <c r="K21" s="10"/>
      <c r="L21" s="10"/>
      <c r="M21" s="10"/>
      <c r="N21" s="10"/>
      <c r="O21" s="10"/>
      <c r="P21" s="10"/>
      <c r="Q21" s="10"/>
      <c r="R21" s="10"/>
      <c r="S21" s="10"/>
      <c r="T21" s="10"/>
    </row>
    <row r="22" spans="1:20" x14ac:dyDescent="0.35">
      <c r="A22" s="10"/>
      <c r="B22" s="10"/>
      <c r="C22" s="10"/>
      <c r="D22" s="10"/>
      <c r="E22" s="10"/>
      <c r="F22" s="10"/>
      <c r="G22" s="10"/>
      <c r="H22" s="10"/>
      <c r="I22" s="10"/>
      <c r="J22" s="10"/>
      <c r="K22" s="10"/>
      <c r="L22" s="10"/>
      <c r="M22" s="10"/>
      <c r="N22" s="10"/>
      <c r="O22" s="10"/>
      <c r="P22" s="10"/>
      <c r="Q22" s="10"/>
      <c r="R22" s="10"/>
      <c r="S22" s="10"/>
      <c r="T22" s="10"/>
    </row>
    <row r="23" spans="1:20" x14ac:dyDescent="0.35">
      <c r="A23" s="10"/>
      <c r="B23" s="10"/>
      <c r="C23" s="10"/>
      <c r="D23" s="10"/>
      <c r="E23" s="10"/>
      <c r="F23" s="10"/>
      <c r="G23" s="10"/>
      <c r="H23" s="10"/>
      <c r="I23" s="10"/>
      <c r="J23" s="10"/>
      <c r="K23" s="10"/>
      <c r="L23" s="10"/>
      <c r="M23" s="10"/>
      <c r="N23" s="10"/>
      <c r="O23" s="10"/>
      <c r="P23" s="10"/>
      <c r="Q23" s="10"/>
      <c r="R23" s="10"/>
      <c r="S23" s="10"/>
      <c r="T23" s="10"/>
    </row>
    <row r="24" spans="1:20" x14ac:dyDescent="0.35">
      <c r="A24" s="10"/>
      <c r="B24" s="10"/>
      <c r="C24" s="10"/>
      <c r="D24" s="10"/>
      <c r="E24" s="10"/>
      <c r="F24" s="10"/>
      <c r="G24" s="10"/>
      <c r="H24" s="10"/>
      <c r="I24" s="10"/>
      <c r="J24" s="10"/>
      <c r="K24" s="10"/>
      <c r="L24" s="10"/>
      <c r="M24" s="10"/>
      <c r="N24" s="10"/>
      <c r="O24" s="10"/>
      <c r="P24" s="10"/>
      <c r="Q24" s="10"/>
      <c r="R24" s="10"/>
      <c r="S24" s="10"/>
      <c r="T24" s="10"/>
    </row>
    <row r="25" spans="1:20" x14ac:dyDescent="0.35">
      <c r="A25" s="10"/>
      <c r="B25" s="10"/>
      <c r="C25" s="10"/>
      <c r="D25" s="10"/>
      <c r="E25" s="10"/>
      <c r="F25" s="10"/>
      <c r="G25" s="10"/>
      <c r="H25" s="10"/>
      <c r="I25" s="10"/>
      <c r="J25" s="10"/>
      <c r="K25" s="10"/>
      <c r="L25" s="10"/>
      <c r="M25" s="10"/>
      <c r="N25" s="10"/>
      <c r="O25" s="10"/>
      <c r="P25" s="10"/>
      <c r="Q25" s="10"/>
      <c r="R25" s="10"/>
      <c r="S25" s="10"/>
      <c r="T25" s="10"/>
    </row>
    <row r="26" spans="1:20" x14ac:dyDescent="0.35">
      <c r="A26" s="10"/>
      <c r="B26" s="10"/>
      <c r="C26" s="10"/>
      <c r="D26" s="10"/>
      <c r="E26" s="10"/>
      <c r="F26" s="10"/>
      <c r="G26" s="10"/>
      <c r="H26" s="10"/>
      <c r="I26" s="10"/>
      <c r="J26" s="10"/>
      <c r="K26" s="10"/>
      <c r="L26" s="10"/>
      <c r="M26" s="10"/>
      <c r="N26" s="10"/>
      <c r="O26" s="10"/>
      <c r="P26" s="10"/>
      <c r="Q26" s="10"/>
      <c r="R26" s="10"/>
      <c r="S26" s="10"/>
      <c r="T26" s="10"/>
    </row>
    <row r="27" spans="1:20" x14ac:dyDescent="0.35">
      <c r="A27" s="10"/>
      <c r="B27" s="10"/>
      <c r="C27" s="10"/>
      <c r="D27" s="10"/>
      <c r="E27" s="10"/>
      <c r="F27" s="10"/>
      <c r="G27" s="10"/>
      <c r="H27" s="10"/>
      <c r="I27" s="10"/>
      <c r="J27" s="10"/>
      <c r="K27" s="10"/>
      <c r="L27" s="10"/>
      <c r="M27" s="10"/>
      <c r="N27" s="10"/>
      <c r="O27" s="10"/>
      <c r="P27" s="10"/>
      <c r="Q27" s="10"/>
      <c r="R27" s="10"/>
      <c r="S27" s="10"/>
      <c r="T27" s="10"/>
    </row>
    <row r="28" spans="1:20" x14ac:dyDescent="0.35">
      <c r="A28" s="10"/>
      <c r="B28" s="10"/>
      <c r="C28" s="10"/>
      <c r="D28" s="10"/>
      <c r="E28" s="10"/>
      <c r="F28" s="10"/>
      <c r="G28" s="10"/>
      <c r="H28" s="10"/>
      <c r="I28" s="10"/>
      <c r="J28" s="10"/>
      <c r="K28" s="10"/>
      <c r="L28" s="10"/>
      <c r="M28" s="10"/>
      <c r="N28" s="10"/>
      <c r="O28" s="10"/>
      <c r="P28" s="10"/>
      <c r="Q28" s="10"/>
      <c r="R28" s="10"/>
      <c r="S28" s="10"/>
      <c r="T28" s="10"/>
    </row>
    <row r="29" spans="1:20" x14ac:dyDescent="0.35">
      <c r="A29" s="10"/>
      <c r="B29" s="10"/>
      <c r="C29" s="10"/>
      <c r="D29" s="10"/>
      <c r="E29" s="10"/>
      <c r="F29" s="10"/>
      <c r="G29" s="10"/>
      <c r="H29" s="10"/>
      <c r="I29" s="10"/>
      <c r="J29" s="10"/>
      <c r="K29" s="10"/>
      <c r="L29" s="10"/>
      <c r="M29" s="10"/>
      <c r="N29" s="10"/>
      <c r="O29" s="10"/>
      <c r="P29" s="10"/>
      <c r="Q29" s="10"/>
      <c r="R29" s="10"/>
      <c r="S29" s="10"/>
      <c r="T29" s="10"/>
    </row>
    <row r="30" spans="1:20" x14ac:dyDescent="0.35">
      <c r="A30" s="10"/>
      <c r="B30" s="10"/>
      <c r="C30" s="10"/>
      <c r="D30" s="10"/>
      <c r="E30" s="10"/>
      <c r="F30" s="10"/>
      <c r="G30" s="10"/>
      <c r="H30" s="10"/>
      <c r="I30" s="10"/>
      <c r="J30" s="10"/>
      <c r="K30" s="10"/>
      <c r="L30" s="10"/>
      <c r="M30" s="10"/>
      <c r="N30" s="10"/>
      <c r="O30" s="10"/>
      <c r="P30" s="10"/>
      <c r="Q30" s="10"/>
      <c r="R30" s="10"/>
      <c r="S30" s="10"/>
      <c r="T30" s="10"/>
    </row>
    <row r="31" spans="1:20" x14ac:dyDescent="0.35">
      <c r="A31" s="10"/>
      <c r="B31" s="10"/>
      <c r="C31" s="10"/>
      <c r="D31" s="10"/>
      <c r="E31" s="10"/>
      <c r="F31" s="10"/>
      <c r="G31" s="10"/>
      <c r="H31" s="10"/>
      <c r="I31" s="10"/>
      <c r="J31" s="10"/>
      <c r="K31" s="10"/>
      <c r="L31" s="10"/>
      <c r="M31" s="10"/>
      <c r="N31" s="10"/>
      <c r="O31" s="10"/>
      <c r="P31" s="10"/>
      <c r="Q31" s="10"/>
      <c r="R31" s="10"/>
      <c r="S31" s="10"/>
      <c r="T31" s="10"/>
    </row>
    <row r="32" spans="1:20" x14ac:dyDescent="0.35">
      <c r="A32" s="10"/>
      <c r="B32" s="10"/>
      <c r="C32" s="10"/>
      <c r="D32" s="10"/>
      <c r="E32" s="10"/>
      <c r="F32" s="10"/>
      <c r="G32" s="10"/>
      <c r="H32" s="10"/>
      <c r="I32" s="10"/>
      <c r="J32" s="10"/>
      <c r="K32" s="10"/>
      <c r="L32" s="10"/>
      <c r="M32" s="10"/>
      <c r="N32" s="10"/>
      <c r="O32" s="10"/>
      <c r="P32" s="10"/>
      <c r="Q32" s="10"/>
      <c r="R32" s="10"/>
      <c r="S32" s="10"/>
      <c r="T32" s="10"/>
    </row>
    <row r="33" spans="1:20" x14ac:dyDescent="0.35">
      <c r="A33" s="10"/>
      <c r="B33" s="10"/>
      <c r="C33" s="10"/>
      <c r="D33" s="10"/>
      <c r="E33" s="10"/>
      <c r="F33" s="10"/>
      <c r="G33" s="10"/>
      <c r="H33" s="10"/>
      <c r="I33" s="10"/>
      <c r="J33" s="10"/>
      <c r="K33" s="10"/>
      <c r="L33" s="10"/>
      <c r="M33" s="10"/>
      <c r="N33" s="10"/>
      <c r="O33" s="10"/>
      <c r="P33" s="10"/>
      <c r="Q33" s="10"/>
      <c r="R33" s="10"/>
      <c r="S33" s="10"/>
      <c r="T33" s="10"/>
    </row>
    <row r="34" spans="1:20" x14ac:dyDescent="0.35">
      <c r="A34" s="10"/>
      <c r="B34" s="10"/>
      <c r="C34" s="10"/>
      <c r="D34" s="10"/>
      <c r="E34" s="10"/>
      <c r="F34" s="10"/>
      <c r="G34" s="10"/>
      <c r="H34" s="10"/>
      <c r="I34" s="10"/>
      <c r="J34" s="10"/>
      <c r="K34" s="10"/>
      <c r="L34" s="10"/>
      <c r="M34" s="10"/>
      <c r="N34" s="10"/>
      <c r="O34" s="10"/>
      <c r="P34" s="10"/>
      <c r="Q34" s="10"/>
      <c r="R34" s="10"/>
      <c r="S34" s="10"/>
      <c r="T34" s="10"/>
    </row>
    <row r="35" spans="1:20" x14ac:dyDescent="0.35">
      <c r="A35" s="10"/>
      <c r="B35" s="10"/>
      <c r="C35" s="10"/>
      <c r="D35" s="10"/>
      <c r="E35" s="10"/>
      <c r="F35" s="10"/>
      <c r="G35" s="10"/>
      <c r="H35" s="10"/>
      <c r="I35" s="10"/>
      <c r="J35" s="10"/>
      <c r="K35" s="10"/>
      <c r="L35" s="10"/>
      <c r="M35" s="10"/>
      <c r="N35" s="10"/>
      <c r="O35" s="10"/>
      <c r="P35" s="10"/>
      <c r="Q35" s="10"/>
      <c r="R35" s="10"/>
      <c r="S35" s="10"/>
      <c r="T35" s="10"/>
    </row>
    <row r="36" spans="1:20" x14ac:dyDescent="0.35">
      <c r="A36" s="10"/>
      <c r="B36" s="10"/>
      <c r="C36" s="10"/>
      <c r="D36" s="10"/>
      <c r="E36" s="10"/>
      <c r="F36" s="10"/>
      <c r="G36" s="10"/>
      <c r="H36" s="10"/>
      <c r="I36" s="10"/>
      <c r="J36" s="10"/>
      <c r="K36" s="10"/>
      <c r="L36" s="10"/>
      <c r="M36" s="10"/>
      <c r="N36" s="10"/>
      <c r="O36" s="10"/>
      <c r="P36" s="10"/>
      <c r="Q36" s="10"/>
      <c r="R36" s="10"/>
      <c r="S36" s="10"/>
      <c r="T36" s="10"/>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
  <sheetViews>
    <sheetView zoomScale="86" zoomScaleNormal="86" zoomScalePageLayoutView="86" workbookViewId="0">
      <selection activeCell="C26" sqref="C26"/>
    </sheetView>
  </sheetViews>
  <sheetFormatPr defaultColWidth="8.81640625" defaultRowHeight="14.5" x14ac:dyDescent="0.35"/>
  <cols>
    <col min="2" max="2" width="8.81640625" style="1"/>
    <col min="3" max="3" width="24" style="1" bestFit="1" customWidth="1"/>
    <col min="4" max="4" width="94" style="18" bestFit="1" customWidth="1"/>
  </cols>
  <sheetData>
    <row r="1" spans="1:4" s="1" customFormat="1" ht="15" thickBot="1" x14ac:dyDescent="0.4">
      <c r="A1" s="101" t="s">
        <v>129</v>
      </c>
      <c r="B1" s="101"/>
      <c r="C1" s="101"/>
      <c r="D1" s="101"/>
    </row>
    <row r="2" spans="1:4" ht="15" thickBot="1" x14ac:dyDescent="0.4">
      <c r="A2" s="110" t="s">
        <v>5</v>
      </c>
      <c r="B2" s="111"/>
      <c r="C2" s="111"/>
      <c r="D2" s="112"/>
    </row>
    <row r="3" spans="1:4" ht="48.5" x14ac:dyDescent="0.35">
      <c r="A3" s="102"/>
      <c r="B3" s="103"/>
      <c r="C3" s="11" t="str">
        <f>'Data Operating Model agility'!C2</f>
        <v>How often do you deliver to production?</v>
      </c>
      <c r="D3" s="11" t="s">
        <v>130</v>
      </c>
    </row>
    <row r="4" spans="1:4" ht="48.5" x14ac:dyDescent="0.35">
      <c r="A4" s="104"/>
      <c r="B4" s="105"/>
      <c r="C4" s="12" t="str">
        <f>'Data Operating Model agility'!C3</f>
        <v xml:space="preserve">How far into the ordered/prioritized backlog do you have a detailed understanding of? </v>
      </c>
      <c r="D4" s="12" t="s">
        <v>131</v>
      </c>
    </row>
    <row r="5" spans="1:4" ht="36.5" x14ac:dyDescent="0.35">
      <c r="A5" s="104"/>
      <c r="B5" s="105"/>
      <c r="C5" s="13" t="str">
        <f>'Data Operating Model agility'!C4</f>
        <v>What is the level of  traceability of requirements ?</v>
      </c>
      <c r="D5" s="19" t="s">
        <v>132</v>
      </c>
    </row>
    <row r="6" spans="1:4" ht="24.5" x14ac:dyDescent="0.35">
      <c r="A6" s="104"/>
      <c r="B6" s="105"/>
      <c r="C6" s="12" t="str">
        <f>'Data Operating Model agility'!C5</f>
        <v>What is the degree of transparency of requirements?</v>
      </c>
      <c r="D6" s="20" t="s">
        <v>119</v>
      </c>
    </row>
    <row r="7" spans="1:4" s="1" customFormat="1" ht="48.5" x14ac:dyDescent="0.35">
      <c r="A7" s="104"/>
      <c r="B7" s="105"/>
      <c r="C7" s="12" t="str">
        <f>'Data Operating Model agility'!C6</f>
        <v>What is the process by which diverse stakeholders are able to view the backlog in a manner that is as per their needs?</v>
      </c>
      <c r="D7" s="20" t="s">
        <v>120</v>
      </c>
    </row>
    <row r="8" spans="1:4" ht="37" thickBot="1" x14ac:dyDescent="0.4">
      <c r="A8" s="106"/>
      <c r="B8" s="107"/>
      <c r="C8" s="11" t="str">
        <f>'Data Operating Model agility'!C7</f>
        <v>To what degree are you able to respond to change?</v>
      </c>
      <c r="D8" s="21" t="s">
        <v>121</v>
      </c>
    </row>
    <row r="9" spans="1:4" s="1" customFormat="1" ht="15" thickBot="1" x14ac:dyDescent="0.4">
      <c r="A9" s="110" t="s">
        <v>8</v>
      </c>
      <c r="B9" s="111"/>
      <c r="C9" s="111"/>
      <c r="D9" s="112"/>
    </row>
    <row r="10" spans="1:4" s="1" customFormat="1" ht="36.5" x14ac:dyDescent="0.35">
      <c r="A10" s="102"/>
      <c r="B10" s="103"/>
      <c r="C10" s="11" t="str">
        <f>'Data Operating Model agility'!C8</f>
        <v>How do you manage single point of failures /  single person dependencies?</v>
      </c>
      <c r="D10" s="20" t="s">
        <v>133</v>
      </c>
    </row>
    <row r="11" spans="1:4" s="1" customFormat="1" ht="48.5" x14ac:dyDescent="0.35">
      <c r="A11" s="104"/>
      <c r="B11" s="105"/>
      <c r="C11" s="12" t="str">
        <f>'Data Operating Model agility'!C9</f>
        <v>How do the Team &amp; Business/Customers communicate?</v>
      </c>
      <c r="D11" s="19" t="s">
        <v>125</v>
      </c>
    </row>
    <row r="12" spans="1:4" s="1" customFormat="1" x14ac:dyDescent="0.35">
      <c r="A12" s="104"/>
      <c r="B12" s="105"/>
      <c r="C12" s="12" t="str">
        <f>'Data Operating Model agility'!C10</f>
        <v>What is your team's skill set</v>
      </c>
      <c r="D12" s="19" t="s">
        <v>122</v>
      </c>
    </row>
    <row r="13" spans="1:4" ht="24.5" x14ac:dyDescent="0.35">
      <c r="A13" s="104"/>
      <c r="B13" s="105"/>
      <c r="C13" s="11" t="str">
        <f>'Data Operating Model agility'!C11</f>
        <v xml:space="preserve">
Who does the solution designing?</v>
      </c>
      <c r="D13" s="19" t="s">
        <v>123</v>
      </c>
    </row>
    <row r="14" spans="1:4" ht="25" thickBot="1" x14ac:dyDescent="0.4">
      <c r="A14" s="104"/>
      <c r="B14" s="105"/>
      <c r="C14" s="11" t="str">
        <f>'Data Operating Model agility'!C12</f>
        <v>What is the extent of cross team collaboration?</v>
      </c>
      <c r="D14" s="19" t="s">
        <v>124</v>
      </c>
    </row>
    <row r="15" spans="1:4" ht="15" thickBot="1" x14ac:dyDescent="0.4">
      <c r="A15" s="110" t="s">
        <v>6</v>
      </c>
      <c r="B15" s="111"/>
      <c r="C15" s="111"/>
      <c r="D15" s="112"/>
    </row>
    <row r="16" spans="1:4" ht="24.5" x14ac:dyDescent="0.35">
      <c r="A16" s="102"/>
      <c r="B16" s="103"/>
      <c r="C16" s="11" t="str">
        <f>'Data Operating Model agility'!C13</f>
        <v>What is the level of granularity of the work items in your backlog?</v>
      </c>
      <c r="D16" s="20" t="s">
        <v>134</v>
      </c>
    </row>
    <row r="17" spans="1:4" ht="60.5" hidden="1" x14ac:dyDescent="0.35">
      <c r="A17" s="104"/>
      <c r="B17" s="105"/>
      <c r="C17" s="12" t="str">
        <f>'Data Operating Model agility'!C14</f>
        <v xml:space="preserve">
Does your backlog include work items related to platform stability?
Do you </v>
      </c>
      <c r="D17" s="20" t="s">
        <v>126</v>
      </c>
    </row>
    <row r="18" spans="1:4" ht="60.5" x14ac:dyDescent="0.35">
      <c r="A18" s="104"/>
      <c r="B18" s="105"/>
      <c r="C18" s="11" t="str">
        <f>'Data Operating Model agility'!C14</f>
        <v xml:space="preserve">
Does your backlog include work items related to platform stability?
Do you </v>
      </c>
      <c r="D18" s="19" t="s">
        <v>135</v>
      </c>
    </row>
    <row r="19" spans="1:4" ht="24.5" x14ac:dyDescent="0.35">
      <c r="A19" s="104"/>
      <c r="B19" s="105"/>
      <c r="C19" s="12" t="str">
        <f>'Data Operating Model agility'!C15</f>
        <v>What is the level of regression testing automation?</v>
      </c>
      <c r="D19" s="19" t="s">
        <v>127</v>
      </c>
    </row>
    <row r="20" spans="1:4" ht="24.5" x14ac:dyDescent="0.35">
      <c r="A20" s="104"/>
      <c r="B20" s="105"/>
      <c r="C20" s="11" t="str">
        <f>'Data Operating Model agility'!C16</f>
        <v>What is the automation coverage extent of the regression pack?</v>
      </c>
      <c r="D20" s="20" t="s">
        <v>128</v>
      </c>
    </row>
    <row r="21" spans="1:4" ht="49" thickBot="1" x14ac:dyDescent="0.4">
      <c r="A21" s="104"/>
      <c r="B21" s="105"/>
      <c r="C21" s="11" t="str">
        <f>'Data Operating Model agility'!C17</f>
        <v xml:space="preserve"> How are Risks/Issues/Depedencies managed?
</v>
      </c>
      <c r="D21" s="20" t="s">
        <v>200</v>
      </c>
    </row>
    <row r="22" spans="1:4" s="1" customFormat="1" ht="15" thickBot="1" x14ac:dyDescent="0.4">
      <c r="A22" s="110" t="s">
        <v>7</v>
      </c>
      <c r="B22" s="111"/>
      <c r="C22" s="111"/>
      <c r="D22" s="112"/>
    </row>
    <row r="23" spans="1:4" ht="61" thickBot="1" x14ac:dyDescent="0.4">
      <c r="A23" s="108"/>
      <c r="B23" s="109"/>
      <c r="C23" s="90" t="str">
        <f>'Data Operating Model agility'!C18</f>
        <v xml:space="preserve">Do you have an appropriate Security Review mechanism in place?
</v>
      </c>
      <c r="D23" s="91" t="s">
        <v>151</v>
      </c>
    </row>
  </sheetData>
  <mergeCells count="9">
    <mergeCell ref="A1:D1"/>
    <mergeCell ref="A3:B8"/>
    <mergeCell ref="A10:B14"/>
    <mergeCell ref="A16:B21"/>
    <mergeCell ref="A23:B23"/>
    <mergeCell ref="A2:D2"/>
    <mergeCell ref="A9:D9"/>
    <mergeCell ref="A15:D15"/>
    <mergeCell ref="A22:D22"/>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9"/>
  <sheetViews>
    <sheetView zoomScale="84" zoomScaleNormal="84" zoomScalePageLayoutView="77" workbookViewId="0">
      <selection activeCell="D7" sqref="D7"/>
    </sheetView>
  </sheetViews>
  <sheetFormatPr defaultColWidth="8.81640625" defaultRowHeight="12" outlineLevelRow="1" x14ac:dyDescent="0.3"/>
  <cols>
    <col min="1" max="1" width="20.1796875" style="93" customWidth="1"/>
    <col min="2" max="2" width="3.453125" style="93" customWidth="1"/>
    <col min="3" max="3" width="54.453125" style="93" bestFit="1" customWidth="1"/>
    <col min="4" max="4" width="43.453125" style="94" customWidth="1"/>
    <col min="5" max="5" width="14.453125" style="93" bestFit="1" customWidth="1"/>
    <col min="6" max="6" width="28.81640625" style="93" customWidth="1"/>
    <col min="7" max="7" width="39.1796875" style="94" bestFit="1" customWidth="1"/>
    <col min="8" max="16384" width="8.81640625" style="93"/>
  </cols>
  <sheetData>
    <row r="1" spans="1:7" s="43" customFormat="1" ht="46.5" customHeight="1" x14ac:dyDescent="0.3">
      <c r="A1" s="43" t="s">
        <v>0</v>
      </c>
      <c r="B1" s="43" t="s">
        <v>1</v>
      </c>
      <c r="C1" s="43" t="s">
        <v>3</v>
      </c>
      <c r="D1" s="44" t="s">
        <v>118</v>
      </c>
      <c r="E1" s="43" t="s">
        <v>70</v>
      </c>
      <c r="F1" s="43" t="s">
        <v>2</v>
      </c>
      <c r="G1" s="44"/>
    </row>
    <row r="2" spans="1:7" x14ac:dyDescent="0.3">
      <c r="A2" s="28" t="s">
        <v>5</v>
      </c>
      <c r="B2" s="28">
        <v>1</v>
      </c>
      <c r="C2" s="29" t="s">
        <v>159</v>
      </c>
      <c r="D2" s="30" t="s">
        <v>265</v>
      </c>
      <c r="E2" s="28" t="str">
        <f>IF(RIGHT(Table3[[#This Row],[Responses(Choose from Dropdown)]],4)="L-1)","Regressive(L-1)",IF(RIGHT(Table3[[#This Row],[Responses(Choose from Dropdown)]],4)="(L0)","Adhoc(L0)",IF(RIGHT(Table3[[#This Row],[Responses(Choose from Dropdown)]],4)="(L1)","Adapting(L1)",IF(RIGHT(Table3[[#This Row],[Responses(Choose from Dropdown)]],4)="(L2)","Maturing(L2)","Sustaining(L3)"))))</f>
        <v>Adapting(L1)</v>
      </c>
      <c r="F2" s="28"/>
      <c r="G2" s="92"/>
    </row>
    <row r="3" spans="1:7" ht="23.5" x14ac:dyDescent="0.3">
      <c r="A3" s="28" t="s">
        <v>5</v>
      </c>
      <c r="B3" s="28">
        <v>2</v>
      </c>
      <c r="C3" s="29" t="s">
        <v>167</v>
      </c>
      <c r="D3" s="30" t="s">
        <v>179</v>
      </c>
      <c r="E3"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3" s="28"/>
    </row>
    <row r="4" spans="1:7" x14ac:dyDescent="0.3">
      <c r="A4" s="28" t="s">
        <v>5</v>
      </c>
      <c r="B4" s="28">
        <v>3</v>
      </c>
      <c r="C4" s="29" t="s">
        <v>158</v>
      </c>
      <c r="D4" s="30" t="s">
        <v>170</v>
      </c>
      <c r="E4"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4" s="28"/>
    </row>
    <row r="5" spans="1:7" x14ac:dyDescent="0.3">
      <c r="A5" s="28" t="s">
        <v>5</v>
      </c>
      <c r="B5" s="28">
        <v>4</v>
      </c>
      <c r="C5" s="29" t="s">
        <v>160</v>
      </c>
      <c r="D5" s="31" t="s">
        <v>171</v>
      </c>
      <c r="E5"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5" s="33"/>
    </row>
    <row r="6" spans="1:7" ht="23.5" x14ac:dyDescent="0.3">
      <c r="A6" s="28" t="s">
        <v>5</v>
      </c>
      <c r="B6" s="28">
        <v>5</v>
      </c>
      <c r="C6" s="34" t="s">
        <v>168</v>
      </c>
      <c r="D6" s="31" t="s">
        <v>172</v>
      </c>
      <c r="E6"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6" s="31"/>
    </row>
    <row r="7" spans="1:7" x14ac:dyDescent="0.3">
      <c r="A7" s="28" t="s">
        <v>5</v>
      </c>
      <c r="B7" s="28">
        <v>6</v>
      </c>
      <c r="C7" s="35" t="s">
        <v>161</v>
      </c>
      <c r="D7" s="30" t="s">
        <v>178</v>
      </c>
      <c r="E7" s="28" t="str">
        <f>IF(RIGHT(Table3[[#This Row],[Responses(Choose from Dropdown)]],4)="L-1)","Regressive(L-1)",IF(RIGHT(Table3[[#This Row],[Responses(Choose from Dropdown)]],4)="(L0)","Adhoc(L0)",IF(RIGHT(Table3[[#This Row],[Responses(Choose from Dropdown)]],4)="(L1)","Adapting(L1)",IF(RIGHT(Table3[[#This Row],[Responses(Choose from Dropdown)]],4)="(L2)","Maturing(L2)","Sustaining(L3)"))))</f>
        <v>Adhoc(L0)</v>
      </c>
      <c r="F7" s="28"/>
      <c r="G7" s="92"/>
    </row>
    <row r="8" spans="1:7" ht="23.5" x14ac:dyDescent="0.3">
      <c r="A8" s="28" t="s">
        <v>8</v>
      </c>
      <c r="B8" s="28">
        <v>7</v>
      </c>
      <c r="C8" s="34" t="s">
        <v>162</v>
      </c>
      <c r="D8" s="30" t="s">
        <v>173</v>
      </c>
      <c r="E8"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8" s="28"/>
    </row>
    <row r="9" spans="1:7" x14ac:dyDescent="0.3">
      <c r="A9" s="28" t="s">
        <v>8</v>
      </c>
      <c r="B9" s="28">
        <v>8</v>
      </c>
      <c r="C9" s="35" t="s">
        <v>163</v>
      </c>
      <c r="D9" s="30" t="s">
        <v>174</v>
      </c>
      <c r="E9"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9" s="28"/>
    </row>
    <row r="10" spans="1:7" x14ac:dyDescent="0.3">
      <c r="A10" s="28" t="s">
        <v>8</v>
      </c>
      <c r="B10" s="28">
        <v>9</v>
      </c>
      <c r="C10" s="35" t="s">
        <v>176</v>
      </c>
      <c r="D10" s="30" t="s">
        <v>175</v>
      </c>
      <c r="E10"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10" s="36"/>
      <c r="G10" s="95"/>
    </row>
    <row r="11" spans="1:7" ht="23.5" x14ac:dyDescent="0.3">
      <c r="A11" s="28" t="s">
        <v>8</v>
      </c>
      <c r="B11" s="28">
        <v>10</v>
      </c>
      <c r="C11" s="34" t="s">
        <v>164</v>
      </c>
      <c r="D11" s="30" t="s">
        <v>177</v>
      </c>
      <c r="E11" s="28" t="str">
        <f>IF(RIGHT(Table3[[#This Row],[Responses(Choose from Dropdown)]],4)="L-1)","Regressive(L-1)",IF(RIGHT(Table3[[#This Row],[Responses(Choose from Dropdown)]],4)="(L0)","Adhoc(L0)",IF(RIGHT(Table3[[#This Row],[Responses(Choose from Dropdown)]],4)="(L1)","Adapting(L1)",IF(RIGHT(Table3[[#This Row],[Responses(Choose from Dropdown)]],4)="(L2)","Maturing(L2)","Sustaining(L3)"))))</f>
        <v>Adhoc(L0)</v>
      </c>
      <c r="F11" s="28"/>
      <c r="G11" s="96"/>
    </row>
    <row r="12" spans="1:7" x14ac:dyDescent="0.3">
      <c r="A12" s="28" t="s">
        <v>8</v>
      </c>
      <c r="B12" s="28">
        <v>11</v>
      </c>
      <c r="C12" s="35" t="s">
        <v>165</v>
      </c>
      <c r="D12" s="30" t="s">
        <v>180</v>
      </c>
      <c r="E12"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12" s="28"/>
      <c r="G12" s="96"/>
    </row>
    <row r="13" spans="1:7" x14ac:dyDescent="0.3">
      <c r="A13" s="28" t="s">
        <v>6</v>
      </c>
      <c r="B13" s="28">
        <v>12</v>
      </c>
      <c r="C13" s="34" t="s">
        <v>169</v>
      </c>
      <c r="D13" s="30" t="s">
        <v>270</v>
      </c>
      <c r="E13" s="28" t="str">
        <f>IF(RIGHT(Table3[[#This Row],[Responses(Choose from Dropdown)]],4)="L-1)","Regressive(L-1)",IF(RIGHT(Table3[[#This Row],[Responses(Choose from Dropdown)]],4)="(L0)","Adhoc(L0)",IF(RIGHT(Table3[[#This Row],[Responses(Choose from Dropdown)]],4)="(L1)","Adapting(L1)",IF(RIGHT(Table3[[#This Row],[Responses(Choose from Dropdown)]],4)="(L2)","Maturing(L2)","Sustaining(L3)"))))</f>
        <v>Regressive(L-1)</v>
      </c>
      <c r="F13" s="28"/>
      <c r="G13" s="96"/>
    </row>
    <row r="14" spans="1:7" ht="35" x14ac:dyDescent="0.3">
      <c r="A14" s="28" t="s">
        <v>6</v>
      </c>
      <c r="B14" s="28">
        <v>13</v>
      </c>
      <c r="C14" s="29" t="s">
        <v>197</v>
      </c>
      <c r="D14" s="30" t="s">
        <v>269</v>
      </c>
      <c r="E14" s="28" t="str">
        <f>IF(RIGHT(Table3[[#This Row],[Responses(Choose from Dropdown)]],4)="L-1)","Regressive(L-1)",IF(RIGHT(Table3[[#This Row],[Responses(Choose from Dropdown)]],4)="(L0)","Adhoc(L0)",IF(RIGHT(Table3[[#This Row],[Responses(Choose from Dropdown)]],4)="(L1)","Adapting(L1)",IF(RIGHT(Table3[[#This Row],[Responses(Choose from Dropdown)]],4)="(L2)","Maturing(L2)","Sustaining(L3)"))))</f>
        <v>Sustaining(L3)</v>
      </c>
      <c r="F14" s="28"/>
      <c r="G14" s="97"/>
    </row>
    <row r="15" spans="1:7" x14ac:dyDescent="0.3">
      <c r="A15" s="28" t="s">
        <v>6</v>
      </c>
      <c r="B15" s="28">
        <v>14</v>
      </c>
      <c r="C15" s="29" t="s">
        <v>166</v>
      </c>
      <c r="D15" s="30" t="s">
        <v>181</v>
      </c>
      <c r="E15" s="28" t="str">
        <f>IF(RIGHT(Table3[[#This Row],[Responses(Choose from Dropdown)]],4)="L-1)","Regressive(L-1)",IF(RIGHT(Table3[[#This Row],[Responses(Choose from Dropdown)]],4)="(L0)","Adhoc(L0)",IF(RIGHT(Table3[[#This Row],[Responses(Choose from Dropdown)]],4)="(L1)","Adapting(L1)",IF(RIGHT(Table3[[#This Row],[Responses(Choose from Dropdown)]],4)="(L2)","Maturing(L2)","Sustaining(L3)"))))</f>
        <v>Adapting(L1)</v>
      </c>
      <c r="F15" s="28"/>
      <c r="G15" s="97"/>
    </row>
    <row r="16" spans="1:7" x14ac:dyDescent="0.3">
      <c r="A16" s="28" t="s">
        <v>6</v>
      </c>
      <c r="B16" s="28">
        <v>15</v>
      </c>
      <c r="C16" s="34" t="s">
        <v>198</v>
      </c>
      <c r="D16" s="30" t="s">
        <v>268</v>
      </c>
      <c r="E16" s="28" t="str">
        <f>IF(RIGHT(Table3[[#This Row],[Responses(Choose from Dropdown)]],4)="L-1)","Regressive(L-1)",IF(RIGHT(Table3[[#This Row],[Responses(Choose from Dropdown)]],4)="(L0)","Adhoc(L0)",IF(RIGHT(Table3[[#This Row],[Responses(Choose from Dropdown)]],4)="(L1)","Adapting(L1)",IF(RIGHT(Table3[[#This Row],[Responses(Choose from Dropdown)]],4)="(L2)","Maturing(L2)","Sustaining(L3)"))))</f>
        <v>Sustaining(L3)</v>
      </c>
      <c r="F16" s="28"/>
      <c r="G16" s="97"/>
    </row>
    <row r="17" spans="1:7" ht="23.5" x14ac:dyDescent="0.3">
      <c r="A17" s="28" t="s">
        <v>6</v>
      </c>
      <c r="B17" s="28">
        <v>16</v>
      </c>
      <c r="C17" s="29" t="s">
        <v>201</v>
      </c>
      <c r="D17" s="30" t="s">
        <v>266</v>
      </c>
      <c r="E17" s="28" t="str">
        <f>IF(RIGHT(Table3[[#This Row],[Responses(Choose from Dropdown)]],4)="L-1)","Regressive(L-1)",IF(RIGHT(Table3[[#This Row],[Responses(Choose from Dropdown)]],4)="(L0)","Adhoc(L0)",IF(RIGHT(Table3[[#This Row],[Responses(Choose from Dropdown)]],4)="(L1)","Adapting(L1)",IF(RIGHT(Table3[[#This Row],[Responses(Choose from Dropdown)]],4)="(L2)","Maturing(L2)","Sustaining(L3)"))))</f>
        <v>Sustaining(L3)</v>
      </c>
      <c r="F17" s="28"/>
      <c r="G17" s="97"/>
    </row>
    <row r="18" spans="1:7" ht="37.5" customHeight="1" outlineLevel="1" x14ac:dyDescent="0.3">
      <c r="A18" s="28" t="s">
        <v>7</v>
      </c>
      <c r="B18" s="28">
        <v>17</v>
      </c>
      <c r="C18" s="29" t="s">
        <v>199</v>
      </c>
      <c r="D18" s="30" t="s">
        <v>267</v>
      </c>
      <c r="E18" s="28" t="str">
        <f>IF(Table3[[#This Row],[Responses(Choose from Dropdown)]]="No", "Regressive(L-1)","Adapting(L1)")</f>
        <v>Adapting(L1)</v>
      </c>
      <c r="F18" s="28"/>
      <c r="G18" s="97"/>
    </row>
    <row r="19" spans="1:7" x14ac:dyDescent="0.3">
      <c r="A19" s="33"/>
      <c r="B19" s="33"/>
      <c r="C19" s="33"/>
      <c r="D19" s="31"/>
      <c r="E19" s="32"/>
      <c r="F19" s="33"/>
    </row>
    <row r="20" spans="1:7" x14ac:dyDescent="0.3">
      <c r="A20" s="98" t="s">
        <v>117</v>
      </c>
      <c r="B20" s="98"/>
      <c r="C20" s="98" t="s">
        <v>182</v>
      </c>
      <c r="D20" s="99"/>
      <c r="E20" s="113" t="str">
        <f>IF(C29&lt;=10,"Regressive(L-1)",IF(C29&lt;=35,"Adhoc(L0)",IF(C29&lt;=70,"Adapting(L1)",IF(C29&lt;=110,"Maturing(L2)","Sustaining"))))</f>
        <v>Adhoc(L0)</v>
      </c>
      <c r="F20" s="113"/>
    </row>
    <row r="24" spans="1:7" hidden="1" x14ac:dyDescent="0.3">
      <c r="A24" s="93" t="s">
        <v>261</v>
      </c>
      <c r="B24" s="93">
        <f>COUNTIFS(E2:E18,"Regressive(L-1)")</f>
        <v>9</v>
      </c>
      <c r="C24" s="93">
        <f>B24*0</f>
        <v>0</v>
      </c>
      <c r="D24" s="94">
        <v>0</v>
      </c>
    </row>
    <row r="25" spans="1:7" hidden="1" x14ac:dyDescent="0.3">
      <c r="A25" s="93" t="s">
        <v>4</v>
      </c>
      <c r="B25" s="93">
        <f>COUNTIFS(E2:E19,"Adhoc(L0)")</f>
        <v>2</v>
      </c>
      <c r="C25" s="93">
        <f>B25*1</f>
        <v>2</v>
      </c>
      <c r="D25" s="94">
        <f>B29*1</f>
        <v>17</v>
      </c>
      <c r="E25" s="94"/>
    </row>
    <row r="26" spans="1:7" hidden="1" x14ac:dyDescent="0.3">
      <c r="A26" s="93" t="s">
        <v>67</v>
      </c>
      <c r="B26" s="93">
        <f>COUNTIFS(E2:E18,"Adapting(L1)")</f>
        <v>3</v>
      </c>
      <c r="C26" s="93">
        <f>B26*3</f>
        <v>9</v>
      </c>
      <c r="D26" s="94">
        <f>B29*3</f>
        <v>51</v>
      </c>
    </row>
    <row r="27" spans="1:7" hidden="1" x14ac:dyDescent="0.3">
      <c r="A27" s="93" t="s">
        <v>68</v>
      </c>
      <c r="B27" s="93">
        <f>COUNTIFS(E2:E18,"Maturing(L2)")</f>
        <v>0</v>
      </c>
      <c r="C27" s="93">
        <f>B27*5</f>
        <v>0</v>
      </c>
      <c r="D27" s="94">
        <f>B29*5</f>
        <v>85</v>
      </c>
    </row>
    <row r="28" spans="1:7" hidden="1" x14ac:dyDescent="0.3">
      <c r="A28" s="93" t="s">
        <v>262</v>
      </c>
      <c r="B28" s="93">
        <f>COUNTIFS(E2:E18,"Sustaining(L3)")</f>
        <v>3</v>
      </c>
      <c r="C28" s="93">
        <f>B28*8</f>
        <v>24</v>
      </c>
      <c r="D28" s="94">
        <f>B29*8</f>
        <v>136</v>
      </c>
    </row>
    <row r="29" spans="1:7" hidden="1" x14ac:dyDescent="0.3">
      <c r="A29" s="93" t="s">
        <v>116</v>
      </c>
      <c r="B29" s="93">
        <f>SUM(B23:B28)</f>
        <v>17</v>
      </c>
      <c r="C29" s="93">
        <f>SUM(C24:C28)</f>
        <v>35</v>
      </c>
    </row>
  </sheetData>
  <dataConsolidate topLabels="1">
    <dataRefs count="1">
      <dataRef ref="E22:E23" sheet="Data Operating Model agility"/>
    </dataRefs>
  </dataConsolidate>
  <mergeCells count="1">
    <mergeCell ref="E20:F20"/>
  </mergeCells>
  <dataValidations count="17">
    <dataValidation type="list" allowBlank="1" showInputMessage="1" showErrorMessage="1" sqref="D2" xr:uid="{00000000-0002-0000-0200-000000000000}">
      <formula1>" No Pattern &amp; measure (L-1),&gt;8Weeks(L0),&gt;4Week &amp; 8&lt;=weeks 8(L1),&gt;2 weeks &amp; &lt;=4Weeks(L2),&lt;=2 Weeks(L3)"</formula1>
    </dataValidation>
    <dataValidation type="list" allowBlank="1" showInputMessage="1" showErrorMessage="1" sqref="D3" xr:uid="{00000000-0002-0000-0200-000001000000}">
      <formula1>"No Visibilty(L-1) or &gt;12 weeks(L-1),2weeks- 12 weeks(L2)"</formula1>
    </dataValidation>
    <dataValidation type="list" allowBlank="1" showInputMessage="1" showErrorMessage="1" sqref="D8" xr:uid="{00000000-0002-0000-0200-000002000000}">
      <formula1>" Awareness exists of Single point of failure but no action taken(L-1),Reactionary management lead soln(L0), Proactive managed lead solution(L1),Team collectively manages Single point of failure(L2),Proactive Team lead solution (L3)"</formula1>
    </dataValidation>
    <dataValidation type="list" allowBlank="1" showInputMessage="1" showErrorMessage="1" sqref="D9" xr:uid="{00000000-0002-0000-0200-000003000000}">
      <formula1>" Communicate indirectly through other team(L-1),Communicates directly(predominantly via scheduled meetings)(L0),Communicate Directly(need basis limited to certain roles)(L1),Communicate Directly( entire team may reach out on need basis)(L2)"</formula1>
    </dataValidation>
    <dataValidation type="list" allowBlank="1" showInputMessage="1" showErrorMessage="1" sqref="D7" xr:uid="{00000000-0002-0000-0200-000004000000}">
      <formula1>"CR process(L-1),CR process Loosely defined but never followed(L0),Fixed Scope/Budget with limited changes(L1),Agreed and followed Change Process(L2),via Backlog using Lean Techniques(L3)"</formula1>
    </dataValidation>
    <dataValidation type="list" allowBlank="1" showInputMessage="1" showErrorMessage="1" sqref="D18" xr:uid="{00000000-0002-0000-0200-000005000000}">
      <formula1>"No,Yes"</formula1>
    </dataValidation>
    <dataValidation type="list" allowBlank="1" showInputMessage="1" showErrorMessage="1" sqref="D13" xr:uid="{00000000-0002-0000-0200-000006000000}">
      <formula1>" &gt;10 days(L-1),8-10 days(L0),5-7 days(L1),3-5 days(L2),&lt;=3 days(L3)"</formula1>
    </dataValidation>
    <dataValidation type="list" allowBlank="1" showInputMessage="1" showErrorMessage="1" sqref="D14" xr:uid="{00000000-0002-0000-0200-000007000000}">
      <formula1>"Reactive(Fixathon)(L0),Adhoc (Review/feedback based)L(1),  Done &amp; Tracked in backlog(L2),Ring-fenced capacity (L3)"</formula1>
    </dataValidation>
    <dataValidation type="list" allowBlank="1" showInputMessage="1" showErrorMessage="1" sqref="D4" xr:uid="{00000000-0002-0000-0200-000008000000}">
      <formula1>"No Traceabilty exists(L-1),Traceabilty till QA stream(L0), Traceabilty till Dev stream(L1), Traceabilty till QA+ Dev stream(L2)"</formula1>
    </dataValidation>
    <dataValidation type="list" allowBlank="1" showInputMessage="1" showErrorMessage="1" sqref="D10" xr:uid="{00000000-0002-0000-0200-000009000000}">
      <formula1>"No T or Pi shape individuals(L-1),Few T shape individuals(L0),Mostly T-Shape individuals(L1),L1+ Few Pi shape individuals(L2),L2+ more than 40% is Pi shaped individuals(L3)"</formula1>
    </dataValidation>
    <dataValidation type="list" allowBlank="1" showInputMessage="1" showErrorMessage="1" sqref="D15" xr:uid="{00000000-0002-0000-0200-00000A000000}">
      <formula1>"  No Regression pack exists(L-1),Regression pack exists but Manual(L0), Regression pack exists but partially Automated(L1), Automated Regression Pack exists till Previous release(L2), Automation Regression pack exists till current release(L3)"</formula1>
    </dataValidation>
    <dataValidation type="list" allowBlank="1" showInputMessage="1" showErrorMessage="1" sqref="D17" xr:uid="{00000000-0002-0000-0200-00000B000000}">
      <formula1>" Not exists(L-1), Exists &amp; reported(L0), Exists/Reported and action tracked(L1),L1+Escalation matrix exists and followed(L2), L2+Escalation path exists and leveraged formally with stakeholder(L3)"</formula1>
    </dataValidation>
    <dataValidation type="list" allowBlank="1" showInputMessage="1" showErrorMessage="1" sqref="D6" xr:uid="{00000000-0002-0000-0200-00000C000000}">
      <formula1>"No Process exists(L-1),Unstructured and non-uniform( Stakeholders unable to derive meaningful info)(L0), Defined &amp; Agreed Process(L1), Automated Process exists(L2), Self service(L3)"</formula1>
    </dataValidation>
    <dataValidation type="list" allowBlank="1" showInputMessage="1" showErrorMessage="1" sqref="D11" xr:uid="{00000000-0002-0000-0200-00000D000000}">
      <formula1>"Reactive/unplanned(L-1),Big upfront design(L0),Iterative &amp; component specific design only(L1),Emerging Design but Created by Tech lead/Arch (L2),Emerging design created collaboratively by team which is organisation aligned(L3)"</formula1>
    </dataValidation>
    <dataValidation type="list" allowBlank="1" showInputMessage="1" showErrorMessage="1" sqref="D12" xr:uid="{00000000-0002-0000-0200-00000E000000}">
      <formula1>"No Collaboration(L-1),Regular collaboration(L0), Proactive Collaboration(L1) ,Regular &amp; proactive( Full stack)(L2)"</formula1>
    </dataValidation>
    <dataValidation type="list" allowBlank="1" showInputMessage="1" showErrorMessage="1" sqref="D16" xr:uid="{00000000-0002-0000-0200-00000F000000}">
      <formula1>"No Coverage(L-1), Most of the critical Business Features are covered (L0),All Critical Business are covered(L1),All critical and Major business features are covered(L2),All Business features are covered(L3)"</formula1>
    </dataValidation>
    <dataValidation type="list" allowBlank="1" showInputMessage="1" showErrorMessage="1" sqref="D5" xr:uid="{00000000-0002-0000-0200-000010000000}">
      <formula1>" No Transparency(L-1), Available(Manual &amp; On Demand)(L0), Available and refreshed periodically(L1), Real time Available(L2)"</formula1>
    </dataValidation>
  </dataValidations>
  <pageMargins left="0.7" right="0.7" top="0.75" bottom="0.75" header="0.3" footer="0.3"/>
  <pageSetup paperSize="9" orientation="portrait" r:id="rId1"/>
  <legacyDrawing r:id="rId2"/>
  <tableParts count="1">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72"/>
  <sheetViews>
    <sheetView zoomScale="96" zoomScaleNormal="96" zoomScalePageLayoutView="95" workbookViewId="0">
      <pane ySplit="1" topLeftCell="A116" activePane="bottomLeft" state="frozen"/>
      <selection activeCell="D1" sqref="D1"/>
      <selection pane="bottomLeft" activeCell="A120" sqref="A120:A144"/>
    </sheetView>
  </sheetViews>
  <sheetFormatPr defaultColWidth="8.81640625" defaultRowHeight="14.5" x14ac:dyDescent="0.35"/>
  <cols>
    <col min="1" max="1" width="15.453125" customWidth="1"/>
    <col min="2" max="2" width="14.7265625" customWidth="1"/>
    <col min="3" max="3" width="50.81640625" customWidth="1"/>
    <col min="4" max="4" width="21.26953125" style="23" customWidth="1"/>
    <col min="5" max="5" width="14.453125" style="14" customWidth="1"/>
    <col min="6" max="6" width="41.7265625" customWidth="1"/>
    <col min="7" max="9" width="9.1796875" hidden="1" customWidth="1"/>
    <col min="10" max="10" width="0" hidden="1" customWidth="1"/>
  </cols>
  <sheetData>
    <row r="1" spans="1:11" ht="80.25" customHeight="1" x14ac:dyDescent="0.35">
      <c r="A1" s="9" t="s">
        <v>108</v>
      </c>
      <c r="B1" s="9" t="s">
        <v>109</v>
      </c>
      <c r="C1" s="9" t="s">
        <v>12</v>
      </c>
      <c r="D1" s="22" t="s">
        <v>243</v>
      </c>
      <c r="E1" s="22" t="s">
        <v>244</v>
      </c>
      <c r="F1" s="9" t="s">
        <v>69</v>
      </c>
    </row>
    <row r="2" spans="1:11" x14ac:dyDescent="0.35">
      <c r="A2" s="118" t="s">
        <v>8</v>
      </c>
      <c r="B2" s="45"/>
      <c r="C2" s="46"/>
      <c r="D2" s="47"/>
      <c r="E2" s="47"/>
      <c r="F2" s="47"/>
    </row>
    <row r="3" spans="1:11" x14ac:dyDescent="0.35">
      <c r="A3" s="116"/>
      <c r="B3" s="48"/>
      <c r="C3" s="49"/>
      <c r="D3" s="50" t="s">
        <v>261</v>
      </c>
      <c r="E3" s="51"/>
      <c r="F3" s="49"/>
      <c r="K3">
        <f>COUNTIFS(D3:D5,"Level-1")</f>
        <v>0</v>
      </c>
    </row>
    <row r="4" spans="1:11" s="1" customFormat="1" x14ac:dyDescent="0.35">
      <c r="A4" s="116"/>
      <c r="B4" s="52" t="s">
        <v>13</v>
      </c>
      <c r="C4" s="53" t="s">
        <v>260</v>
      </c>
      <c r="D4" s="54" t="str">
        <f>IF(E4=1,"L-1","L1")</f>
        <v>L1</v>
      </c>
      <c r="E4" s="55">
        <v>0</v>
      </c>
      <c r="F4" s="56"/>
    </row>
    <row r="5" spans="1:11" x14ac:dyDescent="0.35">
      <c r="A5" s="116"/>
      <c r="B5" s="115" t="s">
        <v>14</v>
      </c>
      <c r="C5" s="49"/>
      <c r="D5" s="50" t="s">
        <v>261</v>
      </c>
      <c r="E5" s="57"/>
      <c r="F5" s="58"/>
    </row>
    <row r="6" spans="1:11" s="1" customFormat="1" x14ac:dyDescent="0.35">
      <c r="A6" s="116"/>
      <c r="B6" s="115"/>
      <c r="C6" s="53" t="s">
        <v>183</v>
      </c>
      <c r="D6" s="54" t="str">
        <f>IF(E6=1,"L-1","L0")</f>
        <v>L-1</v>
      </c>
      <c r="E6" s="55">
        <v>1</v>
      </c>
      <c r="F6" s="58"/>
    </row>
    <row r="7" spans="1:11" x14ac:dyDescent="0.35">
      <c r="A7" s="116"/>
      <c r="B7" s="115"/>
      <c r="C7" s="59" t="s">
        <v>71</v>
      </c>
      <c r="D7" s="54" t="str">
        <f>IF(E7=1,"L0","L1")</f>
        <v>L0</v>
      </c>
      <c r="E7" s="55">
        <v>1</v>
      </c>
      <c r="F7" s="60"/>
    </row>
    <row r="8" spans="1:11" x14ac:dyDescent="0.35">
      <c r="A8" s="116"/>
      <c r="B8" s="115"/>
      <c r="C8" s="59" t="s">
        <v>15</v>
      </c>
      <c r="D8" s="54" t="str">
        <f>IF(E8=1,"L1","L0")</f>
        <v>L1</v>
      </c>
      <c r="E8" s="55">
        <v>1</v>
      </c>
      <c r="F8" s="60"/>
    </row>
    <row r="9" spans="1:11" x14ac:dyDescent="0.35">
      <c r="A9" s="116"/>
      <c r="B9" s="115"/>
      <c r="C9" s="59" t="s">
        <v>72</v>
      </c>
      <c r="D9" s="54" t="str">
        <f>IF(E9=1,"L2","L1")</f>
        <v>L2</v>
      </c>
      <c r="E9" s="55">
        <v>1</v>
      </c>
      <c r="F9" s="60"/>
    </row>
    <row r="10" spans="1:11" x14ac:dyDescent="0.35">
      <c r="A10" s="116"/>
      <c r="B10" s="114" t="s">
        <v>16</v>
      </c>
      <c r="C10" s="53" t="s">
        <v>111</v>
      </c>
      <c r="D10" s="50" t="s">
        <v>67</v>
      </c>
      <c r="E10" s="57"/>
      <c r="F10" s="56"/>
    </row>
    <row r="11" spans="1:11" x14ac:dyDescent="0.35">
      <c r="A11" s="116"/>
      <c r="B11" s="114"/>
      <c r="C11" s="53" t="s">
        <v>136</v>
      </c>
      <c r="D11" s="54" t="str">
        <f>IF(E11=1,"L1","L0")</f>
        <v>L1</v>
      </c>
      <c r="E11" s="55">
        <v>1</v>
      </c>
      <c r="F11" s="56"/>
    </row>
    <row r="12" spans="1:11" x14ac:dyDescent="0.35">
      <c r="A12" s="116"/>
      <c r="B12" s="115" t="s">
        <v>17</v>
      </c>
      <c r="C12" s="53"/>
      <c r="D12" s="50" t="s">
        <v>261</v>
      </c>
      <c r="E12" s="61"/>
      <c r="F12" s="49"/>
    </row>
    <row r="13" spans="1:11" x14ac:dyDescent="0.35">
      <c r="A13" s="116"/>
      <c r="B13" s="115"/>
      <c r="C13" s="59" t="s">
        <v>18</v>
      </c>
      <c r="D13" s="54" t="str">
        <f>IF(E13=1,"L0","L-1")</f>
        <v>L-1</v>
      </c>
      <c r="E13" s="55">
        <v>0</v>
      </c>
      <c r="F13" s="60"/>
    </row>
    <row r="14" spans="1:11" x14ac:dyDescent="0.35">
      <c r="A14" s="116"/>
      <c r="B14" s="115"/>
      <c r="C14" s="59" t="s">
        <v>186</v>
      </c>
      <c r="D14" s="54" t="str">
        <f>IF(E14=1,"L1","L0")</f>
        <v>L0</v>
      </c>
      <c r="E14" s="55">
        <v>0</v>
      </c>
      <c r="F14" s="60"/>
    </row>
    <row r="15" spans="1:11" s="1" customFormat="1" ht="20" x14ac:dyDescent="0.35">
      <c r="A15" s="116"/>
      <c r="B15" s="115"/>
      <c r="C15" s="59" t="s">
        <v>190</v>
      </c>
      <c r="D15" s="54" t="str">
        <f>IF(E15=1,"L1","L0")</f>
        <v>L1</v>
      </c>
      <c r="E15" s="55">
        <v>1</v>
      </c>
      <c r="F15" s="60"/>
    </row>
    <row r="16" spans="1:11" s="1" customFormat="1" x14ac:dyDescent="0.35">
      <c r="A16" s="116"/>
      <c r="B16" s="115"/>
      <c r="C16" s="59" t="s">
        <v>189</v>
      </c>
      <c r="D16" s="54" t="str">
        <f>IF(E16=1,"L1","L0")</f>
        <v>L1</v>
      </c>
      <c r="E16" s="55">
        <v>1</v>
      </c>
      <c r="F16" s="60"/>
    </row>
    <row r="17" spans="1:6" x14ac:dyDescent="0.35">
      <c r="A17" s="116"/>
      <c r="B17" s="115"/>
      <c r="C17" s="59" t="s">
        <v>188</v>
      </c>
      <c r="D17" s="54" t="str">
        <f>IF(E17=1,"L2","L1")</f>
        <v>L1</v>
      </c>
      <c r="E17" s="55">
        <v>0</v>
      </c>
      <c r="F17" s="60"/>
    </row>
    <row r="18" spans="1:6" x14ac:dyDescent="0.35">
      <c r="A18" s="116"/>
      <c r="B18" s="115"/>
      <c r="C18" s="59" t="s">
        <v>187</v>
      </c>
      <c r="D18" s="54" t="str">
        <f>IF(E18=1,"L2","L1")</f>
        <v>L2</v>
      </c>
      <c r="E18" s="55">
        <v>1</v>
      </c>
      <c r="F18" s="60"/>
    </row>
    <row r="19" spans="1:6" x14ac:dyDescent="0.35">
      <c r="A19" s="116"/>
      <c r="B19" s="114" t="s">
        <v>203</v>
      </c>
      <c r="C19" s="53"/>
      <c r="D19" s="50" t="s">
        <v>261</v>
      </c>
      <c r="E19" s="57"/>
      <c r="F19" s="56"/>
    </row>
    <row r="20" spans="1:6" ht="20" x14ac:dyDescent="0.35">
      <c r="A20" s="116"/>
      <c r="B20" s="114"/>
      <c r="C20" s="53" t="s">
        <v>152</v>
      </c>
      <c r="D20" s="54" t="str">
        <f>IF(E20=1,"L0","L-1")</f>
        <v>L-1</v>
      </c>
      <c r="E20" s="55">
        <v>0</v>
      </c>
      <c r="F20" s="56"/>
    </row>
    <row r="21" spans="1:6" x14ac:dyDescent="0.35">
      <c r="A21" s="116"/>
      <c r="B21" s="114"/>
      <c r="C21" s="53" t="s">
        <v>138</v>
      </c>
      <c r="D21" s="54" t="str">
        <f>IF(E21=1,"L0","L0")</f>
        <v>L0</v>
      </c>
      <c r="E21" s="55">
        <v>1</v>
      </c>
      <c r="F21" s="56"/>
    </row>
    <row r="22" spans="1:6" x14ac:dyDescent="0.35">
      <c r="A22" s="116"/>
      <c r="B22" s="114"/>
      <c r="C22" s="53" t="s">
        <v>19</v>
      </c>
      <c r="D22" s="54" t="str">
        <f>IF(E22=1,"L1","L0")</f>
        <v>L0</v>
      </c>
      <c r="E22" s="55">
        <v>0</v>
      </c>
      <c r="F22" s="56"/>
    </row>
    <row r="23" spans="1:6" x14ac:dyDescent="0.35">
      <c r="A23" s="116"/>
      <c r="B23" s="114"/>
      <c r="C23" s="53" t="s">
        <v>137</v>
      </c>
      <c r="D23" s="54" t="str">
        <f>IF(E23=1,"L2","L1")</f>
        <v>L1</v>
      </c>
      <c r="E23" s="55">
        <v>0</v>
      </c>
      <c r="F23" s="56"/>
    </row>
    <row r="24" spans="1:6" x14ac:dyDescent="0.35">
      <c r="A24" s="116"/>
      <c r="B24" s="115" t="s">
        <v>20</v>
      </c>
      <c r="C24" s="49"/>
      <c r="D24" s="50" t="s">
        <v>261</v>
      </c>
      <c r="E24" s="61"/>
      <c r="F24" s="49"/>
    </row>
    <row r="25" spans="1:6" ht="20" x14ac:dyDescent="0.35">
      <c r="A25" s="116"/>
      <c r="B25" s="115"/>
      <c r="C25" s="59" t="s">
        <v>153</v>
      </c>
      <c r="D25" s="54" t="str">
        <f>IF(E25=1,"L0","L-1")</f>
        <v>L-1</v>
      </c>
      <c r="E25" s="55">
        <v>0</v>
      </c>
      <c r="F25" s="60"/>
    </row>
    <row r="26" spans="1:6" x14ac:dyDescent="0.35">
      <c r="A26" s="116"/>
      <c r="B26" s="115"/>
      <c r="C26" s="59" t="s">
        <v>140</v>
      </c>
      <c r="D26" s="54" t="str">
        <f>IF(E26=1,"L0","L0")</f>
        <v>L0</v>
      </c>
      <c r="E26" s="55">
        <v>1</v>
      </c>
      <c r="F26" s="60"/>
    </row>
    <row r="27" spans="1:6" x14ac:dyDescent="0.35">
      <c r="A27" s="116"/>
      <c r="B27" s="115"/>
      <c r="C27" s="59" t="s">
        <v>21</v>
      </c>
      <c r="D27" s="54" t="str">
        <f>IF(E27=1,"L1","L0")</f>
        <v>L1</v>
      </c>
      <c r="E27" s="55">
        <v>1</v>
      </c>
      <c r="F27" s="60"/>
    </row>
    <row r="28" spans="1:6" x14ac:dyDescent="0.35">
      <c r="A28" s="116"/>
      <c r="B28" s="115"/>
      <c r="C28" s="59" t="s">
        <v>139</v>
      </c>
      <c r="D28" s="54" t="str">
        <f>IF(E28=1,"L2","L1")</f>
        <v>L1</v>
      </c>
      <c r="E28" s="55">
        <v>0</v>
      </c>
      <c r="F28" s="60"/>
    </row>
    <row r="29" spans="1:6" x14ac:dyDescent="0.35">
      <c r="A29" s="116"/>
      <c r="B29" s="114" t="s">
        <v>22</v>
      </c>
      <c r="C29" s="53"/>
      <c r="D29" s="50" t="s">
        <v>261</v>
      </c>
      <c r="E29" s="57"/>
      <c r="F29" s="56"/>
    </row>
    <row r="30" spans="1:6" x14ac:dyDescent="0.35">
      <c r="A30" s="116"/>
      <c r="B30" s="114"/>
      <c r="C30" s="53" t="s">
        <v>23</v>
      </c>
      <c r="D30" s="54" t="str">
        <f>IF(E30=1,"L1","L0")</f>
        <v>L0</v>
      </c>
      <c r="E30" s="55">
        <v>0</v>
      </c>
      <c r="F30" s="56"/>
    </row>
    <row r="31" spans="1:6" ht="40" x14ac:dyDescent="0.35">
      <c r="A31" s="116"/>
      <c r="B31" s="114"/>
      <c r="C31" s="53" t="s">
        <v>89</v>
      </c>
      <c r="D31" s="54" t="str">
        <f>IF(E31=1,"L1","L0")</f>
        <v>L1</v>
      </c>
      <c r="E31" s="55">
        <v>1</v>
      </c>
      <c r="F31" s="56"/>
    </row>
    <row r="32" spans="1:6" ht="20" x14ac:dyDescent="0.35">
      <c r="A32" s="116"/>
      <c r="B32" s="114"/>
      <c r="C32" s="53" t="s">
        <v>24</v>
      </c>
      <c r="D32" s="54" t="str">
        <f>IF(E32=1,"L2","L1")</f>
        <v>L1</v>
      </c>
      <c r="E32" s="55">
        <v>0</v>
      </c>
      <c r="F32" s="56"/>
    </row>
    <row r="33" spans="1:6" x14ac:dyDescent="0.35">
      <c r="A33" s="116"/>
      <c r="B33" s="115" t="s">
        <v>25</v>
      </c>
      <c r="C33" s="49"/>
      <c r="D33" s="50" t="s">
        <v>261</v>
      </c>
      <c r="E33" s="61"/>
      <c r="F33" s="49"/>
    </row>
    <row r="34" spans="1:6" s="1" customFormat="1" x14ac:dyDescent="0.35">
      <c r="A34" s="116"/>
      <c r="B34" s="115"/>
      <c r="C34" s="49" t="s">
        <v>185</v>
      </c>
      <c r="D34" s="54" t="str">
        <f>IF(E34=1,"L0","L-1")</f>
        <v>L0</v>
      </c>
      <c r="E34" s="55">
        <v>1</v>
      </c>
      <c r="F34" s="49"/>
    </row>
    <row r="35" spans="1:6" x14ac:dyDescent="0.35">
      <c r="A35" s="116"/>
      <c r="B35" s="115"/>
      <c r="C35" s="59" t="s">
        <v>26</v>
      </c>
      <c r="D35" s="54" t="str">
        <f>IF(E35=1,"L1","L-1")</f>
        <v>L-1</v>
      </c>
      <c r="E35" s="55">
        <v>0</v>
      </c>
      <c r="F35" s="60"/>
    </row>
    <row r="36" spans="1:6" x14ac:dyDescent="0.35">
      <c r="A36" s="116"/>
      <c r="B36" s="115"/>
      <c r="C36" s="59" t="s">
        <v>73</v>
      </c>
      <c r="D36" s="54" t="str">
        <f>IF(E36=1,"L2","L1")</f>
        <v>L1</v>
      </c>
      <c r="E36" s="55">
        <v>0</v>
      </c>
      <c r="F36" s="60"/>
    </row>
    <row r="37" spans="1:6" x14ac:dyDescent="0.35">
      <c r="A37" s="116"/>
      <c r="B37" s="114" t="s">
        <v>27</v>
      </c>
      <c r="C37" s="53"/>
      <c r="D37" s="50" t="s">
        <v>261</v>
      </c>
      <c r="E37" s="57"/>
      <c r="F37" s="56"/>
    </row>
    <row r="38" spans="1:6" ht="20" x14ac:dyDescent="0.35">
      <c r="A38" s="116"/>
      <c r="B38" s="114"/>
      <c r="C38" s="53" t="s">
        <v>28</v>
      </c>
      <c r="D38" s="54" t="str">
        <f>IF(E38=1,"L0","L-1")</f>
        <v>L-1</v>
      </c>
      <c r="E38" s="55">
        <v>0</v>
      </c>
      <c r="F38" s="56"/>
    </row>
    <row r="39" spans="1:6" s="1" customFormat="1" x14ac:dyDescent="0.35">
      <c r="A39" s="116"/>
      <c r="B39" s="114"/>
      <c r="C39" s="53" t="s">
        <v>113</v>
      </c>
      <c r="D39" s="54" t="str">
        <f>IF(E39=1,"L1","L0")</f>
        <v>L0</v>
      </c>
      <c r="E39" s="55">
        <v>0</v>
      </c>
      <c r="F39" s="56"/>
    </row>
    <row r="40" spans="1:6" x14ac:dyDescent="0.35">
      <c r="A40" s="119"/>
      <c r="B40" s="114"/>
      <c r="C40" s="53" t="s">
        <v>74</v>
      </c>
      <c r="D40" s="54" t="str">
        <f>IF(E40=1,"L2","L1")</f>
        <v>L2</v>
      </c>
      <c r="E40" s="55">
        <v>1</v>
      </c>
      <c r="F40" s="56"/>
    </row>
    <row r="41" spans="1:6" ht="24" customHeight="1" x14ac:dyDescent="0.35">
      <c r="A41" s="116" t="s">
        <v>77</v>
      </c>
      <c r="B41" s="121" t="s">
        <v>204</v>
      </c>
      <c r="C41" s="49"/>
      <c r="D41" s="50" t="s">
        <v>261</v>
      </c>
      <c r="E41" s="61"/>
      <c r="F41" s="49"/>
    </row>
    <row r="42" spans="1:6" x14ac:dyDescent="0.35">
      <c r="A42" s="116"/>
      <c r="B42" s="122"/>
      <c r="C42" s="59" t="s">
        <v>205</v>
      </c>
      <c r="D42" s="54" t="str">
        <f>IF(E42=1,"L0","L-1")</f>
        <v>L-1</v>
      </c>
      <c r="E42" s="55">
        <v>0</v>
      </c>
      <c r="F42" s="60"/>
    </row>
    <row r="43" spans="1:6" x14ac:dyDescent="0.35">
      <c r="A43" s="116"/>
      <c r="B43" s="122"/>
      <c r="C43" s="59" t="s">
        <v>206</v>
      </c>
      <c r="D43" s="54" t="str">
        <f>IF(E43=1,"L0","L-1")</f>
        <v>L-1</v>
      </c>
      <c r="E43" s="55">
        <v>0</v>
      </c>
      <c r="F43" s="60"/>
    </row>
    <row r="44" spans="1:6" ht="50" x14ac:dyDescent="0.35">
      <c r="A44" s="116"/>
      <c r="B44" s="122"/>
      <c r="C44" s="59" t="s">
        <v>207</v>
      </c>
      <c r="D44" s="54" t="str">
        <f>IF(E44=1,"L0","L-1")</f>
        <v>L-1</v>
      </c>
      <c r="E44" s="55">
        <v>0</v>
      </c>
      <c r="F44" s="59"/>
    </row>
    <row r="45" spans="1:6" s="1" customFormat="1" x14ac:dyDescent="0.35">
      <c r="A45" s="116"/>
      <c r="B45" s="122"/>
      <c r="C45" s="59" t="s">
        <v>75</v>
      </c>
      <c r="D45" s="54" t="str">
        <f>IF(E45=1,"L1","L0")</f>
        <v>L0</v>
      </c>
      <c r="E45" s="55">
        <v>0</v>
      </c>
      <c r="F45" s="59"/>
    </row>
    <row r="46" spans="1:6" s="1" customFormat="1" x14ac:dyDescent="0.35">
      <c r="A46" s="116"/>
      <c r="B46" s="122"/>
      <c r="C46" s="59" t="s">
        <v>90</v>
      </c>
      <c r="D46" s="54" t="str">
        <f>IF(E46=1,"L2","L0")</f>
        <v>L2</v>
      </c>
      <c r="E46" s="55">
        <v>1</v>
      </c>
      <c r="F46" s="59"/>
    </row>
    <row r="47" spans="1:6" s="1" customFormat="1" ht="24" customHeight="1" x14ac:dyDescent="0.35">
      <c r="A47" s="116"/>
      <c r="B47" s="122"/>
      <c r="C47" s="59" t="s">
        <v>208</v>
      </c>
      <c r="D47" s="54" t="str">
        <f>IF(E47=1,"L0","L-1")</f>
        <v>L-1</v>
      </c>
      <c r="E47" s="55">
        <v>0</v>
      </c>
      <c r="F47" s="60"/>
    </row>
    <row r="48" spans="1:6" x14ac:dyDescent="0.35">
      <c r="A48" s="116"/>
      <c r="B48" s="114" t="s">
        <v>141</v>
      </c>
      <c r="C48" s="53"/>
      <c r="D48" s="50" t="s">
        <v>261</v>
      </c>
      <c r="E48" s="57"/>
      <c r="F48" s="56"/>
    </row>
    <row r="49" spans="1:6" s="1" customFormat="1" x14ac:dyDescent="0.35">
      <c r="A49" s="116"/>
      <c r="B49" s="114"/>
      <c r="C49" s="53" t="s">
        <v>184</v>
      </c>
      <c r="D49" s="54" t="str">
        <f>IF(E49=1,"L-1","L0")</f>
        <v>L0</v>
      </c>
      <c r="E49" s="55">
        <v>0</v>
      </c>
      <c r="F49" s="56"/>
    </row>
    <row r="50" spans="1:6" x14ac:dyDescent="0.35">
      <c r="A50" s="116"/>
      <c r="B50" s="114"/>
      <c r="C50" s="53" t="s">
        <v>209</v>
      </c>
      <c r="D50" s="54" t="str">
        <f>IF(E50=1,"L1","L0")</f>
        <v>L0</v>
      </c>
      <c r="E50" s="55">
        <v>0</v>
      </c>
      <c r="F50" s="56"/>
    </row>
    <row r="51" spans="1:6" ht="20" x14ac:dyDescent="0.35">
      <c r="A51" s="116"/>
      <c r="B51" s="114"/>
      <c r="C51" s="53" t="s">
        <v>143</v>
      </c>
      <c r="D51" s="54" t="str">
        <f t="shared" ref="D51:D52" si="0">IF(E51=1,"L1","L0")</f>
        <v>L1</v>
      </c>
      <c r="E51" s="55">
        <v>1</v>
      </c>
      <c r="F51" s="56"/>
    </row>
    <row r="52" spans="1:6" x14ac:dyDescent="0.35">
      <c r="A52" s="116"/>
      <c r="B52" s="114"/>
      <c r="C52" s="53" t="s">
        <v>142</v>
      </c>
      <c r="D52" s="54" t="str">
        <f t="shared" si="0"/>
        <v>L0</v>
      </c>
      <c r="E52" s="55">
        <v>0</v>
      </c>
      <c r="F52" s="56"/>
    </row>
    <row r="53" spans="1:6" x14ac:dyDescent="0.35">
      <c r="A53" s="116"/>
      <c r="B53" s="115" t="s">
        <v>249</v>
      </c>
      <c r="C53" s="49"/>
      <c r="D53" s="50" t="s">
        <v>261</v>
      </c>
      <c r="E53" s="61"/>
      <c r="F53" s="49"/>
    </row>
    <row r="54" spans="1:6" ht="21.5" x14ac:dyDescent="0.35">
      <c r="A54" s="116"/>
      <c r="B54" s="115"/>
      <c r="C54" s="62" t="s">
        <v>250</v>
      </c>
      <c r="D54" s="54" t="str">
        <f>IF(E54=1,"L0","L-1")</f>
        <v>L-1</v>
      </c>
      <c r="E54" s="55">
        <v>0</v>
      </c>
      <c r="F54" s="63"/>
    </row>
    <row r="55" spans="1:6" x14ac:dyDescent="0.35">
      <c r="A55" s="116"/>
      <c r="B55" s="115"/>
      <c r="C55" s="62" t="s">
        <v>251</v>
      </c>
      <c r="D55" s="54" t="str">
        <f>IF(E55=1,"L0","L-1")</f>
        <v>L-1</v>
      </c>
      <c r="E55" s="55">
        <v>0</v>
      </c>
      <c r="F55" s="63"/>
    </row>
    <row r="56" spans="1:6" ht="21.5" x14ac:dyDescent="0.35">
      <c r="A56" s="116"/>
      <c r="B56" s="115"/>
      <c r="C56" s="62" t="s">
        <v>252</v>
      </c>
      <c r="D56" s="54" t="str">
        <f t="shared" ref="D56:D57" si="1">IF(E56=1,"L1","L0")</f>
        <v>L1</v>
      </c>
      <c r="E56" s="55">
        <v>1</v>
      </c>
      <c r="F56" s="63"/>
    </row>
    <row r="57" spans="1:6" x14ac:dyDescent="0.35">
      <c r="A57" s="116"/>
      <c r="B57" s="115"/>
      <c r="C57" s="62" t="s">
        <v>254</v>
      </c>
      <c r="D57" s="54" t="str">
        <f t="shared" si="1"/>
        <v>L1</v>
      </c>
      <c r="E57" s="55">
        <v>1</v>
      </c>
      <c r="F57" s="63"/>
    </row>
    <row r="58" spans="1:6" x14ac:dyDescent="0.35">
      <c r="A58" s="116"/>
      <c r="B58" s="115"/>
      <c r="C58" s="62" t="s">
        <v>253</v>
      </c>
      <c r="D58" s="54" t="str">
        <f>IF(E58=1,"L2","L1")</f>
        <v>L2</v>
      </c>
      <c r="E58" s="55">
        <v>1</v>
      </c>
      <c r="F58" s="63"/>
    </row>
    <row r="59" spans="1:6" x14ac:dyDescent="0.35">
      <c r="A59" s="116"/>
      <c r="B59" s="114" t="s">
        <v>29</v>
      </c>
      <c r="C59" s="49"/>
      <c r="D59" s="50" t="s">
        <v>67</v>
      </c>
      <c r="E59" s="57"/>
      <c r="F59" s="58"/>
    </row>
    <row r="60" spans="1:6" s="1" customFormat="1" x14ac:dyDescent="0.35">
      <c r="A60" s="116"/>
      <c r="B60" s="114"/>
      <c r="C60" s="49" t="s">
        <v>231</v>
      </c>
      <c r="D60" s="54" t="str">
        <f>IF(E60=1,"L0","L-1")</f>
        <v>L-1</v>
      </c>
      <c r="E60" s="55">
        <v>0</v>
      </c>
      <c r="F60" s="58"/>
    </row>
    <row r="61" spans="1:6" x14ac:dyDescent="0.35">
      <c r="A61" s="116"/>
      <c r="B61" s="114"/>
      <c r="C61" s="49" t="s">
        <v>30</v>
      </c>
      <c r="D61" s="54" t="str">
        <f>IF(E61=1,"L1","L0")</f>
        <v>L0</v>
      </c>
      <c r="E61" s="55">
        <v>0</v>
      </c>
      <c r="F61" s="58"/>
    </row>
    <row r="62" spans="1:6" x14ac:dyDescent="0.35">
      <c r="A62" s="116"/>
      <c r="B62" s="114"/>
      <c r="C62" s="49" t="s">
        <v>232</v>
      </c>
      <c r="D62" s="54" t="str">
        <f>IF(E62=1,"L2","L1")</f>
        <v>L1</v>
      </c>
      <c r="E62" s="55">
        <v>0</v>
      </c>
      <c r="F62" s="58"/>
    </row>
    <row r="63" spans="1:6" x14ac:dyDescent="0.35">
      <c r="A63" s="116"/>
      <c r="B63" s="114"/>
      <c r="C63" s="49" t="s">
        <v>144</v>
      </c>
      <c r="D63" s="54" t="str">
        <f>IF(E63=1,"L2","L1")</f>
        <v>L1</v>
      </c>
      <c r="E63" s="55">
        <v>0</v>
      </c>
      <c r="F63" s="58"/>
    </row>
    <row r="64" spans="1:6" x14ac:dyDescent="0.35">
      <c r="A64" s="116"/>
      <c r="B64" s="114"/>
      <c r="C64" s="49" t="s">
        <v>31</v>
      </c>
      <c r="D64" s="54" t="str">
        <f>IF(E64=1,"L3","L2")</f>
        <v>L2</v>
      </c>
      <c r="E64" s="55">
        <v>0</v>
      </c>
      <c r="F64" s="58"/>
    </row>
    <row r="65" spans="1:6" x14ac:dyDescent="0.35">
      <c r="A65" s="116"/>
      <c r="B65" s="115" t="s">
        <v>145</v>
      </c>
      <c r="C65" s="49"/>
      <c r="D65" s="50" t="s">
        <v>4</v>
      </c>
      <c r="E65" s="61"/>
      <c r="F65" s="49"/>
    </row>
    <row r="66" spans="1:6" s="1" customFormat="1" x14ac:dyDescent="0.35">
      <c r="A66" s="116"/>
      <c r="B66" s="115"/>
      <c r="C66" s="49" t="s">
        <v>245</v>
      </c>
      <c r="D66" s="54" t="str">
        <f>IF(E66=1,"L-1","L0")</f>
        <v>L-1</v>
      </c>
      <c r="E66" s="55">
        <v>1</v>
      </c>
      <c r="F66" s="49"/>
    </row>
    <row r="67" spans="1:6" x14ac:dyDescent="0.35">
      <c r="A67" s="116"/>
      <c r="B67" s="115"/>
      <c r="C67" s="62" t="s">
        <v>233</v>
      </c>
      <c r="D67" s="54" t="str">
        <f>IF(E67=1,"L1","L0")</f>
        <v>L0</v>
      </c>
      <c r="E67" s="55">
        <v>0</v>
      </c>
      <c r="F67" s="63"/>
    </row>
    <row r="68" spans="1:6" x14ac:dyDescent="0.35">
      <c r="A68" s="116"/>
      <c r="B68" s="115"/>
      <c r="C68" s="62" t="s">
        <v>146</v>
      </c>
      <c r="D68" s="54" t="str">
        <f>IF(E68=1,"L1","L0")</f>
        <v>L0</v>
      </c>
      <c r="E68" s="55">
        <v>0</v>
      </c>
      <c r="F68" s="63"/>
    </row>
    <row r="69" spans="1:6" ht="21.5" x14ac:dyDescent="0.35">
      <c r="A69" s="116"/>
      <c r="B69" s="115"/>
      <c r="C69" s="62" t="s">
        <v>210</v>
      </c>
      <c r="D69" s="54" t="str">
        <f>IF(E69=1,"L1","L0")</f>
        <v>L0</v>
      </c>
      <c r="E69" s="55">
        <v>0</v>
      </c>
      <c r="F69" s="63"/>
    </row>
    <row r="70" spans="1:6" x14ac:dyDescent="0.35">
      <c r="A70" s="116"/>
      <c r="B70" s="115"/>
      <c r="C70" s="59" t="s">
        <v>32</v>
      </c>
      <c r="D70" s="54" t="str">
        <f>IF(E70=1,"L2","L1")</f>
        <v>L1</v>
      </c>
      <c r="E70" s="55">
        <v>0</v>
      </c>
      <c r="F70" s="60"/>
    </row>
    <row r="71" spans="1:6" x14ac:dyDescent="0.35">
      <c r="A71" s="116"/>
      <c r="B71" s="114" t="s">
        <v>147</v>
      </c>
      <c r="C71" s="53"/>
      <c r="D71" s="50" t="s">
        <v>262</v>
      </c>
      <c r="E71" s="57"/>
      <c r="F71" s="56"/>
    </row>
    <row r="72" spans="1:6" s="1" customFormat="1" x14ac:dyDescent="0.35">
      <c r="A72" s="116"/>
      <c r="B72" s="114"/>
      <c r="C72" s="53" t="s">
        <v>114</v>
      </c>
      <c r="D72" s="54" t="str">
        <f>IF(E72=1,"L-1","L0")</f>
        <v>L-1</v>
      </c>
      <c r="E72" s="55">
        <v>1</v>
      </c>
      <c r="F72" s="56"/>
    </row>
    <row r="73" spans="1:6" s="1" customFormat="1" x14ac:dyDescent="0.35">
      <c r="A73" s="116"/>
      <c r="B73" s="114"/>
      <c r="C73" s="53" t="s">
        <v>76</v>
      </c>
      <c r="D73" s="54" t="str">
        <f>IF(E73=1,"L0","L-1")</f>
        <v>L-1</v>
      </c>
      <c r="E73" s="55">
        <v>0</v>
      </c>
      <c r="F73" s="56"/>
    </row>
    <row r="74" spans="1:6" x14ac:dyDescent="0.35">
      <c r="A74" s="116"/>
      <c r="B74" s="114"/>
      <c r="C74" s="53" t="s">
        <v>33</v>
      </c>
      <c r="D74" s="54" t="str">
        <f>IF(E74=1,"L1","L0")</f>
        <v>L0</v>
      </c>
      <c r="E74" s="55">
        <v>0</v>
      </c>
      <c r="F74" s="56"/>
    </row>
    <row r="75" spans="1:6" x14ac:dyDescent="0.35">
      <c r="A75" s="116"/>
      <c r="B75" s="114"/>
      <c r="C75" s="53" t="s">
        <v>148</v>
      </c>
      <c r="D75" s="54" t="str">
        <f>IF(E75=1,"L1","L0")</f>
        <v>L0</v>
      </c>
      <c r="E75" s="55">
        <v>0</v>
      </c>
      <c r="F75" s="56"/>
    </row>
    <row r="76" spans="1:6" x14ac:dyDescent="0.35">
      <c r="A76" s="116"/>
      <c r="B76" s="115" t="s">
        <v>34</v>
      </c>
      <c r="C76" s="49"/>
      <c r="D76" s="50"/>
      <c r="E76" s="61"/>
      <c r="F76" s="49"/>
    </row>
    <row r="77" spans="1:6" s="1" customFormat="1" x14ac:dyDescent="0.35">
      <c r="A77" s="116"/>
      <c r="B77" s="115"/>
      <c r="C77" s="59" t="s">
        <v>149</v>
      </c>
      <c r="D77" s="54" t="str">
        <f>IF(E77=1,"L-1","L0")</f>
        <v>L-1</v>
      </c>
      <c r="E77" s="55">
        <v>1</v>
      </c>
      <c r="F77" s="60"/>
    </row>
    <row r="78" spans="1:6" s="1" customFormat="1" x14ac:dyDescent="0.35">
      <c r="A78" s="116"/>
      <c r="B78" s="115"/>
      <c r="C78" s="59" t="s">
        <v>234</v>
      </c>
      <c r="D78" s="54" t="str">
        <f>IF(E78=1,"L0","L-1")</f>
        <v>L0</v>
      </c>
      <c r="E78" s="55">
        <v>1</v>
      </c>
      <c r="F78" s="60"/>
    </row>
    <row r="79" spans="1:6" s="1" customFormat="1" x14ac:dyDescent="0.35">
      <c r="A79" s="116"/>
      <c r="B79" s="115"/>
      <c r="C79" s="59" t="s">
        <v>235</v>
      </c>
      <c r="D79" s="54" t="str">
        <f>IF(E79=1,"L1","L0")</f>
        <v>L1</v>
      </c>
      <c r="E79" s="55">
        <v>1</v>
      </c>
      <c r="F79" s="60"/>
    </row>
    <row r="80" spans="1:6" s="1" customFormat="1" x14ac:dyDescent="0.35">
      <c r="A80" s="116"/>
      <c r="B80" s="115"/>
      <c r="C80" s="59" t="s">
        <v>236</v>
      </c>
      <c r="D80" s="54" t="str">
        <f>IF(E80=1,"L3","L1")</f>
        <v>L3</v>
      </c>
      <c r="E80" s="55">
        <v>1</v>
      </c>
      <c r="F80" s="60"/>
    </row>
    <row r="81" spans="1:6" ht="20" x14ac:dyDescent="0.35">
      <c r="A81" s="116"/>
      <c r="B81" s="115"/>
      <c r="C81" s="59" t="s">
        <v>237</v>
      </c>
      <c r="D81" s="54" t="str">
        <f>IF(E81=1,"L1","L0")</f>
        <v>L1</v>
      </c>
      <c r="E81" s="55">
        <v>1</v>
      </c>
      <c r="F81" s="60"/>
    </row>
    <row r="82" spans="1:6" x14ac:dyDescent="0.35">
      <c r="A82" s="116"/>
      <c r="B82" s="115"/>
      <c r="C82" s="59" t="s">
        <v>211</v>
      </c>
      <c r="D82" s="54" t="str">
        <f>IF(E82=1,"L1","L0")</f>
        <v>L1</v>
      </c>
      <c r="E82" s="55">
        <v>1</v>
      </c>
      <c r="F82" s="60"/>
    </row>
    <row r="83" spans="1:6" s="1" customFormat="1" x14ac:dyDescent="0.35">
      <c r="A83" s="116"/>
      <c r="B83" s="115"/>
      <c r="C83" s="59" t="s">
        <v>35</v>
      </c>
      <c r="D83" s="54" t="str">
        <f>IF(E83=1,"L1","L0")</f>
        <v>L1</v>
      </c>
      <c r="E83" s="55">
        <v>1</v>
      </c>
      <c r="F83" s="60"/>
    </row>
    <row r="84" spans="1:6" ht="30" customHeight="1" x14ac:dyDescent="0.35">
      <c r="A84" s="116"/>
      <c r="B84" s="115"/>
      <c r="C84" s="59" t="s">
        <v>79</v>
      </c>
      <c r="D84" s="54" t="str">
        <f>IF(E84=1,"L3","L0")</f>
        <v>L3</v>
      </c>
      <c r="E84" s="55">
        <v>1</v>
      </c>
      <c r="F84" s="60"/>
    </row>
    <row r="85" spans="1:6" x14ac:dyDescent="0.35">
      <c r="A85" s="116"/>
      <c r="B85" s="114" t="s">
        <v>36</v>
      </c>
      <c r="C85" s="53"/>
      <c r="D85" s="50" t="s">
        <v>4</v>
      </c>
      <c r="E85" s="57"/>
      <c r="F85" s="56"/>
    </row>
    <row r="86" spans="1:6" s="1" customFormat="1" ht="27" customHeight="1" x14ac:dyDescent="0.35">
      <c r="A86" s="116"/>
      <c r="B86" s="114"/>
      <c r="C86" s="49" t="s">
        <v>80</v>
      </c>
      <c r="D86" s="54" t="str">
        <f>IF(E86=1,"L0","L-1")</f>
        <v>L-1</v>
      </c>
      <c r="E86" s="55">
        <v>0</v>
      </c>
      <c r="F86" s="58"/>
    </row>
    <row r="87" spans="1:6" x14ac:dyDescent="0.35">
      <c r="A87" s="116"/>
      <c r="B87" s="114"/>
      <c r="C87" s="49" t="s">
        <v>37</v>
      </c>
      <c r="D87" s="54" t="str">
        <f>IF(E87=1,"L1","L0")</f>
        <v>L0</v>
      </c>
      <c r="E87" s="55">
        <v>0</v>
      </c>
      <c r="F87" s="58"/>
    </row>
    <row r="88" spans="1:6" x14ac:dyDescent="0.35">
      <c r="A88" s="116"/>
      <c r="B88" s="114"/>
      <c r="C88" s="53" t="s">
        <v>154</v>
      </c>
      <c r="D88" s="54" t="str">
        <f>IF(E88=1,"L1","L0")</f>
        <v>L0</v>
      </c>
      <c r="E88" s="55">
        <v>0</v>
      </c>
      <c r="F88" s="56"/>
    </row>
    <row r="89" spans="1:6" x14ac:dyDescent="0.35">
      <c r="A89" s="116"/>
      <c r="B89" s="114"/>
      <c r="C89" s="53" t="s">
        <v>156</v>
      </c>
      <c r="D89" s="54" t="str">
        <f>IF(E89=1,"L2","L0")</f>
        <v>L0</v>
      </c>
      <c r="E89" s="55">
        <v>0</v>
      </c>
      <c r="F89" s="56"/>
    </row>
    <row r="90" spans="1:6" ht="20" x14ac:dyDescent="0.35">
      <c r="A90" s="116"/>
      <c r="B90" s="114"/>
      <c r="C90" s="53" t="s">
        <v>155</v>
      </c>
      <c r="D90" s="54" t="str">
        <f>IF(E90=1,"L2","L0")</f>
        <v>L2</v>
      </c>
      <c r="E90" s="55">
        <v>1</v>
      </c>
      <c r="F90" s="56"/>
    </row>
    <row r="91" spans="1:6" x14ac:dyDescent="0.35">
      <c r="A91" s="120" t="s">
        <v>246</v>
      </c>
      <c r="B91" s="115" t="s">
        <v>38</v>
      </c>
      <c r="C91" s="49"/>
      <c r="D91" s="50" t="s">
        <v>4</v>
      </c>
      <c r="E91" s="61"/>
      <c r="F91" s="49"/>
    </row>
    <row r="92" spans="1:6" s="1" customFormat="1" x14ac:dyDescent="0.35">
      <c r="A92" s="116"/>
      <c r="B92" s="115"/>
      <c r="C92" s="59" t="s">
        <v>191</v>
      </c>
      <c r="D92" s="54" t="str">
        <f>IF(E92=1,"L0","L-1")</f>
        <v>L-1</v>
      </c>
      <c r="E92" s="55">
        <v>0</v>
      </c>
      <c r="F92" s="60"/>
    </row>
    <row r="93" spans="1:6" s="1" customFormat="1" ht="20" x14ac:dyDescent="0.35">
      <c r="A93" s="116"/>
      <c r="B93" s="115"/>
      <c r="C93" s="59" t="s">
        <v>192</v>
      </c>
      <c r="D93" s="54" t="str">
        <f>IF(E93=1,"L0","L-1")</f>
        <v>L0</v>
      </c>
      <c r="E93" s="55">
        <v>1</v>
      </c>
      <c r="F93" s="60"/>
    </row>
    <row r="94" spans="1:6" x14ac:dyDescent="0.35">
      <c r="A94" s="116"/>
      <c r="B94" s="115"/>
      <c r="C94" s="59" t="s">
        <v>82</v>
      </c>
      <c r="D94" s="54" t="str">
        <f>IF(E94=1,"L1","L0")</f>
        <v>L1</v>
      </c>
      <c r="E94" s="55">
        <v>1</v>
      </c>
      <c r="F94" s="60"/>
    </row>
    <row r="95" spans="1:6" x14ac:dyDescent="0.35">
      <c r="A95" s="116"/>
      <c r="B95" s="115"/>
      <c r="C95" s="59" t="s">
        <v>83</v>
      </c>
      <c r="D95" s="54" t="str">
        <f>IF(E95=1,"L2","L0")</f>
        <v>L2</v>
      </c>
      <c r="E95" s="55">
        <v>1</v>
      </c>
      <c r="F95" s="60"/>
    </row>
    <row r="96" spans="1:6" x14ac:dyDescent="0.35">
      <c r="A96" s="116"/>
      <c r="B96" s="115"/>
      <c r="C96" s="59" t="s">
        <v>39</v>
      </c>
      <c r="D96" s="54" t="str">
        <f>IF(E96=1,"L1","L0")</f>
        <v>L1</v>
      </c>
      <c r="E96" s="55">
        <v>1</v>
      </c>
      <c r="F96" s="60"/>
    </row>
    <row r="97" spans="1:6" ht="21.5" x14ac:dyDescent="0.35">
      <c r="A97" s="116"/>
      <c r="B97" s="115"/>
      <c r="C97" s="62" t="s">
        <v>157</v>
      </c>
      <c r="D97" s="54" t="str">
        <f>IF(E97=1,"L0","L-1")</f>
        <v>L-1</v>
      </c>
      <c r="E97" s="55">
        <v>0</v>
      </c>
      <c r="F97" s="63"/>
    </row>
    <row r="98" spans="1:6" ht="20" x14ac:dyDescent="0.35">
      <c r="A98" s="116"/>
      <c r="B98" s="115"/>
      <c r="C98" s="59" t="s">
        <v>40</v>
      </c>
      <c r="D98" s="54" t="str">
        <f>IF(E98=1,"L1","L0")</f>
        <v>L0</v>
      </c>
      <c r="E98" s="55">
        <v>0</v>
      </c>
      <c r="F98" s="60"/>
    </row>
    <row r="99" spans="1:6" s="1" customFormat="1" x14ac:dyDescent="0.35">
      <c r="A99" s="116"/>
      <c r="B99" s="115"/>
      <c r="C99" s="59" t="s">
        <v>212</v>
      </c>
      <c r="D99" s="54" t="str">
        <f>IF(E99=1,"L1","L0")</f>
        <v>L0</v>
      </c>
      <c r="E99" s="55">
        <v>0</v>
      </c>
      <c r="F99" s="60"/>
    </row>
    <row r="100" spans="1:6" x14ac:dyDescent="0.35">
      <c r="A100" s="116"/>
      <c r="B100" s="115"/>
      <c r="C100" s="59" t="s">
        <v>194</v>
      </c>
      <c r="D100" s="54" t="str">
        <f>IF(E100=1,"L2","L0")</f>
        <v>L0</v>
      </c>
      <c r="E100" s="55">
        <v>0</v>
      </c>
      <c r="F100" s="60"/>
    </row>
    <row r="101" spans="1:6" x14ac:dyDescent="0.35">
      <c r="A101" s="116"/>
      <c r="B101" s="115"/>
      <c r="C101" s="59" t="s">
        <v>193</v>
      </c>
      <c r="D101" s="54" t="str">
        <f>IF(E101=1,"L2","L1")</f>
        <v>L2</v>
      </c>
      <c r="E101" s="55">
        <v>1</v>
      </c>
      <c r="F101" s="60"/>
    </row>
    <row r="102" spans="1:6" x14ac:dyDescent="0.35">
      <c r="A102" s="116"/>
      <c r="B102" s="114" t="s">
        <v>41</v>
      </c>
      <c r="C102" s="53"/>
      <c r="D102" s="50" t="s">
        <v>68</v>
      </c>
      <c r="E102" s="57"/>
      <c r="F102" s="56"/>
    </row>
    <row r="103" spans="1:6" s="1" customFormat="1" x14ac:dyDescent="0.35">
      <c r="A103" s="116"/>
      <c r="B103" s="114"/>
      <c r="C103" s="53" t="s">
        <v>238</v>
      </c>
      <c r="D103" s="54" t="str">
        <f>IF(E103=1,"L0","L-1")</f>
        <v>L-1</v>
      </c>
      <c r="E103" s="55">
        <v>0</v>
      </c>
      <c r="F103" s="56"/>
    </row>
    <row r="104" spans="1:6" s="1" customFormat="1" ht="20" x14ac:dyDescent="0.35">
      <c r="A104" s="116"/>
      <c r="B104" s="114"/>
      <c r="C104" s="53" t="s">
        <v>239</v>
      </c>
      <c r="D104" s="54" t="str">
        <f>IF(E104=1,"L0","L-1")</f>
        <v>L0</v>
      </c>
      <c r="E104" s="55">
        <v>1</v>
      </c>
      <c r="F104" s="56"/>
    </row>
    <row r="105" spans="1:6" s="1" customFormat="1" x14ac:dyDescent="0.35">
      <c r="A105" s="116"/>
      <c r="B105" s="114"/>
      <c r="C105" s="53" t="s">
        <v>110</v>
      </c>
      <c r="D105" s="54" t="str">
        <f>IF(E105=1,"L1","L0")</f>
        <v>L0</v>
      </c>
      <c r="E105" s="55">
        <v>0</v>
      </c>
      <c r="F105" s="56"/>
    </row>
    <row r="106" spans="1:6" x14ac:dyDescent="0.35">
      <c r="A106" s="116"/>
      <c r="B106" s="114"/>
      <c r="C106" s="53" t="s">
        <v>84</v>
      </c>
      <c r="D106" s="54" t="str">
        <f>IF(E106=1,"L1","L0")</f>
        <v>L0</v>
      </c>
      <c r="E106" s="55">
        <v>0</v>
      </c>
      <c r="F106" s="56"/>
    </row>
    <row r="107" spans="1:6" x14ac:dyDescent="0.35">
      <c r="A107" s="116"/>
      <c r="B107" s="114"/>
      <c r="C107" s="53" t="s">
        <v>150</v>
      </c>
      <c r="D107" s="54" t="str">
        <f>IF(E107=1,"L2","L1")</f>
        <v>L1</v>
      </c>
      <c r="E107" s="55">
        <v>0</v>
      </c>
      <c r="F107" s="56"/>
    </row>
    <row r="108" spans="1:6" x14ac:dyDescent="0.35">
      <c r="A108" s="116"/>
      <c r="B108" s="114"/>
      <c r="C108" s="53" t="s">
        <v>195</v>
      </c>
      <c r="D108" s="54" t="str">
        <f>IF(E108=1,"L3","L2")</f>
        <v>L2</v>
      </c>
      <c r="E108" s="55">
        <v>0</v>
      </c>
      <c r="F108" s="56"/>
    </row>
    <row r="109" spans="1:6" x14ac:dyDescent="0.35">
      <c r="A109" s="116"/>
      <c r="B109" s="115" t="s">
        <v>42</v>
      </c>
      <c r="C109" s="49"/>
      <c r="D109" s="50" t="s">
        <v>68</v>
      </c>
      <c r="E109" s="61"/>
      <c r="F109" s="49"/>
    </row>
    <row r="110" spans="1:6" s="1" customFormat="1" ht="47.25" customHeight="1" x14ac:dyDescent="0.35">
      <c r="A110" s="116"/>
      <c r="B110" s="115"/>
      <c r="C110" s="59" t="s">
        <v>240</v>
      </c>
      <c r="D110" s="54" t="str">
        <f>IF(E110=1,"L-1","L0")</f>
        <v>L-1</v>
      </c>
      <c r="E110" s="55">
        <v>1</v>
      </c>
      <c r="F110" s="60"/>
    </row>
    <row r="111" spans="1:6" x14ac:dyDescent="0.35">
      <c r="A111" s="116"/>
      <c r="B111" s="115"/>
      <c r="C111" s="59" t="s">
        <v>43</v>
      </c>
      <c r="D111" s="54" t="str">
        <f>IF(E111=1,"L1","L0")</f>
        <v>L1</v>
      </c>
      <c r="E111" s="55">
        <v>1</v>
      </c>
      <c r="F111" s="60"/>
    </row>
    <row r="112" spans="1:6" x14ac:dyDescent="0.35">
      <c r="A112" s="116"/>
      <c r="B112" s="115"/>
      <c r="C112" s="59" t="s">
        <v>196</v>
      </c>
      <c r="D112" s="54" t="str">
        <f>IF(E112=1,"L2","L1")</f>
        <v>L2</v>
      </c>
      <c r="E112" s="55">
        <v>1</v>
      </c>
      <c r="F112" s="60"/>
    </row>
    <row r="113" spans="1:6" x14ac:dyDescent="0.35">
      <c r="A113" s="116"/>
      <c r="B113" s="115"/>
      <c r="C113" s="59" t="s">
        <v>44</v>
      </c>
      <c r="D113" s="54" t="str">
        <f>IF(E113=1,"L1","L2")</f>
        <v>L1</v>
      </c>
      <c r="E113" s="55">
        <v>1</v>
      </c>
      <c r="F113" s="60"/>
    </row>
    <row r="114" spans="1:6" x14ac:dyDescent="0.35">
      <c r="A114" s="116"/>
      <c r="B114" s="114" t="s">
        <v>45</v>
      </c>
      <c r="C114" s="53"/>
      <c r="D114" s="50" t="s">
        <v>68</v>
      </c>
      <c r="E114" s="57"/>
      <c r="F114" s="56"/>
    </row>
    <row r="115" spans="1:6" s="1" customFormat="1" x14ac:dyDescent="0.35">
      <c r="A115" s="116"/>
      <c r="B115" s="114"/>
      <c r="C115" s="64" t="s">
        <v>213</v>
      </c>
      <c r="D115" s="54" t="str">
        <f>IF(E115=1,"L0","L-1")</f>
        <v>L0</v>
      </c>
      <c r="E115" s="55">
        <v>1</v>
      </c>
      <c r="F115" s="65"/>
    </row>
    <row r="116" spans="1:6" s="1" customFormat="1" ht="21.5" x14ac:dyDescent="0.35">
      <c r="A116" s="116"/>
      <c r="B116" s="114"/>
      <c r="C116" s="64" t="s">
        <v>85</v>
      </c>
      <c r="D116" s="54" t="str">
        <f>IF(E116=1,"L1","L0")</f>
        <v>L1</v>
      </c>
      <c r="E116" s="55">
        <v>1</v>
      </c>
      <c r="F116" s="65"/>
    </row>
    <row r="117" spans="1:6" s="1" customFormat="1" x14ac:dyDescent="0.35">
      <c r="A117" s="116"/>
      <c r="B117" s="114"/>
      <c r="C117" s="64" t="s">
        <v>86</v>
      </c>
      <c r="D117" s="54" t="str">
        <f>IF(E117=1,"L1","L0")</f>
        <v>L0</v>
      </c>
      <c r="E117" s="55">
        <v>0</v>
      </c>
      <c r="F117" s="65"/>
    </row>
    <row r="118" spans="1:6" ht="21.5" x14ac:dyDescent="0.35">
      <c r="A118" s="116"/>
      <c r="B118" s="114"/>
      <c r="C118" s="49" t="s">
        <v>46</v>
      </c>
      <c r="D118" s="54" t="str">
        <f>IF(E118=1,"L2","L1")</f>
        <v>L1</v>
      </c>
      <c r="E118" s="55">
        <v>0</v>
      </c>
      <c r="F118" s="58"/>
    </row>
    <row r="119" spans="1:6" ht="21.5" x14ac:dyDescent="0.35">
      <c r="A119" s="116"/>
      <c r="B119" s="114"/>
      <c r="C119" s="49" t="s">
        <v>47</v>
      </c>
      <c r="D119" s="54" t="str">
        <f>IF(E119=1,"L3","L2")</f>
        <v>L3</v>
      </c>
      <c r="E119" s="55">
        <v>1</v>
      </c>
      <c r="F119" s="58"/>
    </row>
    <row r="120" spans="1:6" x14ac:dyDescent="0.35">
      <c r="A120" s="116" t="s">
        <v>7</v>
      </c>
      <c r="B120" s="114" t="s">
        <v>48</v>
      </c>
      <c r="C120" s="53"/>
      <c r="D120" s="50" t="s">
        <v>68</v>
      </c>
      <c r="E120" s="66"/>
      <c r="F120" s="67"/>
    </row>
    <row r="121" spans="1:6" s="1" customFormat="1" x14ac:dyDescent="0.35">
      <c r="A121" s="116"/>
      <c r="B121" s="114"/>
      <c r="C121" s="53" t="s">
        <v>88</v>
      </c>
      <c r="D121" s="54" t="str">
        <f>IF(E121=1,"L0","L-1")</f>
        <v>L-1</v>
      </c>
      <c r="E121" s="55">
        <v>0</v>
      </c>
      <c r="F121" s="56"/>
    </row>
    <row r="122" spans="1:6" x14ac:dyDescent="0.35">
      <c r="A122" s="116"/>
      <c r="B122" s="114"/>
      <c r="C122" s="53" t="s">
        <v>87</v>
      </c>
      <c r="D122" s="54" t="str">
        <f>IF(E122=1,"L1","L0")</f>
        <v>L1</v>
      </c>
      <c r="E122" s="55">
        <v>1</v>
      </c>
      <c r="F122" s="56"/>
    </row>
    <row r="123" spans="1:6" ht="20" x14ac:dyDescent="0.35">
      <c r="A123" s="116"/>
      <c r="B123" s="114"/>
      <c r="C123" s="53" t="s">
        <v>241</v>
      </c>
      <c r="D123" s="54" t="str">
        <f>IF(E123=1,"L2","L1")</f>
        <v>L1</v>
      </c>
      <c r="E123" s="68">
        <v>0</v>
      </c>
      <c r="F123" s="56"/>
    </row>
    <row r="124" spans="1:6" ht="21.5" x14ac:dyDescent="0.35">
      <c r="A124" s="116"/>
      <c r="B124" s="114"/>
      <c r="C124" s="49" t="s">
        <v>49</v>
      </c>
      <c r="D124" s="54" t="str">
        <f>IF(E124=1,"L2","L1")</f>
        <v>L1</v>
      </c>
      <c r="E124" s="68">
        <v>0</v>
      </c>
      <c r="F124" s="58"/>
    </row>
    <row r="125" spans="1:6" x14ac:dyDescent="0.35">
      <c r="A125" s="116"/>
      <c r="B125" s="115" t="s">
        <v>50</v>
      </c>
      <c r="C125" s="49"/>
      <c r="D125" s="50" t="s">
        <v>68</v>
      </c>
      <c r="E125" s="69"/>
      <c r="F125" s="49"/>
    </row>
    <row r="126" spans="1:6" s="1" customFormat="1" x14ac:dyDescent="0.35">
      <c r="A126" s="116"/>
      <c r="B126" s="115"/>
      <c r="C126" s="59" t="s">
        <v>115</v>
      </c>
      <c r="D126" s="54" t="str">
        <f>IF(E126=1,"L-1","L0")</f>
        <v>L0</v>
      </c>
      <c r="E126" s="68">
        <v>0</v>
      </c>
      <c r="F126" s="60"/>
    </row>
    <row r="127" spans="1:6" x14ac:dyDescent="0.35">
      <c r="A127" s="116"/>
      <c r="B127" s="115"/>
      <c r="C127" s="59" t="s">
        <v>51</v>
      </c>
      <c r="D127" s="54" t="str">
        <f>IF(E127=1,"L1","L0")</f>
        <v>L1</v>
      </c>
      <c r="E127" s="68">
        <v>1</v>
      </c>
      <c r="F127" s="60"/>
    </row>
    <row r="128" spans="1:6" x14ac:dyDescent="0.35">
      <c r="A128" s="116"/>
      <c r="B128" s="115"/>
      <c r="C128" s="59" t="s">
        <v>52</v>
      </c>
      <c r="D128" s="54" t="str">
        <f>IF(E128=1,"L2","L1")</f>
        <v>L2</v>
      </c>
      <c r="E128" s="68">
        <v>1</v>
      </c>
      <c r="F128" s="60"/>
    </row>
    <row r="129" spans="1:6" x14ac:dyDescent="0.35">
      <c r="A129" s="116"/>
      <c r="B129" s="115"/>
      <c r="C129" s="59" t="s">
        <v>53</v>
      </c>
      <c r="D129" s="54" t="str">
        <f>IF(E129=1,"L2","L1")</f>
        <v>L2</v>
      </c>
      <c r="E129" s="68">
        <v>1</v>
      </c>
      <c r="F129" s="60"/>
    </row>
    <row r="130" spans="1:6" x14ac:dyDescent="0.35">
      <c r="A130" s="116"/>
      <c r="B130" s="115"/>
      <c r="C130" s="59" t="s">
        <v>54</v>
      </c>
      <c r="D130" s="54" t="str">
        <f>IF(E130=1,"L2","L1")</f>
        <v>L1</v>
      </c>
      <c r="E130" s="68">
        <v>0</v>
      </c>
      <c r="F130" s="60"/>
    </row>
    <row r="131" spans="1:6" ht="21.5" x14ac:dyDescent="0.35">
      <c r="A131" s="116"/>
      <c r="B131" s="115"/>
      <c r="C131" s="62" t="s">
        <v>55</v>
      </c>
      <c r="D131" s="54" t="str">
        <f>IF(E131=1,"L3","L2")</f>
        <v>L2</v>
      </c>
      <c r="E131" s="68">
        <v>0</v>
      </c>
      <c r="F131" s="63"/>
    </row>
    <row r="132" spans="1:6" ht="21.5" x14ac:dyDescent="0.35">
      <c r="A132" s="116"/>
      <c r="B132" s="115"/>
      <c r="C132" s="62" t="s">
        <v>56</v>
      </c>
      <c r="D132" s="54" t="str">
        <f>IF(E132=1,"L3","L2")</f>
        <v>L2</v>
      </c>
      <c r="E132" s="68">
        <v>0</v>
      </c>
      <c r="F132" s="63"/>
    </row>
    <row r="133" spans="1:6" x14ac:dyDescent="0.35">
      <c r="A133" s="116"/>
      <c r="B133" s="114" t="s">
        <v>57</v>
      </c>
      <c r="C133" s="49"/>
      <c r="D133" s="50" t="s">
        <v>68</v>
      </c>
      <c r="E133" s="70"/>
      <c r="F133" s="58"/>
    </row>
    <row r="134" spans="1:6" x14ac:dyDescent="0.35">
      <c r="A134" s="116"/>
      <c r="B134" s="114"/>
      <c r="C134" s="53" t="s">
        <v>202</v>
      </c>
      <c r="D134" s="54" t="str">
        <f>IF(E134=1,"L0","L-1")</f>
        <v>L-1</v>
      </c>
      <c r="E134" s="68">
        <v>0</v>
      </c>
      <c r="F134" s="56"/>
    </row>
    <row r="135" spans="1:6" x14ac:dyDescent="0.35">
      <c r="A135" s="116"/>
      <c r="B135" s="114"/>
      <c r="C135" s="53" t="s">
        <v>58</v>
      </c>
      <c r="D135" s="54" t="str">
        <f>IF(E135=1,"L1","L0")</f>
        <v>L1</v>
      </c>
      <c r="E135" s="68">
        <v>1</v>
      </c>
      <c r="F135" s="56"/>
    </row>
    <row r="136" spans="1:6" x14ac:dyDescent="0.35">
      <c r="A136" s="116"/>
      <c r="B136" s="114"/>
      <c r="C136" s="53" t="s">
        <v>59</v>
      </c>
      <c r="D136" s="54" t="str">
        <f>IF(E136=1,"L2","L1")</f>
        <v>L2</v>
      </c>
      <c r="E136" s="68">
        <v>1</v>
      </c>
      <c r="F136" s="56"/>
    </row>
    <row r="137" spans="1:6" x14ac:dyDescent="0.35">
      <c r="A137" s="116"/>
      <c r="B137" s="114"/>
      <c r="C137" s="53" t="s">
        <v>60</v>
      </c>
      <c r="D137" s="54" t="str">
        <f>IF(E137=1,"L3","L2")</f>
        <v>L3</v>
      </c>
      <c r="E137" s="68">
        <v>1</v>
      </c>
      <c r="F137" s="56"/>
    </row>
    <row r="138" spans="1:6" x14ac:dyDescent="0.35">
      <c r="A138" s="116"/>
      <c r="B138" s="115" t="s">
        <v>61</v>
      </c>
      <c r="C138" s="49"/>
      <c r="D138" s="50" t="s">
        <v>262</v>
      </c>
      <c r="E138" s="69"/>
      <c r="F138" s="49"/>
    </row>
    <row r="139" spans="1:6" s="1" customFormat="1" x14ac:dyDescent="0.35">
      <c r="A139" s="116"/>
      <c r="B139" s="115"/>
      <c r="C139" s="62" t="s">
        <v>242</v>
      </c>
      <c r="D139" s="54" t="str">
        <f>IF(E139=1,"L-1","L0")</f>
        <v>L-1</v>
      </c>
      <c r="E139" s="68">
        <v>1</v>
      </c>
      <c r="F139" s="49"/>
    </row>
    <row r="140" spans="1:6" x14ac:dyDescent="0.35">
      <c r="A140" s="116"/>
      <c r="B140" s="115"/>
      <c r="C140" s="62" t="s">
        <v>62</v>
      </c>
      <c r="D140" s="54" t="str">
        <f>IF(E140=1,"L1","L0")</f>
        <v>L0</v>
      </c>
      <c r="E140" s="68">
        <v>0</v>
      </c>
      <c r="F140" s="63"/>
    </row>
    <row r="141" spans="1:6" x14ac:dyDescent="0.35">
      <c r="A141" s="116"/>
      <c r="B141" s="115"/>
      <c r="C141" s="62" t="s">
        <v>63</v>
      </c>
      <c r="D141" s="54" t="str">
        <f>IF(E141=1,"L2","L1")</f>
        <v>L1</v>
      </c>
      <c r="E141" s="68">
        <v>0</v>
      </c>
      <c r="F141" s="63"/>
    </row>
    <row r="142" spans="1:6" x14ac:dyDescent="0.35">
      <c r="A142" s="116"/>
      <c r="B142" s="115"/>
      <c r="C142" s="62" t="s">
        <v>64</v>
      </c>
      <c r="D142" s="54" t="str">
        <f>IF(E142=1,"L3","L2")</f>
        <v>L3</v>
      </c>
      <c r="E142" s="68">
        <v>1</v>
      </c>
      <c r="F142" s="63"/>
    </row>
    <row r="143" spans="1:6" ht="21.5" x14ac:dyDescent="0.35">
      <c r="A143" s="116"/>
      <c r="B143" s="115"/>
      <c r="C143" s="62" t="s">
        <v>65</v>
      </c>
      <c r="D143" s="54" t="str">
        <f>IF(E143=1,"L1","L0")</f>
        <v>L1</v>
      </c>
      <c r="E143" s="68">
        <v>1</v>
      </c>
      <c r="F143" s="63"/>
    </row>
    <row r="144" spans="1:6" x14ac:dyDescent="0.35">
      <c r="A144" s="116"/>
      <c r="B144" s="115"/>
      <c r="C144" s="62" t="s">
        <v>66</v>
      </c>
      <c r="D144" s="54" t="str">
        <f>IF(E144=1,"L3","L2")</f>
        <v>L3</v>
      </c>
      <c r="E144" s="68">
        <v>1</v>
      </c>
      <c r="F144" s="63"/>
    </row>
    <row r="145" spans="1:9" x14ac:dyDescent="0.35">
      <c r="A145" s="4"/>
      <c r="B145" s="4"/>
      <c r="C145" s="7"/>
      <c r="D145" s="24"/>
      <c r="E145" s="37"/>
      <c r="F145" s="3"/>
    </row>
    <row r="146" spans="1:9" x14ac:dyDescent="0.35">
      <c r="A146" s="5"/>
      <c r="B146" s="5"/>
      <c r="C146" s="8"/>
      <c r="D146" s="25"/>
      <c r="E146" s="38"/>
      <c r="F146" s="5"/>
      <c r="G146" t="s">
        <v>112</v>
      </c>
      <c r="H146">
        <f>COUNTIFS(D3:D144,"L-1")</f>
        <v>25</v>
      </c>
      <c r="I146">
        <f>H146*1</f>
        <v>25</v>
      </c>
    </row>
    <row r="147" spans="1:9" s="1" customFormat="1" hidden="1" x14ac:dyDescent="0.35">
      <c r="A147" s="15"/>
      <c r="B147" s="15"/>
      <c r="C147" s="16"/>
      <c r="D147" s="26"/>
      <c r="E147" s="39"/>
      <c r="F147" s="15"/>
      <c r="G147" s="1" t="s">
        <v>9</v>
      </c>
      <c r="H147" s="1">
        <f>COUNTIFS(D4:D144,"L0")</f>
        <v>33</v>
      </c>
      <c r="I147" s="1">
        <f>H147*3</f>
        <v>99</v>
      </c>
    </row>
    <row r="148" spans="1:9" s="1" customFormat="1" hidden="1" x14ac:dyDescent="0.35">
      <c r="A148" s="15"/>
      <c r="B148" s="15"/>
      <c r="C148" s="16"/>
      <c r="D148" s="26"/>
      <c r="E148" s="39"/>
      <c r="F148" s="15"/>
      <c r="G148" s="1" t="s">
        <v>10</v>
      </c>
      <c r="H148" s="1">
        <f>COUNTIFS(D4:D144,"L1")</f>
        <v>37</v>
      </c>
      <c r="I148" s="1">
        <f>H148*5</f>
        <v>185</v>
      </c>
    </row>
    <row r="149" spans="1:9" hidden="1" x14ac:dyDescent="0.35">
      <c r="A149" s="1"/>
      <c r="G149" t="s">
        <v>11</v>
      </c>
      <c r="H149" s="1">
        <f>COUNTIFS(D4:D67,"L2")</f>
        <v>6</v>
      </c>
      <c r="I149">
        <f>H149*7</f>
        <v>42</v>
      </c>
    </row>
    <row r="150" spans="1:9" s="1" customFormat="1" hidden="1" x14ac:dyDescent="0.35">
      <c r="D150" s="23"/>
      <c r="E150" s="14"/>
      <c r="G150" s="1" t="s">
        <v>78</v>
      </c>
      <c r="H150" s="1">
        <f>COUNTIFS(D4:D144,"L3")</f>
        <v>6</v>
      </c>
      <c r="I150" s="1">
        <f>H150*11</f>
        <v>66</v>
      </c>
    </row>
    <row r="151" spans="1:9" ht="28.5" customHeight="1" x14ac:dyDescent="0.35">
      <c r="A151" s="117" t="s">
        <v>81</v>
      </c>
      <c r="B151" s="117"/>
      <c r="C151" s="117"/>
      <c r="D151" s="27" t="str">
        <f>IF(D159&lt;=15,"Regressive(L-1)",IF(D159&lt;55,"Adhoc(L0)",IF(D159&lt;105,"Adapting(L1)",IF(D159&lt;160,"Maturing(L2)",IF(D159&lt;200,"Sustaining(L3)")))))</f>
        <v>Adapting(L1)</v>
      </c>
      <c r="E151" s="40"/>
      <c r="F151" s="17"/>
      <c r="G151" t="s">
        <v>116</v>
      </c>
      <c r="I151">
        <v>125</v>
      </c>
    </row>
    <row r="152" spans="1:9" x14ac:dyDescent="0.35">
      <c r="A152" s="1"/>
      <c r="B152" s="1"/>
      <c r="C152" s="2"/>
      <c r="F152" s="1"/>
    </row>
    <row r="154" spans="1:9" hidden="1" x14ac:dyDescent="0.35">
      <c r="A154" s="18" t="s">
        <v>261</v>
      </c>
      <c r="B154">
        <f>COUNTIFS(D3:D144,"Regressive(L-1)")</f>
        <v>11</v>
      </c>
      <c r="C154">
        <f>B154*0</f>
        <v>0</v>
      </c>
      <c r="D154" s="23">
        <f>B159*0</f>
        <v>0</v>
      </c>
    </row>
    <row r="155" spans="1:9" hidden="1" x14ac:dyDescent="0.35">
      <c r="A155" s="18" t="s">
        <v>4</v>
      </c>
      <c r="B155" s="1">
        <f>COUNTIFS(D4:D144,"Adhoc(L0)")</f>
        <v>3</v>
      </c>
      <c r="C155" s="2">
        <f>B155*1</f>
        <v>3</v>
      </c>
      <c r="D155" s="23">
        <v>24</v>
      </c>
    </row>
    <row r="156" spans="1:9" hidden="1" x14ac:dyDescent="0.35">
      <c r="A156" s="18" t="s">
        <v>67</v>
      </c>
      <c r="B156" s="1">
        <f>COUNTIFS(D5:D144,"Adapting(L1)")</f>
        <v>2</v>
      </c>
      <c r="C156" s="2">
        <f>B156*3</f>
        <v>6</v>
      </c>
      <c r="D156" s="23">
        <f>B159*3</f>
        <v>72</v>
      </c>
    </row>
    <row r="157" spans="1:9" hidden="1" x14ac:dyDescent="0.35">
      <c r="A157" s="18" t="s">
        <v>68</v>
      </c>
      <c r="B157" s="1">
        <f>COUNTIFS(D6:D144,"Maturing(L2)")</f>
        <v>6</v>
      </c>
      <c r="C157" s="2">
        <f>B157*5</f>
        <v>30</v>
      </c>
      <c r="D157" s="23">
        <f>B159*5</f>
        <v>120</v>
      </c>
    </row>
    <row r="158" spans="1:9" hidden="1" x14ac:dyDescent="0.35">
      <c r="A158" s="18" t="s">
        <v>262</v>
      </c>
      <c r="B158" s="1">
        <f>COUNTIFS(D7:D148,"Sustaining(L3)")</f>
        <v>2</v>
      </c>
      <c r="C158" s="2">
        <f>B158*8</f>
        <v>16</v>
      </c>
      <c r="D158" s="23">
        <f>B159*8</f>
        <v>192</v>
      </c>
    </row>
    <row r="159" spans="1:9" hidden="1" x14ac:dyDescent="0.35">
      <c r="A159" s="18" t="s">
        <v>263</v>
      </c>
      <c r="B159" s="2">
        <f>SUM(B154:B158)</f>
        <v>24</v>
      </c>
      <c r="C159" s="23" t="s">
        <v>70</v>
      </c>
      <c r="D159" s="42">
        <f>SUM(C154:C158)</f>
        <v>55</v>
      </c>
    </row>
    <row r="160" spans="1:9" hidden="1" x14ac:dyDescent="0.35">
      <c r="A160" s="41"/>
      <c r="B160" s="1"/>
      <c r="C160" s="1"/>
    </row>
    <row r="161" spans="1:4" hidden="1" x14ac:dyDescent="0.35">
      <c r="A161" s="1"/>
      <c r="B161" s="6"/>
      <c r="C161" s="1"/>
    </row>
    <row r="162" spans="1:4" hidden="1" x14ac:dyDescent="0.35">
      <c r="A162" s="1"/>
      <c r="B162" s="2"/>
      <c r="C162" s="2"/>
      <c r="D162" s="23" t="str">
        <f>IF(D159&lt;=15,"Regressive(L-1)",IF(D159&lt;55,"Adhoc(L0)",IF(D159&lt;105,"Adapting(L1)",IF(D159&lt;160,"Maturing(L2)",IF(D159&lt;200,"Sustaining(L3)")))))</f>
        <v>Adapting(L1)</v>
      </c>
    </row>
    <row r="163" spans="1:4" x14ac:dyDescent="0.35">
      <c r="A163" s="1"/>
      <c r="B163" s="1"/>
      <c r="C163" s="2"/>
    </row>
    <row r="164" spans="1:4" x14ac:dyDescent="0.35">
      <c r="A164" s="1"/>
      <c r="B164" s="1"/>
      <c r="C164" s="2"/>
    </row>
    <row r="165" spans="1:4" x14ac:dyDescent="0.35">
      <c r="A165" s="1"/>
      <c r="B165" s="1"/>
      <c r="C165" s="2"/>
    </row>
    <row r="167" spans="1:4" x14ac:dyDescent="0.35">
      <c r="A167" s="1"/>
      <c r="B167" s="2"/>
      <c r="C167" s="2"/>
    </row>
    <row r="168" spans="1:4" x14ac:dyDescent="0.35">
      <c r="A168" s="1"/>
      <c r="B168" s="2"/>
      <c r="C168" s="2"/>
    </row>
    <row r="169" spans="1:4" x14ac:dyDescent="0.35">
      <c r="A169" s="1"/>
      <c r="B169" s="2"/>
      <c r="C169" s="2"/>
    </row>
    <row r="170" spans="1:4" x14ac:dyDescent="0.35">
      <c r="A170" s="1"/>
      <c r="B170" s="1"/>
      <c r="C170" s="2"/>
    </row>
    <row r="172" spans="1:4" x14ac:dyDescent="0.35">
      <c r="B172" s="2"/>
      <c r="C172" s="2"/>
    </row>
  </sheetData>
  <mergeCells count="29">
    <mergeCell ref="B138:B144"/>
    <mergeCell ref="A120:A144"/>
    <mergeCell ref="A151:C151"/>
    <mergeCell ref="A2:A40"/>
    <mergeCell ref="A91:A119"/>
    <mergeCell ref="A41:A90"/>
    <mergeCell ref="B53:B58"/>
    <mergeCell ref="B37:B40"/>
    <mergeCell ref="B41:B47"/>
    <mergeCell ref="B48:B52"/>
    <mergeCell ref="B91:B101"/>
    <mergeCell ref="B59:B64"/>
    <mergeCell ref="B65:B70"/>
    <mergeCell ref="B71:B75"/>
    <mergeCell ref="B76:B84"/>
    <mergeCell ref="B133:B137"/>
    <mergeCell ref="B10:B11"/>
    <mergeCell ref="B5:B9"/>
    <mergeCell ref="B33:B36"/>
    <mergeCell ref="B12:B18"/>
    <mergeCell ref="B19:B23"/>
    <mergeCell ref="B24:B28"/>
    <mergeCell ref="B29:B32"/>
    <mergeCell ref="B85:B90"/>
    <mergeCell ref="B109:B113"/>
    <mergeCell ref="B114:B119"/>
    <mergeCell ref="B120:B124"/>
    <mergeCell ref="B125:B132"/>
    <mergeCell ref="B102:B108"/>
  </mergeCells>
  <dataValidations count="3">
    <dataValidation type="list" allowBlank="1" showInputMessage="1" showErrorMessage="1" sqref="E4 E6:E9 E13:E18 E20:E23 E25:E28 E30:E32 E34:E36 E38:E40 E42:E47 E49:E52 E54:E58 E60:E64 E66:E70 E72:E75 E77:E84 E86:E90 E92:E101 E103:E108 E110:E113 E115:E119 E121:E124 E126:E132 E134:E137 E139:E144 E11" xr:uid="{00000000-0002-0000-0300-000000000000}">
      <formula1>"0,1"</formula1>
    </dataValidation>
    <dataValidation allowBlank="1" showInputMessage="1" showErrorMessage="1" promptTitle="Level of Agilty" prompt="The Formulae needs to be worked upon _x000a_" sqref="D151" xr:uid="{00000000-0002-0000-0300-000001000000}"/>
    <dataValidation type="list" allowBlank="1" showInputMessage="1" showErrorMessage="1" promptTitle="Section Levels" prompt="This is to be filled post assessing the levels and is not autocalculated" sqref="D3 D133 D5 D10 D12 D19 D24 D29 D33 D37 D41 D48 D53 D59 D65 D71 D76 D85 D91 D102 D109 D114 D120 D125 D138" xr:uid="{00000000-0002-0000-0300-000002000000}">
      <formula1>"Regressive(L-1),Adhoc(L0),Adapting(L1),Maturing(L2),Sustaining(L3)"</formula1>
    </dataValidation>
  </dataValidations>
  <pageMargins left="0.7" right="0.7" top="0.75" bottom="0.75" header="0.3" footer="0.3"/>
  <pageSetup paperSize="9" orientation="portrait" r:id="rId1"/>
  <ignoredErrors>
    <ignoredError sqref="D79:D8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0"/>
  <sheetViews>
    <sheetView tabSelected="1" zoomScale="89" zoomScaleNormal="89" zoomScalePageLayoutView="96" workbookViewId="0">
      <selection activeCell="I48" sqref="I48"/>
    </sheetView>
  </sheetViews>
  <sheetFormatPr defaultColWidth="10.1796875" defaultRowHeight="10.5" x14ac:dyDescent="0.25"/>
  <cols>
    <col min="1" max="1" width="11.453125" style="48" customWidth="1"/>
    <col min="2" max="2" width="10.1796875" style="48" customWidth="1"/>
    <col min="3" max="3" width="4.1796875" style="48" customWidth="1"/>
    <col min="4" max="4" width="41" style="48" bestFit="1" customWidth="1"/>
    <col min="5" max="5" width="19.453125" style="48" customWidth="1"/>
    <col min="6" max="6" width="15" style="48" customWidth="1"/>
    <col min="7" max="7" width="28.7265625" style="48" customWidth="1"/>
    <col min="8" max="16384" width="10.1796875" style="48"/>
  </cols>
  <sheetData>
    <row r="1" spans="1:7" ht="108.75" customHeight="1" x14ac:dyDescent="0.25">
      <c r="A1" s="22" t="s">
        <v>108</v>
      </c>
      <c r="B1" s="22" t="s">
        <v>0</v>
      </c>
      <c r="C1" s="71" t="s">
        <v>1</v>
      </c>
      <c r="D1" s="22" t="s">
        <v>12</v>
      </c>
      <c r="E1" s="22" t="s">
        <v>243</v>
      </c>
      <c r="F1" s="72" t="s">
        <v>259</v>
      </c>
      <c r="G1" s="73" t="s">
        <v>69</v>
      </c>
    </row>
    <row r="2" spans="1:7" x14ac:dyDescent="0.25">
      <c r="A2" s="116" t="s">
        <v>8</v>
      </c>
      <c r="B2" s="118" t="s">
        <v>102</v>
      </c>
      <c r="C2" s="74"/>
      <c r="D2" s="53"/>
      <c r="E2" s="50" t="s">
        <v>4</v>
      </c>
      <c r="F2" s="68"/>
      <c r="G2" s="56"/>
    </row>
    <row r="3" spans="1:7" ht="24" customHeight="1" x14ac:dyDescent="0.25">
      <c r="A3" s="116"/>
      <c r="B3" s="116"/>
      <c r="C3" s="74">
        <v>1</v>
      </c>
      <c r="D3" s="53" t="s">
        <v>247</v>
      </c>
      <c r="E3" s="54" t="str">
        <f>IF(F3=1,"L1","L0")</f>
        <v>L1</v>
      </c>
      <c r="F3" s="55">
        <v>1</v>
      </c>
      <c r="G3" s="56"/>
    </row>
    <row r="4" spans="1:7" x14ac:dyDescent="0.25">
      <c r="A4" s="116"/>
      <c r="B4" s="116"/>
      <c r="C4" s="74">
        <v>2</v>
      </c>
      <c r="D4" s="53" t="s">
        <v>103</v>
      </c>
      <c r="E4" s="54" t="str">
        <f>IF(F4=1,"L1","L0")</f>
        <v>L1</v>
      </c>
      <c r="F4" s="55">
        <v>1</v>
      </c>
      <c r="G4" s="56"/>
    </row>
    <row r="5" spans="1:7" x14ac:dyDescent="0.25">
      <c r="A5" s="116"/>
      <c r="B5" s="116"/>
      <c r="C5" s="74">
        <v>3</v>
      </c>
      <c r="D5" s="53" t="s">
        <v>104</v>
      </c>
      <c r="E5" s="54" t="str">
        <f>IF(F5=1,"L1","L0")</f>
        <v>L1</v>
      </c>
      <c r="F5" s="55">
        <v>1</v>
      </c>
      <c r="G5" s="49"/>
    </row>
    <row r="6" spans="1:7" x14ac:dyDescent="0.25">
      <c r="A6" s="116"/>
      <c r="B6" s="116"/>
      <c r="C6" s="74">
        <v>4</v>
      </c>
      <c r="D6" s="53" t="s">
        <v>226</v>
      </c>
      <c r="E6" s="54" t="str">
        <f>IF(F6=1,"L1","L0")</f>
        <v>L1</v>
      </c>
      <c r="F6" s="55">
        <v>1</v>
      </c>
      <c r="G6" s="49"/>
    </row>
    <row r="7" spans="1:7" ht="29.25" customHeight="1" x14ac:dyDescent="0.25">
      <c r="A7" s="116"/>
      <c r="B7" s="119"/>
      <c r="C7" s="74">
        <v>5</v>
      </c>
      <c r="D7" s="53" t="s">
        <v>248</v>
      </c>
      <c r="E7" s="54" t="str">
        <f>IF(F7=1,"L1","L0")</f>
        <v>L1</v>
      </c>
      <c r="F7" s="55">
        <v>1</v>
      </c>
      <c r="G7" s="60"/>
    </row>
    <row r="8" spans="1:7" ht="11.25" customHeight="1" x14ac:dyDescent="0.25">
      <c r="A8" s="116" t="s">
        <v>6</v>
      </c>
      <c r="B8" s="118" t="s">
        <v>91</v>
      </c>
      <c r="C8" s="45"/>
      <c r="D8" s="49"/>
      <c r="E8" s="50" t="s">
        <v>262</v>
      </c>
      <c r="F8" s="47"/>
      <c r="G8" s="47"/>
    </row>
    <row r="9" spans="1:7" ht="20" x14ac:dyDescent="0.25">
      <c r="A9" s="116"/>
      <c r="B9" s="116"/>
      <c r="C9" s="74">
        <v>1</v>
      </c>
      <c r="D9" s="53" t="s">
        <v>214</v>
      </c>
      <c r="E9" s="54" t="str">
        <f>IF(F9=1,"L0","L-1")</f>
        <v>L0</v>
      </c>
      <c r="F9" s="55">
        <v>1</v>
      </c>
      <c r="G9" s="60"/>
    </row>
    <row r="10" spans="1:7" ht="20" x14ac:dyDescent="0.25">
      <c r="A10" s="116"/>
      <c r="B10" s="116"/>
      <c r="C10" s="74">
        <v>2</v>
      </c>
      <c r="D10" s="53" t="s">
        <v>215</v>
      </c>
      <c r="E10" s="54" t="str">
        <f>IF(F10=1,"L0","L-1")</f>
        <v>L0</v>
      </c>
      <c r="F10" s="55">
        <v>1</v>
      </c>
      <c r="G10" s="60"/>
    </row>
    <row r="11" spans="1:7" ht="20" x14ac:dyDescent="0.25">
      <c r="A11" s="116"/>
      <c r="B11" s="116"/>
      <c r="C11" s="74">
        <v>3</v>
      </c>
      <c r="D11" s="53" t="s">
        <v>216</v>
      </c>
      <c r="E11" s="54" t="str">
        <f>IF(F11=1,"L2","L1")</f>
        <v>L2</v>
      </c>
      <c r="F11" s="55">
        <v>1</v>
      </c>
      <c r="G11" s="60"/>
    </row>
    <row r="12" spans="1:7" x14ac:dyDescent="0.25">
      <c r="A12" s="116"/>
      <c r="B12" s="116"/>
      <c r="C12" s="74">
        <v>4</v>
      </c>
      <c r="D12" s="53" t="s">
        <v>92</v>
      </c>
      <c r="E12" s="54" t="str">
        <f>IF(F12=1,"L0","L-1")</f>
        <v>L0</v>
      </c>
      <c r="F12" s="55">
        <v>1</v>
      </c>
      <c r="G12" s="56"/>
    </row>
    <row r="13" spans="1:7" ht="20" x14ac:dyDescent="0.25">
      <c r="A13" s="116"/>
      <c r="B13" s="116"/>
      <c r="C13" s="74">
        <v>5</v>
      </c>
      <c r="D13" s="53" t="s">
        <v>217</v>
      </c>
      <c r="E13" s="54" t="str">
        <f>IF(F13=1,"L0","L-1")</f>
        <v>L0</v>
      </c>
      <c r="F13" s="55">
        <v>1</v>
      </c>
      <c r="G13" s="56"/>
    </row>
    <row r="14" spans="1:7" ht="20" x14ac:dyDescent="0.25">
      <c r="A14" s="116"/>
      <c r="B14" s="116"/>
      <c r="C14" s="74">
        <v>6</v>
      </c>
      <c r="D14" s="53" t="s">
        <v>93</v>
      </c>
      <c r="E14" s="54" t="str">
        <f>IF(F14=1,"L2","L1")</f>
        <v>L2</v>
      </c>
      <c r="F14" s="55">
        <v>1</v>
      </c>
      <c r="G14" s="49"/>
    </row>
    <row r="15" spans="1:7" ht="20" x14ac:dyDescent="0.25">
      <c r="A15" s="116"/>
      <c r="B15" s="116"/>
      <c r="C15" s="74">
        <v>7</v>
      </c>
      <c r="D15" s="53" t="s">
        <v>218</v>
      </c>
      <c r="E15" s="54" t="str">
        <f>IF(F15=1,"L2","L1")</f>
        <v>L2</v>
      </c>
      <c r="F15" s="55">
        <v>1</v>
      </c>
      <c r="G15" s="60"/>
    </row>
    <row r="16" spans="1:7" x14ac:dyDescent="0.25">
      <c r="A16" s="116"/>
      <c r="B16" s="116"/>
      <c r="C16" s="74">
        <v>8</v>
      </c>
      <c r="D16" s="53" t="s">
        <v>219</v>
      </c>
      <c r="E16" s="54" t="str">
        <f>IF(F16=1,"L2","L1")</f>
        <v>L2</v>
      </c>
      <c r="F16" s="55">
        <v>1</v>
      </c>
      <c r="G16" s="60"/>
    </row>
    <row r="17" spans="1:7" ht="20" x14ac:dyDescent="0.25">
      <c r="A17" s="116"/>
      <c r="B17" s="116"/>
      <c r="C17" s="74">
        <v>9</v>
      </c>
      <c r="D17" s="53" t="s">
        <v>220</v>
      </c>
      <c r="E17" s="54" t="str">
        <f>IF(F17=1,"L3","L2")</f>
        <v>L3</v>
      </c>
      <c r="F17" s="55">
        <v>1</v>
      </c>
      <c r="G17" s="60"/>
    </row>
    <row r="18" spans="1:7" ht="20" x14ac:dyDescent="0.25">
      <c r="A18" s="116"/>
      <c r="B18" s="116"/>
      <c r="C18" s="74">
        <v>10</v>
      </c>
      <c r="D18" s="53" t="s">
        <v>221</v>
      </c>
      <c r="E18" s="54" t="str">
        <f>IF(F18=1,"L0","L-1")</f>
        <v>L0</v>
      </c>
      <c r="F18" s="55">
        <v>1</v>
      </c>
      <c r="G18" s="60"/>
    </row>
    <row r="19" spans="1:7" x14ac:dyDescent="0.25">
      <c r="A19" s="116"/>
      <c r="B19" s="116" t="s">
        <v>94</v>
      </c>
      <c r="C19" s="74"/>
      <c r="D19" s="75"/>
      <c r="E19" s="50" t="s">
        <v>262</v>
      </c>
      <c r="F19" s="68"/>
      <c r="G19" s="60"/>
    </row>
    <row r="20" spans="1:7" ht="36" customHeight="1" x14ac:dyDescent="0.25">
      <c r="A20" s="116"/>
      <c r="B20" s="116"/>
      <c r="C20" s="74">
        <v>1</v>
      </c>
      <c r="D20" s="53" t="s">
        <v>222</v>
      </c>
      <c r="E20" s="54" t="str">
        <f>IF(F20=1,"L0","L-1")</f>
        <v>L-1</v>
      </c>
      <c r="F20" s="55">
        <v>0</v>
      </c>
      <c r="G20" s="60"/>
    </row>
    <row r="21" spans="1:7" ht="30" x14ac:dyDescent="0.25">
      <c r="A21" s="116"/>
      <c r="B21" s="116"/>
      <c r="C21" s="74">
        <v>2</v>
      </c>
      <c r="D21" s="53" t="s">
        <v>223</v>
      </c>
      <c r="E21" s="54" t="str">
        <f>IF(F21=1,"L1","L0")</f>
        <v>L1</v>
      </c>
      <c r="F21" s="55">
        <v>1</v>
      </c>
      <c r="G21" s="56"/>
    </row>
    <row r="22" spans="1:7" ht="20" x14ac:dyDescent="0.25">
      <c r="A22" s="116"/>
      <c r="B22" s="116"/>
      <c r="C22" s="74">
        <v>3</v>
      </c>
      <c r="D22" s="53" t="s">
        <v>224</v>
      </c>
      <c r="E22" s="54" t="str">
        <f>IF(F22=1,"L2","L1")</f>
        <v>L2</v>
      </c>
      <c r="F22" s="55">
        <v>1</v>
      </c>
      <c r="G22" s="56"/>
    </row>
    <row r="23" spans="1:7" ht="20" x14ac:dyDescent="0.25">
      <c r="A23" s="116"/>
      <c r="B23" s="116"/>
      <c r="C23" s="74">
        <v>4</v>
      </c>
      <c r="D23" s="53" t="s">
        <v>95</v>
      </c>
      <c r="E23" s="54" t="str">
        <f>IF(F23=1,"L3","L1")</f>
        <v>L3</v>
      </c>
      <c r="F23" s="55">
        <v>1</v>
      </c>
      <c r="G23" s="56"/>
    </row>
    <row r="24" spans="1:7" ht="12.75" customHeight="1" x14ac:dyDescent="0.25">
      <c r="A24" s="116"/>
      <c r="B24" s="118" t="s">
        <v>105</v>
      </c>
      <c r="C24" s="74" t="s">
        <v>111</v>
      </c>
      <c r="D24" s="53"/>
      <c r="E24" s="50" t="s">
        <v>261</v>
      </c>
      <c r="F24" s="68"/>
      <c r="G24" s="77"/>
    </row>
    <row r="25" spans="1:7" ht="36" customHeight="1" x14ac:dyDescent="0.25">
      <c r="A25" s="116"/>
      <c r="B25" s="116"/>
      <c r="C25" s="74">
        <v>1</v>
      </c>
      <c r="D25" s="53" t="s">
        <v>227</v>
      </c>
      <c r="E25" s="54" t="str">
        <f>IF(F25=1,"L0","L-1")</f>
        <v>L0</v>
      </c>
      <c r="F25" s="55">
        <v>1</v>
      </c>
      <c r="G25" s="77"/>
    </row>
    <row r="26" spans="1:7" ht="36" customHeight="1" x14ac:dyDescent="0.25">
      <c r="A26" s="116"/>
      <c r="B26" s="116"/>
      <c r="C26" s="74"/>
      <c r="D26" s="53" t="s">
        <v>255</v>
      </c>
      <c r="E26" s="54" t="str">
        <f>IF(F26=1,"L0","L-1")</f>
        <v>L0</v>
      </c>
      <c r="F26" s="55">
        <v>1</v>
      </c>
      <c r="G26" s="77"/>
    </row>
    <row r="27" spans="1:7" ht="66" customHeight="1" thickBot="1" x14ac:dyDescent="0.3">
      <c r="A27" s="116"/>
      <c r="B27" s="124"/>
      <c r="C27" s="74">
        <v>2</v>
      </c>
      <c r="D27" s="53" t="s">
        <v>228</v>
      </c>
      <c r="E27" s="54" t="str">
        <f>IF(F27=1,"L2","NA")</f>
        <v>L2</v>
      </c>
      <c r="F27" s="55">
        <v>1</v>
      </c>
      <c r="G27" s="77"/>
    </row>
    <row r="28" spans="1:7" x14ac:dyDescent="0.25">
      <c r="A28" s="116"/>
      <c r="B28" s="78"/>
      <c r="C28" s="79"/>
      <c r="D28" s="53"/>
      <c r="E28" s="50" t="s">
        <v>261</v>
      </c>
      <c r="F28" s="68"/>
      <c r="G28" s="77"/>
    </row>
    <row r="29" spans="1:7" x14ac:dyDescent="0.25">
      <c r="A29" s="116"/>
      <c r="B29" s="78"/>
      <c r="C29" s="79"/>
      <c r="D29" s="53" t="s">
        <v>256</v>
      </c>
      <c r="E29" s="54" t="str">
        <f>IF(F29=1,"L0","L-1")</f>
        <v>L0</v>
      </c>
      <c r="F29" s="55">
        <v>1</v>
      </c>
      <c r="G29" s="77"/>
    </row>
    <row r="30" spans="1:7" ht="20" x14ac:dyDescent="0.25">
      <c r="A30" s="116"/>
      <c r="B30" s="116" t="s">
        <v>106</v>
      </c>
      <c r="C30" s="74">
        <v>1</v>
      </c>
      <c r="D30" s="53" t="s">
        <v>229</v>
      </c>
      <c r="E30" s="54" t="str">
        <f>IF(F30=1,"L1","L0")</f>
        <v>L1</v>
      </c>
      <c r="F30" s="55">
        <v>1</v>
      </c>
      <c r="G30" s="77"/>
    </row>
    <row r="31" spans="1:7" ht="36" customHeight="1" x14ac:dyDescent="0.25">
      <c r="A31" s="116"/>
      <c r="B31" s="116"/>
      <c r="C31" s="74">
        <v>2</v>
      </c>
      <c r="D31" s="53" t="s">
        <v>107</v>
      </c>
      <c r="E31" s="54" t="str">
        <f>IF(F31=1,"L3","L1")</f>
        <v>L3</v>
      </c>
      <c r="F31" s="55">
        <v>1</v>
      </c>
      <c r="G31" s="77"/>
    </row>
    <row r="32" spans="1:7" ht="20" x14ac:dyDescent="0.25">
      <c r="A32" s="116"/>
      <c r="B32" s="116"/>
      <c r="C32" s="74">
        <v>3</v>
      </c>
      <c r="D32" s="53" t="s">
        <v>257</v>
      </c>
      <c r="E32" s="54" t="str">
        <f>IF(F32=1,"L3","L1")</f>
        <v>L1</v>
      </c>
      <c r="F32" s="55">
        <v>0</v>
      </c>
      <c r="G32" s="77"/>
    </row>
    <row r="33" spans="1:7" ht="60" x14ac:dyDescent="0.25">
      <c r="A33" s="116"/>
      <c r="B33" s="116"/>
      <c r="C33" s="74">
        <v>4</v>
      </c>
      <c r="D33" s="53" t="s">
        <v>258</v>
      </c>
      <c r="E33" s="54"/>
      <c r="F33" s="55"/>
      <c r="G33" s="77"/>
    </row>
    <row r="34" spans="1:7" ht="46.5" customHeight="1" x14ac:dyDescent="0.25">
      <c r="A34" s="116"/>
      <c r="B34" s="116"/>
      <c r="C34" s="74">
        <v>5</v>
      </c>
      <c r="D34" s="53" t="s">
        <v>230</v>
      </c>
      <c r="E34" s="54" t="str">
        <f>IF(F34=1,"L3","NA")</f>
        <v>L3</v>
      </c>
      <c r="F34" s="55">
        <v>1</v>
      </c>
      <c r="G34" s="77"/>
    </row>
    <row r="35" spans="1:7" ht="20.25" customHeight="1" x14ac:dyDescent="0.25">
      <c r="A35" s="78"/>
      <c r="B35" s="116" t="s">
        <v>96</v>
      </c>
      <c r="C35" s="76"/>
      <c r="D35" s="53"/>
      <c r="E35" s="50" t="s">
        <v>261</v>
      </c>
      <c r="F35" s="68"/>
      <c r="G35" s="56"/>
    </row>
    <row r="36" spans="1:7" ht="20" x14ac:dyDescent="0.25">
      <c r="A36" s="116" t="s">
        <v>271</v>
      </c>
      <c r="B36" s="116"/>
      <c r="C36" s="74">
        <v>1</v>
      </c>
      <c r="D36" s="53" t="s">
        <v>97</v>
      </c>
      <c r="E36" s="54" t="str">
        <f>IF(F36=1,"L0","L-1")</f>
        <v>L0</v>
      </c>
      <c r="F36" s="55">
        <v>1</v>
      </c>
      <c r="G36" s="49"/>
    </row>
    <row r="37" spans="1:7" x14ac:dyDescent="0.25">
      <c r="A37" s="116"/>
      <c r="B37" s="116"/>
      <c r="C37" s="74">
        <v>2</v>
      </c>
      <c r="D37" s="53" t="s">
        <v>98</v>
      </c>
      <c r="E37" s="54" t="str">
        <f>IF(F37=1,"L0","L-1")</f>
        <v>L0</v>
      </c>
      <c r="F37" s="55">
        <v>1</v>
      </c>
      <c r="G37" s="60"/>
    </row>
    <row r="38" spans="1:7" x14ac:dyDescent="0.25">
      <c r="A38" s="116"/>
      <c r="B38" s="116"/>
      <c r="C38" s="74">
        <v>3</v>
      </c>
      <c r="D38" s="53" t="s">
        <v>99</v>
      </c>
      <c r="E38" s="54" t="str">
        <f>IF(F38=1,"L2","L1")</f>
        <v>L2</v>
      </c>
      <c r="F38" s="55">
        <v>1</v>
      </c>
      <c r="G38" s="60"/>
    </row>
    <row r="39" spans="1:7" x14ac:dyDescent="0.25">
      <c r="A39" s="116"/>
      <c r="B39" s="116"/>
      <c r="C39" s="74">
        <v>4</v>
      </c>
      <c r="D39" s="53" t="s">
        <v>100</v>
      </c>
      <c r="E39" s="54" t="str">
        <f>IF(F39=1,"L2","L1")</f>
        <v>L2</v>
      </c>
      <c r="F39" s="55">
        <v>1</v>
      </c>
      <c r="G39" s="60"/>
    </row>
    <row r="40" spans="1:7" x14ac:dyDescent="0.25">
      <c r="A40" s="116"/>
      <c r="B40" s="116"/>
      <c r="C40" s="74">
        <v>5</v>
      </c>
      <c r="D40" s="53" t="s">
        <v>225</v>
      </c>
      <c r="E40" s="54" t="str">
        <f>IF(F40=1,"L2","L1")</f>
        <v>L1</v>
      </c>
      <c r="F40" s="55">
        <v>0</v>
      </c>
      <c r="G40" s="60"/>
    </row>
    <row r="41" spans="1:7" ht="20" x14ac:dyDescent="0.25">
      <c r="A41" s="116"/>
      <c r="B41" s="116"/>
      <c r="C41" s="74">
        <v>6</v>
      </c>
      <c r="D41" s="53" t="s">
        <v>101</v>
      </c>
      <c r="E41" s="54" t="str">
        <f>IF(F41=1,"L2","L1")</f>
        <v>L2</v>
      </c>
      <c r="F41" s="55">
        <v>1</v>
      </c>
      <c r="G41" s="56"/>
    </row>
    <row r="42" spans="1:7" s="1" customFormat="1" ht="15" customHeight="1" x14ac:dyDescent="0.35">
      <c r="A42" s="116" t="s">
        <v>7</v>
      </c>
      <c r="B42" s="116" t="s">
        <v>48</v>
      </c>
      <c r="C42" s="53"/>
      <c r="E42" s="50" t="s">
        <v>262</v>
      </c>
      <c r="F42" s="67"/>
    </row>
    <row r="43" spans="1:7" s="1" customFormat="1" ht="14.5" x14ac:dyDescent="0.35">
      <c r="A43" s="116"/>
      <c r="B43" s="116"/>
      <c r="C43" s="74">
        <v>1</v>
      </c>
      <c r="D43" s="53" t="s">
        <v>88</v>
      </c>
      <c r="E43" s="54" t="str">
        <f>IF(G43=1,"L0","L-1")</f>
        <v>L-1</v>
      </c>
      <c r="F43" s="55">
        <v>0</v>
      </c>
    </row>
    <row r="44" spans="1:7" s="1" customFormat="1" ht="14.5" x14ac:dyDescent="0.35">
      <c r="A44" s="116"/>
      <c r="B44" s="116"/>
      <c r="C44" s="74">
        <v>2</v>
      </c>
      <c r="D44" s="53" t="s">
        <v>87</v>
      </c>
      <c r="E44" s="54" t="str">
        <f>IF(G44=1,"L1","L0")</f>
        <v>L0</v>
      </c>
      <c r="F44" s="55">
        <v>1</v>
      </c>
    </row>
    <row r="45" spans="1:7" s="1" customFormat="1" ht="20" x14ac:dyDescent="0.35">
      <c r="A45" s="116"/>
      <c r="B45" s="116"/>
      <c r="C45" s="74">
        <v>3</v>
      </c>
      <c r="D45" s="53" t="s">
        <v>241</v>
      </c>
      <c r="E45" s="54" t="str">
        <f>IF(G45=1,"L2","L1")</f>
        <v>L1</v>
      </c>
      <c r="F45" s="68">
        <v>0</v>
      </c>
    </row>
    <row r="46" spans="1:7" s="1" customFormat="1" ht="21.5" x14ac:dyDescent="0.35">
      <c r="A46" s="116"/>
      <c r="B46" s="116"/>
      <c r="C46" s="74">
        <v>4</v>
      </c>
      <c r="D46" s="49" t="s">
        <v>49</v>
      </c>
      <c r="E46" s="54" t="str">
        <f>IF(G46=1,"L2","L1")</f>
        <v>L1</v>
      </c>
      <c r="F46" s="68">
        <v>0</v>
      </c>
    </row>
    <row r="47" spans="1:7" s="1" customFormat="1" ht="15" customHeight="1" x14ac:dyDescent="0.35">
      <c r="A47" s="116"/>
      <c r="B47" s="116" t="s">
        <v>50</v>
      </c>
      <c r="D47" s="49"/>
      <c r="E47" s="50" t="s">
        <v>68</v>
      </c>
      <c r="F47" s="69"/>
    </row>
    <row r="48" spans="1:7" s="1" customFormat="1" ht="14.5" x14ac:dyDescent="0.35">
      <c r="A48" s="116"/>
      <c r="B48" s="116"/>
      <c r="C48" s="74">
        <v>1</v>
      </c>
      <c r="D48" s="59" t="s">
        <v>115</v>
      </c>
      <c r="E48" s="54" t="str">
        <f>IF(G48=1,"L-1","L0")</f>
        <v>L0</v>
      </c>
      <c r="F48" s="68">
        <v>0</v>
      </c>
    </row>
    <row r="49" spans="1:6" s="1" customFormat="1" ht="14.5" x14ac:dyDescent="0.35">
      <c r="A49" s="116"/>
      <c r="B49" s="116"/>
      <c r="C49" s="74">
        <v>2</v>
      </c>
      <c r="D49" s="59" t="s">
        <v>51</v>
      </c>
      <c r="E49" s="54" t="str">
        <f>IF(G49=1,"L1","L0")</f>
        <v>L0</v>
      </c>
      <c r="F49" s="68">
        <v>1</v>
      </c>
    </row>
    <row r="50" spans="1:6" s="1" customFormat="1" ht="14.5" x14ac:dyDescent="0.35">
      <c r="A50" s="116"/>
      <c r="B50" s="116"/>
      <c r="C50" s="74">
        <v>3</v>
      </c>
      <c r="D50" s="59" t="s">
        <v>52</v>
      </c>
      <c r="E50" s="54" t="str">
        <f>IF(G50=1,"L2","L1")</f>
        <v>L1</v>
      </c>
      <c r="F50" s="68">
        <v>1</v>
      </c>
    </row>
    <row r="51" spans="1:6" s="1" customFormat="1" ht="14.5" x14ac:dyDescent="0.35">
      <c r="A51" s="116"/>
      <c r="B51" s="116"/>
      <c r="C51" s="74">
        <v>4</v>
      </c>
      <c r="D51" s="59" t="s">
        <v>53</v>
      </c>
      <c r="E51" s="54" t="str">
        <f>IF(G51=1,"L2","L1")</f>
        <v>L1</v>
      </c>
      <c r="F51" s="68">
        <v>1</v>
      </c>
    </row>
    <row r="52" spans="1:6" s="1" customFormat="1" ht="20" x14ac:dyDescent="0.35">
      <c r="A52" s="116"/>
      <c r="B52" s="116"/>
      <c r="C52" s="74">
        <v>5</v>
      </c>
      <c r="D52" s="59" t="s">
        <v>54</v>
      </c>
      <c r="E52" s="54" t="str">
        <f>IF(G52=1,"L2","L1")</f>
        <v>L1</v>
      </c>
      <c r="F52" s="68">
        <v>0</v>
      </c>
    </row>
    <row r="53" spans="1:6" s="1" customFormat="1" ht="21.5" x14ac:dyDescent="0.35">
      <c r="A53" s="116"/>
      <c r="B53" s="116"/>
      <c r="C53" s="74">
        <v>6</v>
      </c>
      <c r="D53" s="62" t="s">
        <v>55</v>
      </c>
      <c r="E53" s="54" t="str">
        <f>IF(G53=1,"L3","L2")</f>
        <v>L2</v>
      </c>
      <c r="F53" s="68">
        <v>0</v>
      </c>
    </row>
    <row r="54" spans="1:6" s="1" customFormat="1" ht="21.5" x14ac:dyDescent="0.35">
      <c r="A54" s="116"/>
      <c r="B54" s="116"/>
      <c r="C54" s="74">
        <v>7</v>
      </c>
      <c r="D54" s="62" t="s">
        <v>56</v>
      </c>
      <c r="E54" s="54" t="str">
        <f>IF(G54=1,"L3","L2")</f>
        <v>L2</v>
      </c>
      <c r="F54" s="68">
        <v>0</v>
      </c>
    </row>
    <row r="55" spans="1:6" s="1" customFormat="1" ht="15" customHeight="1" x14ac:dyDescent="0.35">
      <c r="A55" s="116"/>
      <c r="B55" s="116" t="s">
        <v>57</v>
      </c>
      <c r="D55" s="49"/>
      <c r="E55" s="50" t="s">
        <v>262</v>
      </c>
      <c r="F55" s="70"/>
    </row>
    <row r="56" spans="1:6" s="1" customFormat="1" ht="14.5" x14ac:dyDescent="0.35">
      <c r="A56" s="116"/>
      <c r="B56" s="116"/>
      <c r="C56" s="74">
        <v>1</v>
      </c>
      <c r="D56" s="53" t="s">
        <v>202</v>
      </c>
      <c r="E56" s="54" t="str">
        <f>IF(G56=1,"L0","L-1")</f>
        <v>L-1</v>
      </c>
      <c r="F56" s="68">
        <v>0</v>
      </c>
    </row>
    <row r="57" spans="1:6" s="1" customFormat="1" ht="20" x14ac:dyDescent="0.35">
      <c r="A57" s="116"/>
      <c r="B57" s="116"/>
      <c r="C57" s="74">
        <v>2</v>
      </c>
      <c r="D57" s="53" t="s">
        <v>58</v>
      </c>
      <c r="E57" s="54" t="str">
        <f>IF(G57=1,"L1","L0")</f>
        <v>L0</v>
      </c>
      <c r="F57" s="68">
        <v>1</v>
      </c>
    </row>
    <row r="58" spans="1:6" s="1" customFormat="1" ht="20" x14ac:dyDescent="0.35">
      <c r="A58" s="116"/>
      <c r="B58" s="116"/>
      <c r="C58" s="74">
        <v>3</v>
      </c>
      <c r="D58" s="53" t="s">
        <v>59</v>
      </c>
      <c r="E58" s="54" t="str">
        <f>IF(G58=1,"L2","L1")</f>
        <v>L1</v>
      </c>
      <c r="F58" s="68">
        <v>1</v>
      </c>
    </row>
    <row r="59" spans="1:6" s="1" customFormat="1" ht="20" x14ac:dyDescent="0.35">
      <c r="A59" s="116"/>
      <c r="B59" s="116"/>
      <c r="C59" s="74">
        <v>4</v>
      </c>
      <c r="D59" s="53" t="s">
        <v>60</v>
      </c>
      <c r="E59" s="54" t="str">
        <f>IF(G59=1,"L3","L2")</f>
        <v>L2</v>
      </c>
      <c r="F59" s="68">
        <v>1</v>
      </c>
    </row>
    <row r="60" spans="1:6" s="1" customFormat="1" ht="15" customHeight="1" x14ac:dyDescent="0.35">
      <c r="A60" s="116"/>
      <c r="B60" s="116" t="s">
        <v>61</v>
      </c>
      <c r="D60" s="49"/>
      <c r="E60" s="50" t="s">
        <v>4</v>
      </c>
      <c r="F60" s="69"/>
    </row>
    <row r="61" spans="1:6" s="1" customFormat="1" ht="14.5" x14ac:dyDescent="0.35">
      <c r="A61" s="116"/>
      <c r="B61" s="116"/>
      <c r="C61" s="74">
        <v>1</v>
      </c>
      <c r="D61" s="62" t="s">
        <v>242</v>
      </c>
      <c r="E61" s="54" t="str">
        <f>IF(G61=1,"L-1","L0")</f>
        <v>L0</v>
      </c>
      <c r="F61" s="68">
        <v>1</v>
      </c>
    </row>
    <row r="62" spans="1:6" s="1" customFormat="1" ht="21.5" x14ac:dyDescent="0.35">
      <c r="A62" s="116"/>
      <c r="B62" s="116"/>
      <c r="C62" s="74">
        <v>2</v>
      </c>
      <c r="D62" s="62" t="s">
        <v>62</v>
      </c>
      <c r="E62" s="54" t="str">
        <f>IF(G62=1,"L1","L0")</f>
        <v>L0</v>
      </c>
      <c r="F62" s="68">
        <v>0</v>
      </c>
    </row>
    <row r="63" spans="1:6" s="1" customFormat="1" ht="14.5" x14ac:dyDescent="0.35">
      <c r="A63" s="116"/>
      <c r="B63" s="116"/>
      <c r="C63" s="74">
        <v>3</v>
      </c>
      <c r="D63" s="62" t="s">
        <v>63</v>
      </c>
      <c r="E63" s="54" t="str">
        <f>IF(G63=1,"L2","L1")</f>
        <v>L1</v>
      </c>
      <c r="F63" s="68">
        <v>0</v>
      </c>
    </row>
    <row r="64" spans="1:6" s="1" customFormat="1" ht="14.5" x14ac:dyDescent="0.35">
      <c r="A64" s="116"/>
      <c r="B64" s="116"/>
      <c r="C64" s="74">
        <v>4</v>
      </c>
      <c r="D64" s="62" t="s">
        <v>64</v>
      </c>
      <c r="E64" s="54" t="str">
        <f>IF(G64=1,"L3","L2")</f>
        <v>L2</v>
      </c>
      <c r="F64" s="68">
        <v>1</v>
      </c>
    </row>
    <row r="65" spans="1:7" s="1" customFormat="1" ht="21.5" x14ac:dyDescent="0.35">
      <c r="A65" s="116"/>
      <c r="B65" s="116"/>
      <c r="C65" s="74">
        <v>5</v>
      </c>
      <c r="D65" s="62" t="s">
        <v>65</v>
      </c>
      <c r="E65" s="54" t="str">
        <f>IF(G65=1,"L1","L0")</f>
        <v>L0</v>
      </c>
      <c r="F65" s="68">
        <v>1</v>
      </c>
    </row>
    <row r="66" spans="1:7" s="1" customFormat="1" ht="21.5" x14ac:dyDescent="0.35">
      <c r="A66" s="116"/>
      <c r="B66" s="116"/>
      <c r="C66" s="74">
        <v>6</v>
      </c>
      <c r="D66" s="62" t="s">
        <v>66</v>
      </c>
      <c r="E66" s="54" t="str">
        <f>IF(G66=1,"L3","L2")</f>
        <v>L2</v>
      </c>
      <c r="F66" s="68">
        <v>1</v>
      </c>
    </row>
    <row r="67" spans="1:7" ht="28.5" customHeight="1" x14ac:dyDescent="0.25">
      <c r="B67" s="123" t="s">
        <v>264</v>
      </c>
      <c r="C67" s="123"/>
      <c r="D67" s="123"/>
      <c r="E67" s="80" t="str">
        <f>IF(E76&lt;=6,"Regressive(L-1)",IF(E76&lt;=22,"Adhoc(L0)",IF(E76&lt;=42,"Adapting(L1)",IF(E76&lt;70,"Maturing(L2)",IF(E76&lt;=80,"Sustaining(L3)")))))</f>
        <v>Adapting(L1)</v>
      </c>
      <c r="F67" s="81"/>
      <c r="G67" s="82"/>
    </row>
    <row r="68" spans="1:7" x14ac:dyDescent="0.25">
      <c r="D68" s="83"/>
      <c r="E68" s="84"/>
      <c r="F68" s="85"/>
    </row>
    <row r="69" spans="1:7" ht="11.25" customHeight="1" x14ac:dyDescent="0.25">
      <c r="E69" s="84"/>
      <c r="F69" s="85"/>
    </row>
    <row r="70" spans="1:7" ht="22.5" hidden="1" customHeight="1" x14ac:dyDescent="0.25">
      <c r="B70" s="86" t="s">
        <v>261</v>
      </c>
      <c r="C70" s="48">
        <f>COUNTIFS(E2:E66,"Regressive(L-1)")</f>
        <v>3</v>
      </c>
      <c r="D70" s="48">
        <f>C70*0</f>
        <v>0</v>
      </c>
      <c r="E70" s="84">
        <f>C76*0</f>
        <v>0</v>
      </c>
      <c r="F70" s="85"/>
    </row>
    <row r="71" spans="1:7" ht="11.25" hidden="1" customHeight="1" x14ac:dyDescent="0.25">
      <c r="B71" s="86" t="s">
        <v>4</v>
      </c>
      <c r="C71" s="48">
        <f>COUNTIFS(E2:E66,"Adhoc(L0)")</f>
        <v>2</v>
      </c>
      <c r="D71" s="48">
        <f>C71*1</f>
        <v>2</v>
      </c>
      <c r="E71" s="84">
        <f>C76*1</f>
        <v>10</v>
      </c>
      <c r="F71" s="85"/>
    </row>
    <row r="72" spans="1:7" ht="11.25" hidden="1" customHeight="1" x14ac:dyDescent="0.25">
      <c r="B72" s="86" t="s">
        <v>67</v>
      </c>
      <c r="C72" s="48">
        <f>COUNTIFS(E2:E66,"Adapting(L1)")</f>
        <v>0</v>
      </c>
      <c r="D72" s="48">
        <f>C72*3</f>
        <v>0</v>
      </c>
      <c r="E72" s="84">
        <f>C76*3</f>
        <v>30</v>
      </c>
      <c r="F72" s="85"/>
    </row>
    <row r="73" spans="1:7" ht="11.25" hidden="1" customHeight="1" x14ac:dyDescent="0.25">
      <c r="B73" s="86" t="s">
        <v>68</v>
      </c>
      <c r="C73" s="48">
        <f>COUNTIFS(E2:E66,"Maturing(L2)")</f>
        <v>1</v>
      </c>
      <c r="D73" s="48">
        <f>C73*5</f>
        <v>5</v>
      </c>
      <c r="E73" s="84">
        <f>C76*5</f>
        <v>50</v>
      </c>
      <c r="F73" s="85"/>
    </row>
    <row r="74" spans="1:7" ht="22.5" hidden="1" customHeight="1" x14ac:dyDescent="0.25">
      <c r="B74" s="86" t="s">
        <v>262</v>
      </c>
      <c r="C74" s="48">
        <f>COUNTIFS(E2:E66,"Sustaining(L3)")</f>
        <v>4</v>
      </c>
      <c r="D74" s="48">
        <f>C74*8</f>
        <v>32</v>
      </c>
      <c r="E74" s="84">
        <f>C76*8</f>
        <v>80</v>
      </c>
      <c r="F74" s="85"/>
    </row>
    <row r="75" spans="1:7" ht="11.25" hidden="1" customHeight="1" x14ac:dyDescent="0.25">
      <c r="B75" s="86"/>
      <c r="C75" s="83"/>
      <c r="D75" s="84" t="s">
        <v>70</v>
      </c>
      <c r="E75" s="87">
        <f>SUM(D70:D74)</f>
        <v>39</v>
      </c>
      <c r="F75" s="85"/>
    </row>
    <row r="76" spans="1:7" ht="11.25" hidden="1" customHeight="1" x14ac:dyDescent="0.25">
      <c r="B76" s="88" t="s">
        <v>116</v>
      </c>
      <c r="C76" s="48">
        <f>SUM(C70:C74)</f>
        <v>10</v>
      </c>
      <c r="E76" s="84">
        <f>SUM(D70:D74)</f>
        <v>39</v>
      </c>
      <c r="F76" s="85"/>
    </row>
    <row r="77" spans="1:7" ht="11.25" hidden="1" customHeight="1" x14ac:dyDescent="0.25">
      <c r="C77" s="89"/>
      <c r="E77" s="84"/>
      <c r="F77" s="85"/>
    </row>
    <row r="78" spans="1:7" x14ac:dyDescent="0.25">
      <c r="C78" s="83"/>
      <c r="D78" s="83"/>
      <c r="E78" s="84"/>
      <c r="F78" s="85"/>
    </row>
    <row r="80" spans="1:7" ht="44.25" customHeight="1" x14ac:dyDescent="0.25"/>
  </sheetData>
  <mergeCells count="15">
    <mergeCell ref="A2:A7"/>
    <mergeCell ref="A8:A34"/>
    <mergeCell ref="A36:A41"/>
    <mergeCell ref="A42:A66"/>
    <mergeCell ref="B67:D67"/>
    <mergeCell ref="B24:B27"/>
    <mergeCell ref="B30:B34"/>
    <mergeCell ref="B8:B18"/>
    <mergeCell ref="B19:B23"/>
    <mergeCell ref="B2:B7"/>
    <mergeCell ref="B35:B41"/>
    <mergeCell ref="B42:B46"/>
    <mergeCell ref="B47:B54"/>
    <mergeCell ref="B55:B59"/>
    <mergeCell ref="B60:B66"/>
  </mergeCells>
  <dataValidations count="4">
    <dataValidation type="list" allowBlank="1" showInputMessage="1" showErrorMessage="1" sqref="F2" xr:uid="{00000000-0002-0000-0400-000000000000}">
      <formula1>"0,1,2,3,4"</formula1>
    </dataValidation>
    <dataValidation type="list" allowBlank="1" showInputMessage="1" showErrorMessage="1" sqref="F9:F18 F20:F23 F3:F7 F25:F27 F29:F34 F36:F41 F48:F54 F56:F59 F61:F66 F43:F46" xr:uid="{00000000-0002-0000-0400-000001000000}">
      <formula1>"0,1"</formula1>
    </dataValidation>
    <dataValidation type="list" allowBlank="1" showInputMessage="1" showErrorMessage="1" promptTitle="Section Levels" prompt="This is to be filled post assessing the levels and is not autocalculated" sqref="E8 E19 E2 E28 E35 E24 E47 E42 E60 E55" xr:uid="{00000000-0002-0000-0400-000002000000}">
      <formula1>"Regressive(L-1),Adhoc(L0),Adapting(L1),Maturing(L2),Sustaining(L3)"</formula1>
    </dataValidation>
    <dataValidation allowBlank="1" showInputMessage="1" showErrorMessage="1" prompt="_x000a_" sqref="E67" xr:uid="{00000000-0002-0000-0400-000003000000}"/>
  </dataValidation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Overview</vt:lpstr>
      <vt:lpstr>Readme</vt:lpstr>
      <vt:lpstr>Data Operating Model agility</vt:lpstr>
      <vt:lpstr>Segregation of Duties</vt:lpstr>
      <vt:lpstr>Service Oriented Integration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2017-04-14T04:12:11Z</cp:lastPrinted>
  <dcterms:created xsi:type="dcterms:W3CDTF">2017-04-13T04:17:23Z</dcterms:created>
  <dcterms:modified xsi:type="dcterms:W3CDTF">2021-11-06T15:46:24Z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c6fcb702-7a87-40e6-ab59-91da2f8b29ab</vt:lpwstr>
  </property>
  <property fmtid="{D5CDD505-2E9C-101B-9397-08002B2CF9AE}" pid="3" name="HCLClassD6">
    <vt:lpwstr>False</vt:lpwstr>
  </property>
  <property fmtid="{D5CDD505-2E9C-101B-9397-08002B2CF9AE}" pid="4" name="HCLClassification">
    <vt:lpwstr>HCL_Cla5s_1nt3rnal</vt:lpwstr>
  </property>
</Properties>
</file>