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58564e743b5f78/เดสก์ท็อป/Data Sci/Project/"/>
    </mc:Choice>
  </mc:AlternateContent>
  <xr:revisionPtr revIDLastSave="252" documentId="8_{B6330D4E-616D-43F8-B58F-5CBEC9930829}" xr6:coauthVersionLast="47" xr6:coauthVersionMax="47" xr10:uidLastSave="{4211E6FE-EDA8-48BA-B671-BBF28DA4E468}"/>
  <bookViews>
    <workbookView xWindow="-108" yWindow="-108" windowWidth="23256" windowHeight="12456" tabRatio="890" xr2:uid="{942212F0-B6FE-4212-AC7F-4BD914CF32AC}"/>
  </bookViews>
  <sheets>
    <sheet name="financial_info" sheetId="1" r:id="rId1"/>
    <sheet name="CPALL" sheetId="2" r:id="rId2"/>
    <sheet name="CP_BS 24" sheetId="3" r:id="rId3"/>
    <sheet name="CP_PL 24" sheetId="4" r:id="rId4"/>
    <sheet name="CP_BS 23" sheetId="5" r:id="rId5"/>
    <sheet name="CP_PL 23" sheetId="6" r:id="rId6"/>
    <sheet name="BJC" sheetId="7" r:id="rId7"/>
    <sheet name="BJC_BS 24" sheetId="8" r:id="rId8"/>
    <sheet name="BJC_BS 24(2)" sheetId="9" r:id="rId9"/>
    <sheet name="BJC_PL 24" sheetId="10" r:id="rId10"/>
    <sheet name="BJC_BS 23" sheetId="11" r:id="rId11"/>
    <sheet name="BJC_BS 23(2)" sheetId="12" r:id="rId12"/>
    <sheet name="BJC_PL 23" sheetId="13" r:id="rId13"/>
    <sheet name="HMPRO" sheetId="14" r:id="rId14"/>
    <sheet name="HM_BS 24" sheetId="15" r:id="rId15"/>
    <sheet name="HM_PL&amp;CF 24" sheetId="16" r:id="rId16"/>
    <sheet name="HM_BS 23" sheetId="17" r:id="rId17"/>
    <sheet name="HM_PL&amp;CF 23" sheetId="18" r:id="rId18"/>
  </sheets>
  <definedNames>
    <definedName name="_xlnm._FilterDatabase" localSheetId="17" hidden="1">'HM_PL&amp;CF 23'!$A$7:$B$33</definedName>
    <definedName name="_xlnm._FilterDatabase" localSheetId="15" hidden="1">'HM_PL&amp;CF 24'!$A$7:$B$33</definedName>
    <definedName name="AS2DocOpenMode" hidden="1">"AS2DocumentEdit"</definedName>
    <definedName name="_xlnm.Print_Area" localSheetId="10">'BJC_BS 23'!$A$1:$K$54</definedName>
    <definedName name="_xlnm.Print_Area" localSheetId="11">'BJC_BS 23(2)'!$A$1:$K$112</definedName>
    <definedName name="_xlnm.Print_Area" localSheetId="12">'BJC_PL 23'!$A$1:$I$110</definedName>
    <definedName name="_xlnm.Print_Area" localSheetId="4">'CP_BS 23'!$A$1:$I$106</definedName>
    <definedName name="_xlnm.Print_Area" localSheetId="2">'CP_BS 24'!$A$1:$I$105</definedName>
    <definedName name="_xlnm.Print_Area" localSheetId="5">'CP_PL 23'!$A$1:$I$89</definedName>
    <definedName name="_xlnm.Print_Area" localSheetId="3">'CP_PL 24'!$A$1:$I$93</definedName>
    <definedName name="_xlnm.Print_Area" localSheetId="16">'HM_BS 23'!$A$1:$J$89</definedName>
    <definedName name="_xlnm.Print_Area" localSheetId="14">'HM_BS 24'!$A$1:$J$87</definedName>
    <definedName name="_xlnm.Print_Area" localSheetId="17">'HM_PL&amp;CF 23'!$A$1:$J$155</definedName>
    <definedName name="_xlnm.Print_Area" localSheetId="15">'HM_PL&amp;CF 24'!$A$1:$K$155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N10" i="1"/>
  <c r="N9" i="1"/>
  <c r="N8" i="1"/>
  <c r="M10" i="1"/>
  <c r="M9" i="1"/>
  <c r="M8" i="1"/>
  <c r="L10" i="1"/>
  <c r="L9" i="1"/>
  <c r="L8" i="1"/>
  <c r="I10" i="1"/>
  <c r="I9" i="1"/>
  <c r="H10" i="1"/>
  <c r="H9" i="1"/>
  <c r="H8" i="1"/>
  <c r="I8" i="1"/>
  <c r="G10" i="1"/>
  <c r="G9" i="1"/>
  <c r="G8" i="1"/>
  <c r="F10" i="1"/>
  <c r="F9" i="1"/>
  <c r="F8" i="1"/>
  <c r="E10" i="1"/>
  <c r="E9" i="1"/>
  <c r="E8" i="1"/>
  <c r="J139" i="18"/>
  <c r="H139" i="18"/>
  <c r="F139" i="18"/>
  <c r="D139" i="18"/>
  <c r="J128" i="18"/>
  <c r="H128" i="18"/>
  <c r="F128" i="18"/>
  <c r="D128" i="18"/>
  <c r="J103" i="18"/>
  <c r="J106" i="18" s="1"/>
  <c r="J141" i="18" s="1"/>
  <c r="J143" i="18" s="1"/>
  <c r="J144" i="18" s="1"/>
  <c r="J46" i="18"/>
  <c r="J67" i="18" s="1"/>
  <c r="H46" i="18"/>
  <c r="H67" i="18" s="1"/>
  <c r="F46" i="18"/>
  <c r="F67" i="18" s="1"/>
  <c r="D46" i="18"/>
  <c r="D67" i="18" s="1"/>
  <c r="A43" i="18"/>
  <c r="A64" i="18" s="1"/>
  <c r="A111" i="18" s="1"/>
  <c r="J34" i="18"/>
  <c r="J36" i="18" s="1"/>
  <c r="H34" i="18"/>
  <c r="H36" i="18" s="1"/>
  <c r="F34" i="18"/>
  <c r="F36" i="18" s="1"/>
  <c r="D34" i="18"/>
  <c r="D36" i="18" s="1"/>
  <c r="J25" i="18"/>
  <c r="J69" i="18" s="1"/>
  <c r="J20" i="18"/>
  <c r="H20" i="18"/>
  <c r="F20" i="18"/>
  <c r="D20" i="18"/>
  <c r="J13" i="18"/>
  <c r="H13" i="18"/>
  <c r="H21" i="18" s="1"/>
  <c r="H25" i="18" s="1"/>
  <c r="F13" i="18"/>
  <c r="F21" i="18" s="1"/>
  <c r="F25" i="18" s="1"/>
  <c r="D13" i="18"/>
  <c r="D21" i="18" s="1"/>
  <c r="D25" i="18" s="1"/>
  <c r="J78" i="17"/>
  <c r="J80" i="17" s="1"/>
  <c r="H78" i="17"/>
  <c r="H80" i="17" s="1"/>
  <c r="F78" i="17"/>
  <c r="F80" i="17" s="1"/>
  <c r="D78" i="17"/>
  <c r="D80" i="17" s="1"/>
  <c r="J56" i="17"/>
  <c r="H56" i="17"/>
  <c r="F56" i="17"/>
  <c r="D56" i="17"/>
  <c r="J48" i="17"/>
  <c r="J57" i="17" s="1"/>
  <c r="H48" i="17"/>
  <c r="H57" i="17" s="1"/>
  <c r="F48" i="17"/>
  <c r="F57" i="17" s="1"/>
  <c r="D48" i="17"/>
  <c r="K9" i="1" s="1"/>
  <c r="J37" i="17"/>
  <c r="J66" i="17" s="1"/>
  <c r="H37" i="17"/>
  <c r="H66" i="17" s="1"/>
  <c r="F37" i="17"/>
  <c r="F66" i="17" s="1"/>
  <c r="D37" i="17"/>
  <c r="D66" i="17" s="1"/>
  <c r="A34" i="17"/>
  <c r="A63" i="17" s="1"/>
  <c r="J28" i="17"/>
  <c r="H28" i="17"/>
  <c r="F28" i="17"/>
  <c r="D28" i="17"/>
  <c r="J14" i="17"/>
  <c r="J29" i="17" s="1"/>
  <c r="H14" i="17"/>
  <c r="H29" i="17" s="1"/>
  <c r="F14" i="17"/>
  <c r="F29" i="17" s="1"/>
  <c r="D14" i="17"/>
  <c r="D29" i="17" s="1"/>
  <c r="K8" i="1" l="1"/>
  <c r="D57" i="17"/>
  <c r="J8" i="1"/>
  <c r="J9" i="1"/>
  <c r="F69" i="18"/>
  <c r="F88" i="18" s="1"/>
  <c r="F103" i="18" s="1"/>
  <c r="F106" i="18" s="1"/>
  <c r="F141" i="18" s="1"/>
  <c r="F143" i="18" s="1"/>
  <c r="F144" i="18" s="1"/>
  <c r="F27" i="18"/>
  <c r="D81" i="17"/>
  <c r="D82" i="17" s="1"/>
  <c r="F81" i="17"/>
  <c r="F82" i="17" s="1"/>
  <c r="H81" i="17"/>
  <c r="H82" i="17" s="1"/>
  <c r="J81" i="17"/>
  <c r="J82" i="17" s="1"/>
  <c r="H69" i="18"/>
  <c r="H88" i="18" s="1"/>
  <c r="H103" i="18" s="1"/>
  <c r="H106" i="18" s="1"/>
  <c r="H141" i="18" s="1"/>
  <c r="H143" i="18" s="1"/>
  <c r="H144" i="18" s="1"/>
  <c r="H27" i="18"/>
  <c r="D69" i="18"/>
  <c r="D88" i="18" s="1"/>
  <c r="D103" i="18" s="1"/>
  <c r="D106" i="18" s="1"/>
  <c r="D141" i="18" s="1"/>
  <c r="D143" i="18" s="1"/>
  <c r="D144" i="18" s="1"/>
  <c r="D27" i="18"/>
  <c r="J27" i="18"/>
  <c r="D38" i="18" l="1"/>
  <c r="D53" i="18" s="1"/>
  <c r="D55" i="18" s="1"/>
  <c r="D59" i="18"/>
  <c r="D48" i="18"/>
  <c r="D50" i="18" s="1"/>
  <c r="J38" i="18"/>
  <c r="J53" i="18" s="1"/>
  <c r="J59" i="18"/>
  <c r="J48" i="18"/>
  <c r="H48" i="18"/>
  <c r="H59" i="18"/>
  <c r="H38" i="18"/>
  <c r="H53" i="18" s="1"/>
  <c r="F38" i="18"/>
  <c r="F53" i="18" s="1"/>
  <c r="F55" i="18" s="1"/>
  <c r="F59" i="18"/>
  <c r="F48" i="18"/>
  <c r="F50" i="18" s="1"/>
  <c r="J140" i="16" l="1"/>
  <c r="H140" i="16"/>
  <c r="F140" i="16"/>
  <c r="D140" i="16"/>
  <c r="J130" i="16"/>
  <c r="H130" i="16"/>
  <c r="F130" i="16"/>
  <c r="D130" i="16"/>
  <c r="J51" i="16"/>
  <c r="J72" i="16" s="1"/>
  <c r="H51" i="16"/>
  <c r="H72" i="16" s="1"/>
  <c r="F51" i="16"/>
  <c r="F72" i="16" s="1"/>
  <c r="D51" i="16"/>
  <c r="D72" i="16" s="1"/>
  <c r="A48" i="16"/>
  <c r="A69" i="16" s="1"/>
  <c r="A116" i="16" s="1"/>
  <c r="J39" i="16"/>
  <c r="H39" i="16"/>
  <c r="F39" i="16"/>
  <c r="D39" i="16"/>
  <c r="J34" i="16"/>
  <c r="H34" i="16"/>
  <c r="F34" i="16"/>
  <c r="D34" i="16"/>
  <c r="D41" i="16" s="1"/>
  <c r="J20" i="16"/>
  <c r="H20" i="16"/>
  <c r="F20" i="16"/>
  <c r="D20" i="16"/>
  <c r="J13" i="16"/>
  <c r="J21" i="16" s="1"/>
  <c r="J25" i="16" s="1"/>
  <c r="H13" i="16"/>
  <c r="F13" i="16"/>
  <c r="D13" i="16"/>
  <c r="H78" i="15"/>
  <c r="F78" i="15"/>
  <c r="D78" i="15"/>
  <c r="J76" i="15"/>
  <c r="J78" i="15" s="1"/>
  <c r="H76" i="15"/>
  <c r="F76" i="15"/>
  <c r="D76" i="15"/>
  <c r="J54" i="15"/>
  <c r="H54" i="15"/>
  <c r="F54" i="15"/>
  <c r="D54" i="15"/>
  <c r="J46" i="15"/>
  <c r="H46" i="15"/>
  <c r="F46" i="15"/>
  <c r="F55" i="15" s="1"/>
  <c r="F79" i="15" s="1"/>
  <c r="D46" i="15"/>
  <c r="K10" i="1" s="1"/>
  <c r="J35" i="15"/>
  <c r="J64" i="15" s="1"/>
  <c r="H35" i="15"/>
  <c r="H64" i="15" s="1"/>
  <c r="F35" i="15"/>
  <c r="F64" i="15" s="1"/>
  <c r="D35" i="15"/>
  <c r="D64" i="15" s="1"/>
  <c r="A32" i="15"/>
  <c r="A61" i="15" s="1"/>
  <c r="J26" i="15"/>
  <c r="H26" i="15"/>
  <c r="F26" i="15"/>
  <c r="D26" i="15"/>
  <c r="J14" i="15"/>
  <c r="H14" i="15"/>
  <c r="F14" i="15"/>
  <c r="D14" i="15"/>
  <c r="J10" i="1" s="1"/>
  <c r="F21" i="16" l="1"/>
  <c r="F25" i="16" s="1"/>
  <c r="F27" i="15"/>
  <c r="F80" i="15" s="1"/>
  <c r="J55" i="15"/>
  <c r="J79" i="15" s="1"/>
  <c r="D55" i="15"/>
  <c r="D79" i="15" s="1"/>
  <c r="H55" i="15"/>
  <c r="H79" i="15" s="1"/>
  <c r="J27" i="15"/>
  <c r="F41" i="16"/>
  <c r="D21" i="16"/>
  <c r="D25" i="16" s="1"/>
  <c r="D27" i="16" s="1"/>
  <c r="H27" i="15"/>
  <c r="H41" i="16"/>
  <c r="D27" i="15"/>
  <c r="J41" i="16"/>
  <c r="H21" i="16"/>
  <c r="H25" i="16" s="1"/>
  <c r="H74" i="16" s="1"/>
  <c r="H93" i="16" s="1"/>
  <c r="H108" i="16" s="1"/>
  <c r="H111" i="16" s="1"/>
  <c r="H142" i="16" s="1"/>
  <c r="H144" i="16" s="1"/>
  <c r="H145" i="16" s="1"/>
  <c r="F27" i="16"/>
  <c r="F74" i="16"/>
  <c r="F93" i="16" s="1"/>
  <c r="F108" i="16" s="1"/>
  <c r="F111" i="16" s="1"/>
  <c r="F142" i="16" s="1"/>
  <c r="F144" i="16" s="1"/>
  <c r="F145" i="16" s="1"/>
  <c r="J74" i="16"/>
  <c r="J93" i="16" s="1"/>
  <c r="J108" i="16" s="1"/>
  <c r="J111" i="16" s="1"/>
  <c r="J142" i="16" s="1"/>
  <c r="J144" i="16" s="1"/>
  <c r="J145" i="16" s="1"/>
  <c r="J27" i="16"/>
  <c r="H27" i="16" l="1"/>
  <c r="H80" i="15"/>
  <c r="D80" i="15"/>
  <c r="J80" i="15"/>
  <c r="D74" i="16"/>
  <c r="D93" i="16" s="1"/>
  <c r="D108" i="16" s="1"/>
  <c r="D111" i="16" s="1"/>
  <c r="D142" i="16" s="1"/>
  <c r="D144" i="16" s="1"/>
  <c r="D145" i="16" s="1"/>
  <c r="J64" i="16"/>
  <c r="J43" i="16"/>
  <c r="J58" i="16" s="1"/>
  <c r="J53" i="16"/>
  <c r="H43" i="16"/>
  <c r="H58" i="16" s="1"/>
  <c r="H64" i="16"/>
  <c r="H53" i="16"/>
  <c r="D43" i="16"/>
  <c r="D58" i="16" s="1"/>
  <c r="D60" i="16" s="1"/>
  <c r="D64" i="16"/>
  <c r="D53" i="16"/>
  <c r="D55" i="16" s="1"/>
  <c r="F43" i="16"/>
  <c r="F58" i="16" s="1"/>
  <c r="F60" i="16" s="1"/>
  <c r="F64" i="16"/>
  <c r="F53" i="16"/>
  <c r="F55" i="16" s="1"/>
  <c r="N7" i="1" l="1"/>
  <c r="N6" i="1"/>
  <c r="N5" i="1"/>
  <c r="M7" i="1"/>
  <c r="M6" i="1"/>
  <c r="M5" i="1"/>
  <c r="L7" i="1"/>
  <c r="L6" i="1"/>
  <c r="L5" i="1"/>
  <c r="K6" i="1"/>
  <c r="J6" i="1"/>
  <c r="J5" i="1"/>
  <c r="I7" i="1"/>
  <c r="I6" i="1"/>
  <c r="I5" i="1"/>
  <c r="H7" i="1"/>
  <c r="H6" i="1"/>
  <c r="H5" i="1"/>
  <c r="G7" i="1"/>
  <c r="G6" i="1"/>
  <c r="G5" i="1"/>
  <c r="F7" i="1"/>
  <c r="F6" i="1"/>
  <c r="F5" i="1"/>
  <c r="E7" i="1"/>
  <c r="E6" i="1"/>
  <c r="E5" i="1"/>
  <c r="I98" i="13"/>
  <c r="E98" i="13"/>
  <c r="E97" i="13"/>
  <c r="E94" i="13"/>
  <c r="C94" i="13"/>
  <c r="I89" i="13"/>
  <c r="E89" i="13"/>
  <c r="C89" i="13"/>
  <c r="I82" i="13"/>
  <c r="G82" i="13"/>
  <c r="E82" i="13"/>
  <c r="C82" i="13"/>
  <c r="C83" i="13" s="1"/>
  <c r="I74" i="13"/>
  <c r="G74" i="13"/>
  <c r="E74" i="13"/>
  <c r="C74" i="13"/>
  <c r="I22" i="13"/>
  <c r="G22" i="13"/>
  <c r="E22" i="13"/>
  <c r="C22" i="13"/>
  <c r="I15" i="13"/>
  <c r="G15" i="13"/>
  <c r="E15" i="13"/>
  <c r="C15" i="13"/>
  <c r="H115" i="12"/>
  <c r="F115" i="12"/>
  <c r="K89" i="12"/>
  <c r="K91" i="12" s="1"/>
  <c r="I89" i="12"/>
  <c r="I91" i="12" s="1"/>
  <c r="G89" i="12"/>
  <c r="G91" i="12" s="1"/>
  <c r="G92" i="12" s="1"/>
  <c r="G115" i="12" s="1"/>
  <c r="E89" i="12"/>
  <c r="E91" i="12" s="1"/>
  <c r="C89" i="12"/>
  <c r="C91" i="12" s="1"/>
  <c r="K34" i="12"/>
  <c r="I34" i="12"/>
  <c r="E34" i="12"/>
  <c r="C34" i="12"/>
  <c r="C35" i="12" s="1"/>
  <c r="K24" i="12"/>
  <c r="I24" i="12"/>
  <c r="E24" i="12"/>
  <c r="K5" i="1" s="1"/>
  <c r="C24" i="12"/>
  <c r="K37" i="11"/>
  <c r="K38" i="11" s="1"/>
  <c r="I37" i="11"/>
  <c r="I38" i="11" s="1"/>
  <c r="E37" i="11"/>
  <c r="E38" i="11" s="1"/>
  <c r="C37" i="11"/>
  <c r="C38" i="11" s="1"/>
  <c r="K22" i="11"/>
  <c r="I22" i="11"/>
  <c r="E22" i="11"/>
  <c r="C22" i="11"/>
  <c r="E83" i="13" l="1"/>
  <c r="G83" i="13"/>
  <c r="I83" i="13"/>
  <c r="E35" i="12"/>
  <c r="E92" i="12" s="1"/>
  <c r="E115" i="12" s="1"/>
  <c r="C23" i="13"/>
  <c r="C28" i="13" s="1"/>
  <c r="C30" i="13" s="1"/>
  <c r="C84" i="13" s="1"/>
  <c r="I35" i="12"/>
  <c r="E23" i="13"/>
  <c r="E28" i="13" s="1"/>
  <c r="E30" i="13" s="1"/>
  <c r="K35" i="12"/>
  <c r="K92" i="12" s="1"/>
  <c r="G23" i="13"/>
  <c r="G28" i="13" s="1"/>
  <c r="G30" i="13" s="1"/>
  <c r="G87" i="13" s="1"/>
  <c r="G97" i="13" s="1"/>
  <c r="I23" i="13"/>
  <c r="I28" i="13" s="1"/>
  <c r="I30" i="13" s="1"/>
  <c r="I92" i="12"/>
  <c r="I115" i="12" s="1"/>
  <c r="C92" i="12"/>
  <c r="C115" i="12" s="1"/>
  <c r="G98" i="13"/>
  <c r="G84" i="13" l="1"/>
  <c r="G92" i="13" s="1"/>
  <c r="G94" i="13" s="1"/>
  <c r="I84" i="13"/>
  <c r="I92" i="13" s="1"/>
  <c r="I94" i="13" s="1"/>
  <c r="E84" i="13"/>
  <c r="G89" i="13"/>
  <c r="E97" i="10"/>
  <c r="C97" i="10"/>
  <c r="E92" i="10"/>
  <c r="C92" i="10"/>
  <c r="I85" i="10"/>
  <c r="I86" i="10" s="1"/>
  <c r="G85" i="10"/>
  <c r="E85" i="10"/>
  <c r="E86" i="10" s="1"/>
  <c r="C85" i="10"/>
  <c r="C86" i="10" s="1"/>
  <c r="I77" i="10"/>
  <c r="G77" i="10"/>
  <c r="E77" i="10"/>
  <c r="C77" i="10"/>
  <c r="I21" i="10"/>
  <c r="G21" i="10"/>
  <c r="E21" i="10"/>
  <c r="C21" i="10"/>
  <c r="I15" i="10"/>
  <c r="G15" i="10"/>
  <c r="E15" i="10"/>
  <c r="C15" i="10"/>
  <c r="J90" i="9"/>
  <c r="J92" i="9" s="1"/>
  <c r="H90" i="9"/>
  <c r="H92" i="9" s="1"/>
  <c r="E90" i="9"/>
  <c r="E92" i="9" s="1"/>
  <c r="C90" i="9"/>
  <c r="C92" i="9" s="1"/>
  <c r="J34" i="9"/>
  <c r="J35" i="9" s="1"/>
  <c r="H34" i="9"/>
  <c r="H35" i="9" s="1"/>
  <c r="E34" i="9"/>
  <c r="C34" i="9"/>
  <c r="J24" i="9"/>
  <c r="H24" i="9"/>
  <c r="E24" i="9"/>
  <c r="C24" i="9"/>
  <c r="K7" i="1" s="1"/>
  <c r="J38" i="8"/>
  <c r="J37" i="8"/>
  <c r="H37" i="8"/>
  <c r="H38" i="8" s="1"/>
  <c r="E37" i="8"/>
  <c r="E38" i="8" s="1"/>
  <c r="C37" i="8"/>
  <c r="C38" i="8" s="1"/>
  <c r="J22" i="8"/>
  <c r="H22" i="8"/>
  <c r="E22" i="8"/>
  <c r="C22" i="8"/>
  <c r="J7" i="1" s="1"/>
  <c r="G86" i="10" l="1"/>
  <c r="C22" i="10"/>
  <c r="C27" i="10" s="1"/>
  <c r="C29" i="10" s="1"/>
  <c r="C87" i="10" s="1"/>
  <c r="E22" i="10"/>
  <c r="E27" i="10" s="1"/>
  <c r="E29" i="10" s="1"/>
  <c r="G22" i="10"/>
  <c r="G27" i="10" s="1"/>
  <c r="G29" i="10" s="1"/>
  <c r="G90" i="10" s="1"/>
  <c r="C35" i="9"/>
  <c r="I22" i="10"/>
  <c r="I27" i="10" s="1"/>
  <c r="I29" i="10" s="1"/>
  <c r="I90" i="10" s="1"/>
  <c r="E35" i="9"/>
  <c r="E93" i="9" s="1"/>
  <c r="E87" i="10"/>
  <c r="G101" i="10"/>
  <c r="G100" i="10"/>
  <c r="G92" i="10"/>
  <c r="I101" i="10"/>
  <c r="I100" i="10"/>
  <c r="I92" i="10"/>
  <c r="H93" i="9"/>
  <c r="J93" i="9"/>
  <c r="C93" i="9"/>
  <c r="G87" i="10" l="1"/>
  <c r="G95" i="10" s="1"/>
  <c r="G97" i="10" s="1"/>
  <c r="I87" i="10"/>
  <c r="I95" i="10" s="1"/>
  <c r="I97" i="10" s="1"/>
  <c r="N4" i="1"/>
  <c r="N3" i="1"/>
  <c r="N2" i="1"/>
  <c r="M4" i="1"/>
  <c r="M3" i="1"/>
  <c r="M2" i="1"/>
  <c r="L4" i="1"/>
  <c r="L3" i="1"/>
  <c r="L2" i="1"/>
  <c r="J3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E89" i="6"/>
  <c r="C89" i="6"/>
  <c r="I74" i="6"/>
  <c r="G74" i="6"/>
  <c r="G76" i="6" s="1"/>
  <c r="E74" i="6"/>
  <c r="C74" i="6"/>
  <c r="I59" i="6"/>
  <c r="G59" i="6"/>
  <c r="E59" i="6"/>
  <c r="E76" i="6" s="1"/>
  <c r="C59" i="6"/>
  <c r="C76" i="6" s="1"/>
  <c r="C47" i="6"/>
  <c r="I36" i="6"/>
  <c r="I47" i="6" s="1"/>
  <c r="G36" i="6"/>
  <c r="G47" i="6" s="1"/>
  <c r="E36" i="6"/>
  <c r="E47" i="6" s="1"/>
  <c r="C36" i="6"/>
  <c r="I21" i="6"/>
  <c r="I23" i="6" s="1"/>
  <c r="G21" i="6"/>
  <c r="E21" i="6"/>
  <c r="C21" i="6"/>
  <c r="I14" i="6"/>
  <c r="G14" i="6"/>
  <c r="E14" i="6"/>
  <c r="E23" i="6" s="1"/>
  <c r="E27" i="6" s="1"/>
  <c r="C14" i="6"/>
  <c r="C23" i="6" s="1"/>
  <c r="C27" i="6" s="1"/>
  <c r="E103" i="5"/>
  <c r="C103" i="5"/>
  <c r="I101" i="5"/>
  <c r="I103" i="5" s="1"/>
  <c r="G101" i="5"/>
  <c r="G103" i="5" s="1"/>
  <c r="E101" i="5"/>
  <c r="C101" i="5"/>
  <c r="I72" i="5"/>
  <c r="G72" i="5"/>
  <c r="E72" i="5"/>
  <c r="C72" i="5"/>
  <c r="I59" i="5"/>
  <c r="I74" i="5" s="1"/>
  <c r="G59" i="5"/>
  <c r="G74" i="5" s="1"/>
  <c r="E59" i="5"/>
  <c r="E74" i="5" s="1"/>
  <c r="C59" i="5"/>
  <c r="C74" i="5" s="1"/>
  <c r="I33" i="5"/>
  <c r="G33" i="5"/>
  <c r="E33" i="5"/>
  <c r="C33" i="5"/>
  <c r="I17" i="5"/>
  <c r="G17" i="5"/>
  <c r="E17" i="5"/>
  <c r="C17" i="5"/>
  <c r="C77" i="6" l="1"/>
  <c r="K2" i="1"/>
  <c r="K3" i="1"/>
  <c r="I76" i="6"/>
  <c r="G23" i="6"/>
  <c r="G29" i="6" s="1"/>
  <c r="G31" i="6" s="1"/>
  <c r="E105" i="5"/>
  <c r="C35" i="5"/>
  <c r="C105" i="5"/>
  <c r="E35" i="5"/>
  <c r="E77" i="6"/>
  <c r="G35" i="5"/>
  <c r="G77" i="6"/>
  <c r="G87" i="6" s="1"/>
  <c r="G89" i="6" s="1"/>
  <c r="I35" i="5"/>
  <c r="I77" i="6"/>
  <c r="I87" i="6" s="1"/>
  <c r="I89" i="6" s="1"/>
  <c r="J2" i="1"/>
  <c r="I105" i="5"/>
  <c r="G105" i="5"/>
  <c r="I29" i="6"/>
  <c r="I31" i="6" s="1"/>
  <c r="I27" i="6"/>
  <c r="C29" i="6"/>
  <c r="C31" i="6" s="1"/>
  <c r="E29" i="6"/>
  <c r="E31" i="6" s="1"/>
  <c r="G27" i="6" l="1"/>
  <c r="I93" i="4"/>
  <c r="E93" i="4"/>
  <c r="C93" i="4"/>
  <c r="I77" i="4"/>
  <c r="G77" i="4"/>
  <c r="E77" i="4"/>
  <c r="C77" i="4"/>
  <c r="I60" i="4"/>
  <c r="G60" i="4"/>
  <c r="E60" i="4"/>
  <c r="C60" i="4"/>
  <c r="C80" i="4" s="1"/>
  <c r="I36" i="4"/>
  <c r="I47" i="4" s="1"/>
  <c r="G36" i="4"/>
  <c r="G47" i="4" s="1"/>
  <c r="E36" i="4"/>
  <c r="E47" i="4" s="1"/>
  <c r="C36" i="4"/>
  <c r="C47" i="4" s="1"/>
  <c r="I21" i="4"/>
  <c r="G21" i="4"/>
  <c r="E21" i="4"/>
  <c r="C21" i="4"/>
  <c r="I14" i="4"/>
  <c r="G14" i="4"/>
  <c r="E14" i="4"/>
  <c r="C14" i="4"/>
  <c r="C23" i="4" s="1"/>
  <c r="C27" i="4" s="1"/>
  <c r="I100" i="3"/>
  <c r="I102" i="3" s="1"/>
  <c r="G100" i="3"/>
  <c r="G102" i="3" s="1"/>
  <c r="E100" i="3"/>
  <c r="E102" i="3" s="1"/>
  <c r="C100" i="3"/>
  <c r="C102" i="3" s="1"/>
  <c r="I71" i="3"/>
  <c r="G71" i="3"/>
  <c r="E71" i="3"/>
  <c r="C71" i="3"/>
  <c r="I58" i="3"/>
  <c r="I73" i="3" s="1"/>
  <c r="E58" i="3"/>
  <c r="E73" i="3" s="1"/>
  <c r="C58" i="3"/>
  <c r="G57" i="3"/>
  <c r="G58" i="3" s="1"/>
  <c r="G73" i="3" s="1"/>
  <c r="I33" i="3"/>
  <c r="G33" i="3"/>
  <c r="E33" i="3"/>
  <c r="C33" i="3"/>
  <c r="I17" i="3"/>
  <c r="I35" i="3" s="1"/>
  <c r="G17" i="3"/>
  <c r="G35" i="3" s="1"/>
  <c r="E17" i="3"/>
  <c r="E35" i="3" s="1"/>
  <c r="C17" i="3"/>
  <c r="I80" i="4" l="1"/>
  <c r="C35" i="3"/>
  <c r="J4" i="1"/>
  <c r="E104" i="3"/>
  <c r="C73" i="3"/>
  <c r="C104" i="3" s="1"/>
  <c r="K4" i="1"/>
  <c r="G23" i="4"/>
  <c r="G29" i="4" s="1"/>
  <c r="G31" i="4" s="1"/>
  <c r="G80" i="4"/>
  <c r="I23" i="4"/>
  <c r="I29" i="4" s="1"/>
  <c r="I31" i="4" s="1"/>
  <c r="I81" i="4"/>
  <c r="E80" i="4"/>
  <c r="E81" i="4" s="1"/>
  <c r="E23" i="4"/>
  <c r="E29" i="4" s="1"/>
  <c r="E31" i="4" s="1"/>
  <c r="G81" i="4"/>
  <c r="G91" i="4" s="1"/>
  <c r="G93" i="4" s="1"/>
  <c r="C81" i="4"/>
  <c r="G104" i="3"/>
  <c r="I104" i="3"/>
  <c r="I27" i="4"/>
  <c r="C29" i="4"/>
  <c r="C31" i="4" s="1"/>
  <c r="G27" i="4" l="1"/>
  <c r="E27" i="4"/>
</calcChain>
</file>

<file path=xl/sharedStrings.xml><?xml version="1.0" encoding="utf-8"?>
<sst xmlns="http://schemas.openxmlformats.org/spreadsheetml/2006/main" count="1401" uniqueCount="553">
  <si>
    <t>(unit : million Bath)</t>
  </si>
  <si>
    <t>Company</t>
  </si>
  <si>
    <t>Year</t>
  </si>
  <si>
    <t>Revenue</t>
  </si>
  <si>
    <t>Net Income</t>
  </si>
  <si>
    <t xml:space="preserve"> COGS </t>
  </si>
  <si>
    <t>Total Assets</t>
  </si>
  <si>
    <t>Total Liabilities</t>
  </si>
  <si>
    <t>Shareholders Equity</t>
  </si>
  <si>
    <t xml:space="preserve"> Current Assets </t>
  </si>
  <si>
    <t xml:space="preserve"> Current Liabilities </t>
  </si>
  <si>
    <t xml:space="preserve"> Inventory </t>
  </si>
  <si>
    <t xml:space="preserve"> EBIT </t>
  </si>
  <si>
    <t xml:space="preserve"> Interest Expense </t>
  </si>
  <si>
    <t>CPALL</t>
  </si>
  <si>
    <t>BJC</t>
  </si>
  <si>
    <t>HMPRO</t>
  </si>
  <si>
    <t>งวดงบการเงิน ณ วันที่</t>
  </si>
  <si>
    <t>YE/64</t>
  </si>
  <si>
    <t>YE/65</t>
  </si>
  <si>
    <t>YE/66</t>
  </si>
  <si>
    <t>YE/67</t>
  </si>
  <si>
    <t>Q1/68</t>
  </si>
  <si>
    <t>บัญชีทางการเงิน</t>
  </si>
  <si>
    <t>สินทรัพย์รวม (ล้านบาท)</t>
  </si>
  <si>
    <t>หนี้สินรวม (ล้านบาท)</t>
  </si>
  <si>
    <t>ส่วนผู้ถือหุ้น (ล้านบาท)</t>
  </si>
  <si>
    <t>ทุนที่ออกและชำระแล้ว (ล้านบาท)</t>
  </si>
  <si>
    <t>รายได้รวม (ล้านบาท)</t>
  </si>
  <si>
    <t>รายได้จากการดำเนินงาน (ล้านบาท)</t>
  </si>
  <si>
    <t>รวมต้นทุนและค่าใช้จ่าย (ล้านบาท)</t>
  </si>
  <si>
    <t>กำไรก่อนต้นทุนทางการเงินและภาษี (ล้านบาท)</t>
  </si>
  <si>
    <t>กำไรสุทธิ (ล้านบาท)</t>
  </si>
  <si>
    <t>กำไร (บาท / หุ้น)</t>
  </si>
  <si>
    <t>อัตราส่วนทางการเงินที่สำคัญ</t>
  </si>
  <si>
    <t>ROA (%)</t>
  </si>
  <si>
    <t>ROE (%)</t>
  </si>
  <si>
    <t>อัตรากำไรสุทธิ (%)</t>
  </si>
  <si>
    <t>อัตราส่วนหนี้สินต่อส่วนของผู้ถือหุ้น (เท่า)</t>
  </si>
  <si>
    <t>ค่าสถิติสำคัญ ณ วันที่</t>
  </si>
  <si>
    <t>ราคาล่าสุด (บาท)</t>
  </si>
  <si>
    <t>มูลค่าหลักทรัพย์ตามราคาตลาด (ล้านบาท)</t>
  </si>
  <si>
    <t>มูลค่าทางบัญชีต่อหุ้น (บาท)</t>
  </si>
  <si>
    <t>P/E (เท่า)</t>
  </si>
  <si>
    <t>P/BV (เท่า)</t>
  </si>
  <si>
    <t>อัตราส่วนเงินปันผลตอบแทน (%)</t>
  </si>
  <si>
    <t>บริษัท ซีพี ออลล์ จำกัด (มหาชน) และบริษัทย่อย</t>
  </si>
  <si>
    <t>งบฐานะการเงิน</t>
  </si>
  <si>
    <t>งบการเงินรวม</t>
  </si>
  <si>
    <t>งบการเงินเฉพาะกิจการ</t>
  </si>
  <si>
    <t>31 ธันวาคม</t>
  </si>
  <si>
    <t>สินทรัพย์</t>
  </si>
  <si>
    <t>หมายเหตุ</t>
  </si>
  <si>
    <t>(บาท)</t>
  </si>
  <si>
    <t xml:space="preserve">สินทรัพย์หมุนเวียน </t>
  </si>
  <si>
    <t>เงินสดและรายการเทียบเท่าเงินสด</t>
  </si>
  <si>
    <t>เงินลงทุนชั่วคราว</t>
  </si>
  <si>
    <t>ลูกหนี้การค้า</t>
  </si>
  <si>
    <t>5, 7</t>
  </si>
  <si>
    <t>ลูกหนี้หมุนเวียนอื่น</t>
  </si>
  <si>
    <t>เงินให้กู้ยืมระยะสั้นแก่บริษัทย่อย</t>
  </si>
  <si>
    <t xml:space="preserve">สินค้าคงเหลือ  </t>
  </si>
  <si>
    <t>สินทรัพย์อนุพันธ์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</si>
  <si>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</si>
  <si>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</si>
  <si>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</si>
  <si>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>เงินลงทุนในบริษัทย่อย</t>
  </si>
  <si>
    <t>เงินลงทุนในบริษัทร่วม</t>
  </si>
  <si>
    <t>เงินลงทุนในการร่วมค้า</t>
  </si>
  <si>
    <t>เงินลงทุนในบริษัทที่เกี่ยวข้องกัน</t>
  </si>
  <si>
    <t>5, 30</t>
  </si>
  <si>
    <t>เงินลงทุนระยะยาวอื่น</t>
  </si>
  <si>
    <t>ลูกหนี้ไม่หมุนเวียนอื่น</t>
  </si>
  <si>
    <t>อสังหาริมทรัพย์เพื่อการลงทุน</t>
  </si>
  <si>
    <t xml:space="preserve">ที่ดิน อาคารและอุปกรณ์ </t>
  </si>
  <si>
    <t>5, 13</t>
  </si>
  <si>
    <t>สินทรัพย์สิทธิการใช้</t>
  </si>
  <si>
    <t>ค่าความนิยม</t>
  </si>
  <si>
    <t>สินทรัพย์ไม่มีตัวตนอื่นนอกจากค่าความนิยม</t>
  </si>
  <si>
    <t>5, 16</t>
  </si>
  <si>
    <t>สินทรัพย์ภาษีเงินได้รอการตัดบัญชี</t>
  </si>
  <si>
    <t xml:space="preserve">สินทรัพย์ไม่หมุนเวียนอื่น  </t>
  </si>
  <si>
    <t>รวมสินทรัพย์ไม่หมุนเวียน</t>
  </si>
  <si>
    <t>รวมสินทรัพย์</t>
  </si>
  <si>
    <t>หนี้สินและส่วนของผู้ถือหุ้น</t>
  </si>
  <si>
    <t>หนี้สินหมุนเวียน</t>
  </si>
  <si>
    <t>เงินกู้ยืมระยะสั้นจากสถาบันการเงิน</t>
  </si>
  <si>
    <t>17, 30</t>
  </si>
  <si>
    <t>เจ้าหนี้การค้า</t>
  </si>
  <si>
    <t>เจ้าหนี้อื่น</t>
  </si>
  <si>
    <t>หนี้สินที่เกิดจากสัญญาหมุนเวียน</t>
  </si>
  <si>
    <t>เงินกู้ยืมระยะสั้นจากบริษัทย่อย</t>
  </si>
  <si>
    <t>5, 17</t>
  </si>
  <si>
    <t>หุ้นกู้ที่ถึงกำหนดชำระภายในหนึ่งปี</t>
  </si>
  <si>
    <t>เงินกู้ยืมระยะยาวจากสถาบันการเงิน</t>
  </si>
  <si>
    <t xml:space="preserve">   ที่ถึงกำหนดชำระภายในหนึ่งปี</t>
  </si>
  <si>
    <t>หนี้สินตามสัญญาเช่า</t>
  </si>
  <si>
    <t>5, 17, 30</t>
  </si>
  <si>
    <t xml:space="preserve">ภาษีเงินได้นิติบุคคลค้างจ่าย </t>
  </si>
  <si>
    <t>หนี้สินอนุพันธ์หมุนเวียน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</si>
  <si>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</si>
  <si>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</si>
  <si>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</si>
  <si>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หุ้นกู้</t>
  </si>
  <si>
    <t>หนี้สินที่เกิดจากสัญญาไม่หมุนเวียน</t>
  </si>
  <si>
    <t xml:space="preserve">หนี้สินตามสัญญาเช่า  </t>
  </si>
  <si>
    <t>ประมาณการหนี้สินสำหรับผลประโยชน์พนักงาน</t>
  </si>
  <si>
    <t>ประมาณการหนี้สินไม่หมุนเวียนอื่น</t>
  </si>
  <si>
    <t>เงินมัดจำค่าเช่าจากผู้เช่า</t>
  </si>
  <si>
    <t>เงินประกันค้างจ่าย</t>
  </si>
  <si>
    <t>หนี้สินภาษีเงินได้รอการตัดบัญชี</t>
  </si>
  <si>
    <t>หนี้สินไม่หมุนเวียนอื่น</t>
  </si>
  <si>
    <t>รวมหนี้สินไม่หมุนเวียน</t>
  </si>
  <si>
    <t>รวมหนี้สิน</t>
  </si>
  <si>
    <r>
      <t xml:space="preserve">หนี้สินและส่วนของผู้ถือหุ้น </t>
    </r>
    <r>
      <rPr>
        <b/>
        <i/>
        <sz val="16"/>
        <color indexed="8"/>
        <rFont val="Angsana New"/>
        <family val="1"/>
      </rPr>
      <t>(ต่อ)</t>
    </r>
  </si>
  <si>
    <t>ส่วนของผู้ถือหุ้น</t>
  </si>
  <si>
    <t xml:space="preserve">ทุนเรือนหุ้น </t>
  </si>
  <si>
    <t xml:space="preserve">   ทุนจดทะเบียน</t>
  </si>
  <si>
    <t xml:space="preserve">   (หุ้นสามัญจำนวน 8,986 ล้านหุ้น</t>
  </si>
  <si>
    <t xml:space="preserve">      มูลค่า 1 บาทต่อหุ้น)</t>
  </si>
  <si>
    <t xml:space="preserve">   ทุนที่ออกและชำระแล้ว  </t>
  </si>
  <si>
    <t xml:space="preserve">   (หุ้นสามัญจำนวน 8,983 ล้านหุ้น</t>
  </si>
  <si>
    <t>ส่วนเกินมูลค่าหุ้น</t>
  </si>
  <si>
    <t xml:space="preserve">   ส่วนเกินมูลค่าหุ้นสามัญ</t>
  </si>
  <si>
    <t>ส่วนเกินทุนจากการเปลี่ยนแปลงสัดส่วน</t>
  </si>
  <si>
    <t xml:space="preserve">   ความเป็นเจ้าของในบริษัทย่อย</t>
  </si>
  <si>
    <t>กำไรสะสม</t>
  </si>
  <si>
    <t xml:space="preserve">   จัดสรรแล้ว</t>
  </si>
  <si>
    <t xml:space="preserve">      ทุนสำรองตามกฎหมาย</t>
  </si>
  <si>
    <t xml:space="preserve">   ยังไม่ได้จัดสรร</t>
  </si>
  <si>
    <t>หุ้นกู้ด้อยสิทธิที่มีลักษณะคล้ายทุน</t>
  </si>
  <si>
    <t>องค์ประกอบอื่นของส่วนของผู้ถือหุ้น</t>
  </si>
  <si>
    <t>รวมส่วนของผู้ถือหุ้นของบริษัท</t>
  </si>
  <si>
    <t>ส่วนได้เสียที่ไม่มีอำนาจควบคุม</t>
  </si>
  <si>
    <t>รวมส่วนของผู้ถือหุ้น</t>
  </si>
  <si>
    <t>รวมหนี้สินและส่วนของผู้ถือหุ้น</t>
  </si>
  <si>
    <r>
      <t>งบกำไรขาดทุน</t>
    </r>
    <r>
      <rPr>
        <sz val="16"/>
        <color indexed="8"/>
        <rFont val="Angsana New"/>
        <family val="1"/>
      </rPr>
      <t xml:space="preserve"> </t>
    </r>
  </si>
  <si>
    <t>สำหรับปีสิ้นสุดวันที่ 31 ธันวาคม</t>
  </si>
  <si>
    <t xml:space="preserve">รายได้ </t>
  </si>
  <si>
    <t>รายได้จากการขายสินค้าและการให้บริการ</t>
  </si>
  <si>
    <t>รายได้ดอกเบี้ย</t>
  </si>
  <si>
    <t>เงินปันผลรับ</t>
  </si>
  <si>
    <t>กำไรจากอัตราแลกเปลี่ยนสุทธิ</t>
  </si>
  <si>
    <t xml:space="preserve">รายได้อื่น </t>
  </si>
  <si>
    <t>รวมรายได้</t>
  </si>
  <si>
    <t xml:space="preserve">ค่าใช้จ่าย </t>
  </si>
  <si>
    <t>ต้นทุนขายสินค้าและต้นทุนการให้บริการ</t>
  </si>
  <si>
    <t>ต้นทุนในการจัดจำหน่าย</t>
  </si>
  <si>
    <t xml:space="preserve">ค่าใช้จ่ายในการบริหาร </t>
  </si>
  <si>
    <t>ขาดทุนจากอัตราแลกเปลี่ยนสุทธิ</t>
  </si>
  <si>
    <t>รวมค่าใช้จ่าย</t>
  </si>
  <si>
    <t xml:space="preserve"> </t>
  </si>
  <si>
    <t>กำไรจากกิจกรรมดำเนินงาน</t>
  </si>
  <si>
    <t>ส่วนแบ่งกำไรของบริษัทร่วมและ</t>
  </si>
  <si>
    <t xml:space="preserve">   การร่วมค้าตามวิธีส่วนได้เสีย</t>
  </si>
  <si>
    <t>กำไรก่อนต้นทุนทางการเงินและ</t>
  </si>
  <si>
    <t xml:space="preserve">   ค่าใช้จ่ายภาษีเงินได้</t>
  </si>
  <si>
    <t>ต้นทุนทางการเงิน</t>
  </si>
  <si>
    <t>5, 26</t>
  </si>
  <si>
    <t>กำไรก่อนค่าใช้จ่ายภาษีเงินได้</t>
  </si>
  <si>
    <t xml:space="preserve">ค่าใช้จ่ายภาษีเงินได้ </t>
  </si>
  <si>
    <t>กำไรสำหรับปี</t>
  </si>
  <si>
    <t>การแบ่งปันกำไร</t>
  </si>
  <si>
    <t>ส่วนที่เป็นของผู้ถือหุ้นของบริษัท</t>
  </si>
  <si>
    <t>ส่วนที่เป็นของส่วนได้เสียที่ไม่มีอำนาจควบคุม</t>
  </si>
  <si>
    <t>กำไรต่อหุ้นขั้นพื้นฐาน</t>
  </si>
  <si>
    <r>
      <t>งบกำไรขาดทุนเบ็ดเสร็จ</t>
    </r>
    <r>
      <rPr>
        <sz val="11"/>
        <color theme="1"/>
        <rFont val="Tahoma"/>
        <family val="2"/>
        <charset val="222"/>
        <scheme val="minor"/>
      </rPr>
      <t xml:space="preserve"> </t>
    </r>
  </si>
  <si>
    <t>กำไรขาดทุนเบ็ดเสร็จอื่น</t>
  </si>
  <si>
    <t>รายการที่อาจถูกจัดประเภทใหม่</t>
  </si>
  <si>
    <t xml:space="preserve">   ไว้ในกำไรหรือขาดทุนในภายหลัง</t>
  </si>
  <si>
    <t>ผลต่างของอัตราแลกเปลี่ยนจากการแปลงค่างบการเงิน</t>
  </si>
  <si>
    <t>ผลขาดทุนจากการป้องกัน</t>
  </si>
  <si>
    <t xml:space="preserve">   ความเสี่ยงในกระแสเงินสด</t>
  </si>
  <si>
    <t>27, 30</t>
  </si>
  <si>
    <t>ภาษีเงินได้ของผลขาดทุนจากการป้องกัน</t>
  </si>
  <si>
    <t>สำรองการป้องกันความเสี่ยงในกระแสเงินสด</t>
  </si>
  <si>
    <t xml:space="preserve">   ที่ถูกจัดประเภทไว้ในกำไรหรือขาดทุน</t>
  </si>
  <si>
    <t>รวมรายการที่อาจถูกจัดประเภทใหม่</t>
  </si>
  <si>
    <t>รายการที่จะไม่ถูกจัดประเภทใหม่</t>
  </si>
  <si>
    <t>ผลกำไร (ผลขาดทุน) จากเงินลงทุนในตราสารทุนที่</t>
  </si>
  <si>
    <t xml:space="preserve">   กำหนดให้วัดมูลค่าด้วยมูลค่ายุติธรรม</t>
  </si>
  <si>
    <t xml:space="preserve">   ผ่านกำไรขาดทุนเบ็ดเสร็จอื่น</t>
  </si>
  <si>
    <t>ภาษีเงินได้ของ (ผลกำไร) ผลขาดทุนจากเงินลงทุนใน</t>
  </si>
  <si>
    <t xml:space="preserve">   ตราสารทุนที่กำหนดให้วัดมูลค่าด้วย</t>
  </si>
  <si>
    <t xml:space="preserve">   มูลค่ายุติธรรมผ่านกำไรขาดทุนเบ็ดเสร็จอื่น</t>
  </si>
  <si>
    <t>ผลขาดทุนจากการวัดมูลค่าใหม่ของ</t>
  </si>
  <si>
    <t xml:space="preserve">   ผลประโยชน์พนักงานที่กำหนดไว้</t>
  </si>
  <si>
    <t>18, 27</t>
  </si>
  <si>
    <t>ภาษีเงินได้ของผลขาดทุนจากการ</t>
  </si>
  <si>
    <t xml:space="preserve">   วัดมูลค่าใหม่ของผลประโยชน์พนักงานที่กำหนดไว้</t>
  </si>
  <si>
    <t>ส่วนแบ่งกำไรขาดทุนเบ็ดเสร็จอื่นของ</t>
  </si>
  <si>
    <t>รวมรายการที่จะไม่ถูกจัดประเภทใหม่</t>
  </si>
  <si>
    <t>กำไรขาดทุนเบ็ดเสร็จอื่นสำหรับปี</t>
  </si>
  <si>
    <t xml:space="preserve">   - สุทธิจากภาษีเงินได้</t>
  </si>
  <si>
    <t>กำไรขาดทุนเบ็ดเสร็จรวมสำหรับปี</t>
  </si>
  <si>
    <t>การแบ่งปันกำไรขาดทุนเบ็ดเสร็จรวม</t>
  </si>
  <si>
    <t>งบแสดงฐานะการเงิน</t>
  </si>
  <si>
    <t>4, 6</t>
  </si>
  <si>
    <t>4, 31</t>
  </si>
  <si>
    <t>4, 12</t>
  </si>
  <si>
    <t>4, 15</t>
  </si>
  <si>
    <t>16, 31</t>
  </si>
  <si>
    <t>4, 17, 31</t>
  </si>
  <si>
    <t>4, 18, 31</t>
  </si>
  <si>
    <t>หนี้สินที่เกิดจากสัญญา</t>
  </si>
  <si>
    <t>4, 16</t>
  </si>
  <si>
    <t>เงินกู้ยืมระยะสั้นจากบริษัทอื่น</t>
  </si>
  <si>
    <t>4, 16, 31</t>
  </si>
  <si>
    <t>หนี้สินอนุพันธ์ไม่หมุนเวียน</t>
  </si>
  <si>
    <t xml:space="preserve">   ความเป็นเจ้าของในบริษัทย่อยและบริษัทร่วม</t>
  </si>
  <si>
    <t>4, 27</t>
  </si>
  <si>
    <t>(ผลขาดทุน) ผลกำไรจากการป้องกัน</t>
  </si>
  <si>
    <t>28, 31</t>
  </si>
  <si>
    <t>ภาษีเงินได้ของผลขาดทุน (ผลกำไร) จากการป้องกัน</t>
  </si>
  <si>
    <t>(ผลขาดทุน) ผลกำไรจากเงินลงทุนในตราสารทุนที่</t>
  </si>
  <si>
    <t>ภาษีเงินได้ของผลขาดทุน (ผลกำไร) จากเงินลงทุนใน</t>
  </si>
  <si>
    <t>(ผลขาดทุน) ผลกำไรจากการวัดมูลค่าใหม่ของ</t>
  </si>
  <si>
    <t>19, 28</t>
  </si>
  <si>
    <t>ภาษีเงินได้ของผลขาดทุน (ผลกำไร) จากการ</t>
  </si>
  <si>
    <t>ส่วนแบ่งกำไรของกำไรขาดทุนเบ็ดเสร็จอื่น</t>
  </si>
  <si>
    <t xml:space="preserve">   ของการร่วมค้าตามวิธีส่วนได้เสีย</t>
  </si>
  <si>
    <t>BERLI  JUCKER  PUBLIC  COMPANY  LIMITED  AND  ITS  SUBSIDIARIES</t>
  </si>
  <si>
    <t>STATEMENTS  OF  FINANCIAL  POSITION</t>
  </si>
  <si>
    <t>AS  AT  DECEMBER  31,  2024</t>
  </si>
  <si>
    <t>UNIT : BAHT</t>
  </si>
  <si>
    <t>Consolidated financial statements</t>
  </si>
  <si>
    <t>Separate financial statements</t>
  </si>
  <si>
    <t>Notes</t>
  </si>
  <si>
    <t>As at</t>
  </si>
  <si>
    <t>December 31,</t>
  </si>
  <si>
    <t>Assets</t>
  </si>
  <si>
    <t>Current assets</t>
  </si>
  <si>
    <t>Cash and cash equivalents</t>
  </si>
  <si>
    <t>Trade and other current receivables</t>
  </si>
  <si>
    <t>Trade receivables</t>
  </si>
  <si>
    <t>Other receivables</t>
  </si>
  <si>
    <t>5, 8</t>
  </si>
  <si>
    <t>Supplier receivables and tenant receivables</t>
  </si>
  <si>
    <t>5, 9</t>
  </si>
  <si>
    <t>Short-term loans to related parties</t>
  </si>
  <si>
    <t>Current portion of long-term loan to a related party</t>
  </si>
  <si>
    <t>-</t>
  </si>
  <si>
    <t>Inventories</t>
  </si>
  <si>
    <t>Other current financial assets</t>
  </si>
  <si>
    <t>Other current assets</t>
  </si>
  <si>
    <t>Total current assets</t>
  </si>
  <si>
    <t>Non-current assets</t>
  </si>
  <si>
    <t>Other non-current financial assets</t>
  </si>
  <si>
    <t>5, 11</t>
  </si>
  <si>
    <t>Investments in subsidiaries</t>
  </si>
  <si>
    <t>Investments in an associate</t>
  </si>
  <si>
    <t>Investments in joint ventures</t>
  </si>
  <si>
    <t>Long-term loans to related parties</t>
  </si>
  <si>
    <t>Investment properties</t>
  </si>
  <si>
    <t xml:space="preserve">Property, plant and equipment </t>
  </si>
  <si>
    <t>Right-of-use assets</t>
  </si>
  <si>
    <t>Goodwill</t>
  </si>
  <si>
    <t>Other intangible assets other than goodwill</t>
  </si>
  <si>
    <t>Deferred tax assets</t>
  </si>
  <si>
    <t>Other non-current assets</t>
  </si>
  <si>
    <t>5, 21</t>
  </si>
  <si>
    <t>Total non-current assets</t>
  </si>
  <si>
    <t>Total assets</t>
  </si>
  <si>
    <t>Notes to the financial statements form an integral part of these statements</t>
  </si>
  <si>
    <r>
      <t xml:space="preserve">STATEMENTS  OF  FINANCIAL  POSITION  </t>
    </r>
    <r>
      <rPr>
        <sz val="9"/>
        <rFont val="Times New Roman"/>
        <family val="1"/>
      </rPr>
      <t>(CONTINUED)</t>
    </r>
  </si>
  <si>
    <r>
      <t xml:space="preserve">AS  AT  DECEMBER  </t>
    </r>
    <r>
      <rPr>
        <b/>
        <sz val="11"/>
        <color rgb="FF000000"/>
        <rFont val="Times New Roman"/>
        <family val="1"/>
      </rPr>
      <t>31,  2024</t>
    </r>
  </si>
  <si>
    <t>Liabilities and shareholders’ equity</t>
  </si>
  <si>
    <t>Current liabilities</t>
  </si>
  <si>
    <t>Short-term borrowings from financial institutions</t>
  </si>
  <si>
    <t>Trade and other current payables</t>
  </si>
  <si>
    <t>Trade payables</t>
  </si>
  <si>
    <t>5, 23</t>
  </si>
  <si>
    <t>Other payables</t>
  </si>
  <si>
    <t>5, 24</t>
  </si>
  <si>
    <t>Current portion of unearned leasehold rights</t>
  </si>
  <si>
    <t>Current portion of long-term borrowings from financial institutions</t>
  </si>
  <si>
    <t>Current portion of debentures</t>
  </si>
  <si>
    <t>Current portion of lease liabilities</t>
  </si>
  <si>
    <t>22, 25</t>
  </si>
  <si>
    <t>Short-term borrowings from related parties</t>
  </si>
  <si>
    <t>5, 22</t>
  </si>
  <si>
    <t>Income tax payable</t>
  </si>
  <si>
    <t>Other current financial liabilities</t>
  </si>
  <si>
    <t>Other current liabilities</t>
  </si>
  <si>
    <t>Total current liabilities</t>
  </si>
  <si>
    <t>Non-current liabilities</t>
  </si>
  <si>
    <t>Unearned leasehold rights</t>
  </si>
  <si>
    <t>Long-term borrowings from financial institutions</t>
  </si>
  <si>
    <t>Lease liabilities</t>
  </si>
  <si>
    <t>Debentures</t>
  </si>
  <si>
    <t>Deferred tax liabilities</t>
  </si>
  <si>
    <t>Non-current provisions for employee benefit</t>
  </si>
  <si>
    <t>Other non-current liabilities</t>
  </si>
  <si>
    <t>Total non-current liabilities</t>
  </si>
  <si>
    <t>Total liabilities</t>
  </si>
  <si>
    <r>
      <t xml:space="preserve">AS  AT  DECEMBER  </t>
    </r>
    <r>
      <rPr>
        <b/>
        <sz val="11"/>
        <rFont val="Times New Roman"/>
        <family val="1"/>
      </rPr>
      <t>31,  2024</t>
    </r>
  </si>
  <si>
    <r>
      <t xml:space="preserve">  Liabilities and shareholders’ equity</t>
    </r>
    <r>
      <rPr>
        <sz val="9"/>
        <rFont val="Times New Roman"/>
        <family val="1"/>
      </rPr>
      <t xml:space="preserve"> (continued)</t>
    </r>
  </si>
  <si>
    <t>Shareholders’ equity</t>
  </si>
  <si>
    <t xml:space="preserve">Share capital </t>
  </si>
  <si>
    <t>Authorized share capital</t>
  </si>
  <si>
    <t>4,114,626,699 ordinary shares of Baht 1 each</t>
  </si>
  <si>
    <t xml:space="preserve">Issued and paid share capital </t>
  </si>
  <si>
    <t>4,007,796,699 ordinary shares of Baht 1 each, fully paid</t>
  </si>
  <si>
    <t>Share premium</t>
  </si>
  <si>
    <t>Other surpluses (deficits)</t>
  </si>
  <si>
    <t>Deficit arising from business combination under common control</t>
  </si>
  <si>
    <t>Surplus arising from change in ownership interest in subsidiaries</t>
  </si>
  <si>
    <t>Donated surplus</t>
  </si>
  <si>
    <t>Expired warrant surplus</t>
  </si>
  <si>
    <t>Surplus on disposals of Company’s shares held by a subsidiary</t>
  </si>
  <si>
    <t>Warrants</t>
  </si>
  <si>
    <t>Retained earnings</t>
  </si>
  <si>
    <t xml:space="preserve">    Appropriated :</t>
  </si>
  <si>
    <t>Legal reserve</t>
  </si>
  <si>
    <t>Reserve for business expansion</t>
  </si>
  <si>
    <t xml:space="preserve">    Unappropriated</t>
  </si>
  <si>
    <t>Other components of shareholders’ equity</t>
  </si>
  <si>
    <t>Total shareholders’ equity attributable to owners of parent</t>
  </si>
  <si>
    <t>Non-controlling interests</t>
  </si>
  <si>
    <t>Total shareholders’ equity</t>
  </si>
  <si>
    <t>Total liabilities and shareholders’ equity</t>
  </si>
  <si>
    <t>STATEMENTS  OF  COMPREHENSIVE  INCOME</t>
  </si>
  <si>
    <r>
      <t xml:space="preserve">FOR  THE  YEAR  ENDED  DECEMBER </t>
    </r>
    <r>
      <rPr>
        <b/>
        <sz val="11"/>
        <rFont val="Times New Roman"/>
        <family val="1"/>
      </rPr>
      <t xml:space="preserve"> 31,  2024</t>
    </r>
  </si>
  <si>
    <t>Revenues</t>
  </si>
  <si>
    <t>5, 31</t>
  </si>
  <si>
    <t>Revenue from sale of goods and rendering of services</t>
  </si>
  <si>
    <t>Net foreign exchange gain</t>
  </si>
  <si>
    <t>Dividends received</t>
  </si>
  <si>
    <t>Interest received</t>
  </si>
  <si>
    <t>Other income</t>
  </si>
  <si>
    <t>Total revenues</t>
  </si>
  <si>
    <t>Expenses</t>
  </si>
  <si>
    <t>5, 31, 34</t>
  </si>
  <si>
    <t>Cost of sale of goods and rendering of services</t>
  </si>
  <si>
    <t>Distribution costs</t>
  </si>
  <si>
    <t>Administrative expenses</t>
  </si>
  <si>
    <t>Total expenses</t>
  </si>
  <si>
    <t>Profit from operating activities</t>
  </si>
  <si>
    <t>Finance costs</t>
  </si>
  <si>
    <t>Share of profit of an associate accounted for using equity method</t>
  </si>
  <si>
    <t>Share of loss of joint ventures accounted for using equity method</t>
  </si>
  <si>
    <t>Profit before income tax expense</t>
  </si>
  <si>
    <t>Income tax income (expense)</t>
  </si>
  <si>
    <t>Profit for the years</t>
  </si>
  <si>
    <r>
      <t xml:space="preserve">STATEMENTS  OF  COMPREHENSIVE  INCOME  </t>
    </r>
    <r>
      <rPr>
        <sz val="9"/>
        <rFont val="Times New Roman"/>
        <family val="1"/>
      </rPr>
      <t>(CONTINUED)</t>
    </r>
  </si>
  <si>
    <r>
      <t xml:space="preserve">FOR  THE  YEAR  ENDED  DECEMBER  </t>
    </r>
    <r>
      <rPr>
        <b/>
        <sz val="11"/>
        <rFont val="Times New Roman"/>
        <family val="1"/>
      </rPr>
      <t>31,  2024</t>
    </r>
  </si>
  <si>
    <t>Other comprehensive loss</t>
  </si>
  <si>
    <t xml:space="preserve">Components of other comprehensive income </t>
  </si>
  <si>
    <t xml:space="preserve">  that will be reclassified to profit or loss</t>
  </si>
  <si>
    <t>Exchange differences on translating financial statements</t>
  </si>
  <si>
    <t>Loss on cash flow hedges</t>
  </si>
  <si>
    <t>Share of other comprehensive loss of joint ventures</t>
  </si>
  <si>
    <t>using equity method</t>
  </si>
  <si>
    <t>Income tax relating to components of other comprehensive income</t>
  </si>
  <si>
    <t xml:space="preserve"> that will be reclassified to profit or loss</t>
  </si>
  <si>
    <t xml:space="preserve">  that will not be reclassified to profit or loss</t>
  </si>
  <si>
    <t>Share of other comprehensive income (loss) of joint ventures</t>
  </si>
  <si>
    <t>Actuarial gain (loss)</t>
  </si>
  <si>
    <t xml:space="preserve">       that will not be reclassified to profit or loss</t>
  </si>
  <si>
    <t>Other comprehensive loss for the years - net of tax</t>
  </si>
  <si>
    <t>Total comprehensive income for the years</t>
  </si>
  <si>
    <t>Profit attributable to:</t>
  </si>
  <si>
    <t xml:space="preserve">   Owners of parent</t>
  </si>
  <si>
    <t xml:space="preserve">   Non-controlling interests</t>
  </si>
  <si>
    <t>Total comprehensive income attributable to:</t>
  </si>
  <si>
    <r>
      <t>Earnings per share</t>
    </r>
    <r>
      <rPr>
        <sz val="9"/>
        <rFont val="Times New Roman"/>
        <family val="1"/>
      </rPr>
      <t xml:space="preserve"> </t>
    </r>
    <r>
      <rPr>
        <i/>
        <sz val="9"/>
        <rFont val="Times New Roman"/>
        <family val="1"/>
      </rPr>
      <t xml:space="preserve">(Baht)  </t>
    </r>
  </si>
  <si>
    <t xml:space="preserve">   Basic earnings per share</t>
  </si>
  <si>
    <t xml:space="preserve">   Diluted earnings per share</t>
  </si>
  <si>
    <t>AS  AT  DECEMBER  31,  2023</t>
  </si>
  <si>
    <t>XXXXXXXXXX ordinary shares of Baht 1 each, fully paid</t>
  </si>
  <si>
    <t>Share subscription received in advance</t>
  </si>
  <si>
    <t>Surplus</t>
  </si>
  <si>
    <t>STATEMENTS  OF  PROFIT  OR  LOSS  AND  OTHER  COMPREHENSIVE  INCOME</t>
  </si>
  <si>
    <t>FOR  THE  YEAR  ENDED  DECEMBER  31,  2023</t>
  </si>
  <si>
    <t>Net foreign exchange loss</t>
  </si>
  <si>
    <r>
      <t xml:space="preserve">STATEMENTS  OF  PROFIT  OR  LOSS  AND  OTHER  COMPREHENSIVE  INCOME  </t>
    </r>
    <r>
      <rPr>
        <sz val="9"/>
        <rFont val="Times New Roman"/>
        <family val="1"/>
      </rPr>
      <t>(CONTINUED)</t>
    </r>
  </si>
  <si>
    <t>Other comprehensive income</t>
  </si>
  <si>
    <t>Gain (loss) on cash flow hedges</t>
  </si>
  <si>
    <t>Share of other comprehensive income of joint ventures</t>
  </si>
  <si>
    <t>Actuarial gain</t>
  </si>
  <si>
    <t>Other comprehensive income (loss) for the years - net of tax</t>
  </si>
  <si>
    <t>Home Product Center Public Company Limited and its subsidiaries</t>
  </si>
  <si>
    <t>Statement of financial position</t>
  </si>
  <si>
    <t>As at 31 December 2024</t>
  </si>
  <si>
    <t>(Unit: Baht)</t>
  </si>
  <si>
    <t>Note</t>
  </si>
  <si>
    <t>6, 7</t>
  </si>
  <si>
    <t>Trade and other receivables</t>
  </si>
  <si>
    <t>6, 8</t>
  </si>
  <si>
    <t>Value added tax receivable</t>
  </si>
  <si>
    <t>Investment in associate</t>
  </si>
  <si>
    <t>Property, building and equipment</t>
  </si>
  <si>
    <t xml:space="preserve">Computer software </t>
  </si>
  <si>
    <t>Property foreclosed</t>
  </si>
  <si>
    <t>Rental guarantee deposits</t>
  </si>
  <si>
    <t xml:space="preserve">Other non-current assets </t>
  </si>
  <si>
    <t>The accompanying notes are an integral part of the financial statements.</t>
  </si>
  <si>
    <t>Statement of financial position (continued)</t>
  </si>
  <si>
    <t>Liabilities and shareholders' equity</t>
  </si>
  <si>
    <t>Short-term loans from financial institutions</t>
  </si>
  <si>
    <t>Trade and other payables</t>
  </si>
  <si>
    <t>6, 17</t>
  </si>
  <si>
    <t>Current portion of long-term loans</t>
  </si>
  <si>
    <t>Advances received from customers</t>
  </si>
  <si>
    <t>Lease liabilities - net of current portion</t>
  </si>
  <si>
    <t>Long-term loans - net of current portion</t>
  </si>
  <si>
    <t>Debentures - net of current portion</t>
  </si>
  <si>
    <t>Provision for long-term employee benefits</t>
  </si>
  <si>
    <t>Rental received in advance - net of current portion</t>
  </si>
  <si>
    <t>Shareholders' equity</t>
  </si>
  <si>
    <t>Share capital</t>
  </si>
  <si>
    <t xml:space="preserve">   Registered share capital</t>
  </si>
  <si>
    <t xml:space="preserve">      13,151,198,025 ordinary shares of Baht 1 each</t>
  </si>
  <si>
    <t xml:space="preserve">   Issued and fully paid-up</t>
  </si>
  <si>
    <t>Premium on ordinary shares</t>
  </si>
  <si>
    <t xml:space="preserve">   Appropriated - Statutory reserve</t>
  </si>
  <si>
    <t xml:space="preserve">   Unappropriated</t>
  </si>
  <si>
    <t>Other components of shareholders' equity</t>
  </si>
  <si>
    <t>Equity attributable to owners of the Company</t>
  </si>
  <si>
    <t>Non-controlling interests of the subsidiaries</t>
  </si>
  <si>
    <t>Total shareholders' equity</t>
  </si>
  <si>
    <t>Total liabilities and shareholders' equity</t>
  </si>
  <si>
    <t>Directors</t>
  </si>
  <si>
    <t>Statement of comprehensive income</t>
  </si>
  <si>
    <t>For the year ended 31 December 2024</t>
  </si>
  <si>
    <t xml:space="preserve">                                                                                </t>
  </si>
  <si>
    <t>Profit or loss:</t>
  </si>
  <si>
    <t>Revenue from contracts with customers</t>
  </si>
  <si>
    <t>Rental income</t>
  </si>
  <si>
    <t>Dividend income</t>
  </si>
  <si>
    <t>6, 11</t>
  </si>
  <si>
    <t>Cost of sales and service</t>
  </si>
  <si>
    <t xml:space="preserve">Cost of rental </t>
  </si>
  <si>
    <t>Selling, distribution and service expenses</t>
  </si>
  <si>
    <t>Other expenses</t>
  </si>
  <si>
    <t>Operating profit</t>
  </si>
  <si>
    <t>Share of gain (loss) from investment in associate</t>
  </si>
  <si>
    <t>Finance income</t>
  </si>
  <si>
    <t>Finance cost</t>
  </si>
  <si>
    <t>Profit before income tax expenses</t>
  </si>
  <si>
    <t>Income tax expenses</t>
  </si>
  <si>
    <t>Profit for the year</t>
  </si>
  <si>
    <t>Other comprehensive income:</t>
  </si>
  <si>
    <t xml:space="preserve">Other comprehensive income to be reclassified </t>
  </si>
  <si>
    <t xml:space="preserve">   to profit or loss in subsequent periods:</t>
  </si>
  <si>
    <t xml:space="preserve">Exchange differences on translation of financial </t>
  </si>
  <si>
    <t xml:space="preserve">   statements in foreign currency</t>
  </si>
  <si>
    <t>Other comprehensive income not to be reclassified</t>
  </si>
  <si>
    <t>Actuarial gain (loss) - net of income tax</t>
  </si>
  <si>
    <t>21, 27</t>
  </si>
  <si>
    <t>Other comprehensive income for the year</t>
  </si>
  <si>
    <t>Total comprehensive income for the year</t>
  </si>
  <si>
    <t>Statement of comprehensive income (continued)</t>
  </si>
  <si>
    <t>Equity holders of the Company</t>
  </si>
  <si>
    <t>Earnings per share</t>
  </si>
  <si>
    <t>Basic earnings per share</t>
  </si>
  <si>
    <t xml:space="preserve">   Profit attributable to equity holders of the Company</t>
  </si>
  <si>
    <t>Cash flow statement</t>
  </si>
  <si>
    <t>Cash flows from operating activities</t>
  </si>
  <si>
    <t>Profit before tax</t>
  </si>
  <si>
    <t>Adjustments to reconcile profit before tax to net cash</t>
  </si>
  <si>
    <t xml:space="preserve">   provided by (paid for) operating activities:</t>
  </si>
  <si>
    <t xml:space="preserve">   Depreciation and amortisation</t>
  </si>
  <si>
    <t xml:space="preserve">   Loss from reduction of rental period and adjustment</t>
  </si>
  <si>
    <t xml:space="preserve">   Decrease of inventories to net realisable value</t>
  </si>
  <si>
    <t xml:space="preserve">   Loss (gain) from sales and written-off of assets </t>
  </si>
  <si>
    <t xml:space="preserve">   Allowance for expected credit losses (reversal)</t>
  </si>
  <si>
    <t xml:space="preserve">   Reversal allowance for impairment of assets</t>
  </si>
  <si>
    <t xml:space="preserve">   Allowance for impaiment of invesment</t>
  </si>
  <si>
    <t xml:space="preserve">   Share of loss (gain) from investment in associate</t>
  </si>
  <si>
    <t xml:space="preserve">   Provision for long-term employee benefits</t>
  </si>
  <si>
    <t xml:space="preserve">   Transfer deferred interest expense to finance cost</t>
  </si>
  <si>
    <t xml:space="preserve">   Unrealised exchange loss (gain)  </t>
  </si>
  <si>
    <t xml:space="preserve">   Loss (gain) on fair value of derivative instrument</t>
  </si>
  <si>
    <t xml:space="preserve">   Dividend income from subsidiaries</t>
  </si>
  <si>
    <t xml:space="preserve">   Interest income</t>
  </si>
  <si>
    <t xml:space="preserve">   Interest expenses</t>
  </si>
  <si>
    <t xml:space="preserve">Profit from operating activities before changes in </t>
  </si>
  <si>
    <t xml:space="preserve">   operating assets and liabilities</t>
  </si>
  <si>
    <t>Decrease (increase) in operating assets</t>
  </si>
  <si>
    <t xml:space="preserve">   Trade and other receivables </t>
  </si>
  <si>
    <t xml:space="preserve">   Inventories</t>
  </si>
  <si>
    <t xml:space="preserve">   Value added tax receivable</t>
  </si>
  <si>
    <t xml:space="preserve">   Other current assets</t>
  </si>
  <si>
    <t xml:space="preserve">   Rental guarantee deposits</t>
  </si>
  <si>
    <t xml:space="preserve">   Other non-current assets</t>
  </si>
  <si>
    <t>Increase (decrease) in operating liabilities</t>
  </si>
  <si>
    <t xml:space="preserve">   Trade and other payables</t>
  </si>
  <si>
    <t xml:space="preserve">   Value added tax payable</t>
  </si>
  <si>
    <t xml:space="preserve">   Advances received from customers</t>
  </si>
  <si>
    <t xml:space="preserve">   Other current liabilities</t>
  </si>
  <si>
    <t xml:space="preserve">   Rental received in advance</t>
  </si>
  <si>
    <t xml:space="preserve">   Other non-current liabilities</t>
  </si>
  <si>
    <t xml:space="preserve">   Cash paid for provision for long-term employee benefits</t>
  </si>
  <si>
    <t xml:space="preserve">   Cash paid for corporate income tax</t>
  </si>
  <si>
    <t>Net cash flows from operating activities</t>
  </si>
  <si>
    <t>Cash flow statement (continued)</t>
  </si>
  <si>
    <t>Cash flows from investing activities</t>
  </si>
  <si>
    <t>Dividend income from subsidiaries</t>
  </si>
  <si>
    <t>Acquisitions of investment properties</t>
  </si>
  <si>
    <t>Acquisitions of property, building and equipment</t>
  </si>
  <si>
    <t>Payment of right-of-use assets</t>
  </si>
  <si>
    <t>Acquisitions of computer software</t>
  </si>
  <si>
    <t>Increase (decrease) in construction retention</t>
  </si>
  <si>
    <t>Proceeds from sales of investment properties' equipment</t>
  </si>
  <si>
    <t>Proceeds from sales of equipment</t>
  </si>
  <si>
    <t>Cash received from interest income</t>
  </si>
  <si>
    <t>Net cash flows used in investing activities</t>
  </si>
  <si>
    <t>Cash flows from financing activities</t>
  </si>
  <si>
    <t>Cash received from short-term loans from financial institutions</t>
  </si>
  <si>
    <t>Repayment of short-term loans from financial institutions</t>
  </si>
  <si>
    <t xml:space="preserve">Payment of lease liabilities </t>
  </si>
  <si>
    <t>Repayment of long-term loans</t>
  </si>
  <si>
    <t>Proceeds from the issuance of debentures - net of deferred interest</t>
  </si>
  <si>
    <t>Cash paid for redemption of debentures</t>
  </si>
  <si>
    <t>Cash paid for interest expenses</t>
  </si>
  <si>
    <t>Dividend paid</t>
  </si>
  <si>
    <t>Net cash flows used in financing activities</t>
  </si>
  <si>
    <t>Translation adjustments</t>
  </si>
  <si>
    <t>Net increase (decrease) in cash and cash equivalents</t>
  </si>
  <si>
    <t>Cash and cash equivalents at beginning of year</t>
  </si>
  <si>
    <t>Cash and cash equivalents at end of year (Note 7)</t>
  </si>
  <si>
    <t>Supplemental cash flows information:</t>
  </si>
  <si>
    <t>Non-cash items consist of</t>
  </si>
  <si>
    <t xml:space="preserve">   Purchases of equipment that have not yet been paid</t>
  </si>
  <si>
    <t xml:space="preserve">   Transfer right-of-use assets to investment properties</t>
  </si>
  <si>
    <t xml:space="preserve">   Transfer investment properties to property, building and equipment</t>
  </si>
  <si>
    <t xml:space="preserve">   Transfer investment properties to right-of-use assets</t>
  </si>
  <si>
    <t xml:space="preserve">   Transfer right-of-use assets to motor vehicles</t>
  </si>
  <si>
    <t xml:space="preserve">   Dividend payable</t>
  </si>
  <si>
    <t>As at 31 December 2023</t>
  </si>
  <si>
    <t xml:space="preserve">Value added tax receivable expect to be refunded </t>
  </si>
  <si>
    <t xml:space="preserve">   more than one year</t>
  </si>
  <si>
    <t>Current portion of long-term loan</t>
  </si>
  <si>
    <t>Long-term loan - net of current portion</t>
  </si>
  <si>
    <t>For the year ended 31 December 2023</t>
  </si>
  <si>
    <t>Share of loss from investment in associate</t>
  </si>
  <si>
    <t xml:space="preserve">   to profit or loss in subsequent period:</t>
  </si>
  <si>
    <t xml:space="preserve">   Loss (gain) from reduction of rental period and adjustment</t>
  </si>
  <si>
    <t xml:space="preserve">   Reversal allowance for impairment of assets </t>
  </si>
  <si>
    <t xml:space="preserve">   Share of loss from investment in associate</t>
  </si>
  <si>
    <t xml:space="preserve">   Loss on fair value of derivative instrument</t>
  </si>
  <si>
    <t>Short-term loans to related party</t>
  </si>
  <si>
    <t>Cash received from short-term loans to related party</t>
  </si>
  <si>
    <t>Cash received from long-term loan</t>
  </si>
  <si>
    <t>Repayment of long-term loan</t>
  </si>
  <si>
    <t>Proceeds from the issuance of debentures</t>
  </si>
  <si>
    <t>Net increase in cash and cash equivalents</t>
  </si>
  <si>
    <t xml:space="preserve">   Transfer land and land improvement to investment properties</t>
  </si>
  <si>
    <t>Logo</t>
  </si>
  <si>
    <t>https://www.cpall.co.th/wp-content/uploads/2021/09/cpalllogo.png</t>
  </si>
  <si>
    <t>https://static.wixstatic.com/media/67df17_87644faaa9c9469ea698a90dfadd3305~mv2.png</t>
  </si>
  <si>
    <t>https://www.maxwell.co.th/wp-content/uploads/2019/06/home-pro-logo-01.png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</si>
</sst>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87" formatCode="#,##0\ \ ;\(#,##0\)"/>
    <numFmt numFmtId="188" formatCode="#,##0\ ;\(#,##0\)"/>
    <numFmt numFmtId="189" formatCode="_(* #,##0_);_(* \(#,##0\);_(* &quot;-&quot;??_);_(@_)"/>
    <numFmt numFmtId="190" formatCode="_(* #,##0_);_(* \(#,##0\);_(* &quot;-&quot;_);_(@_)"/>
    <numFmt numFmtId="191" formatCode="_(* #,##0.00_);_(* \(#,##0.00\);_(* &quot;-&quot;??_);_(@_)"/>
    <numFmt numFmtId="192" formatCode="#,##0.00\ ;\(#,##0.00\)"/>
    <numFmt numFmtId="193" formatCode="#,##0.00\ \ ;\(#,##0.00\)"/>
    <numFmt numFmtId="194" formatCode="\-"/>
    <numFmt numFmtId="195" formatCode="_(* #,##0.000000_);_(* \(#,##0.000000\);_(* &quot;-&quot;??????_);_(@_)"/>
    <numFmt numFmtId="196" formatCode="_(* #,##0.00000_);_(* \(#,##0.00000\);_(* &quot;-&quot;?????_);_(@_)"/>
    <numFmt numFmtId="197" formatCode="d\ \ด\ด\ด\ด\ \b\b\b\b"/>
    <numFmt numFmtId="198" formatCode="_(* #,##0.00_);_(* \(#,##0.00\);_(* &quot;-&quot;????_);_(@_)"/>
    <numFmt numFmtId="199" formatCode="_(* #,##0.0000_);_(* \(#,##0.0000\);_(* &quot;-&quot;??_);_(@_)"/>
    <numFmt numFmtId="200" formatCode="_(* #,##0.00_);_(* \(#,##0.00\);_(* &quot;-&quot;_);_(@_)"/>
  </numFmts>
  <fonts count="6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2"/>
      <name val="Tahoma"/>
      <family val="2"/>
      <charset val="222"/>
      <scheme val="minor"/>
    </font>
    <font>
      <b/>
      <sz val="10"/>
      <color rgb="FF545557"/>
      <name val="Arial"/>
      <family val="2"/>
    </font>
    <font>
      <b/>
      <sz val="10"/>
      <color rgb="FFFFFFFF"/>
      <name val="Arial"/>
      <family val="2"/>
    </font>
    <font>
      <b/>
      <sz val="10"/>
      <color rgb="FF154E92"/>
      <name val="Arial"/>
      <family val="2"/>
    </font>
    <font>
      <b/>
      <sz val="10"/>
      <color rgb="FF292626"/>
      <name val="Arial"/>
      <family val="2"/>
    </font>
    <font>
      <sz val="10"/>
      <color rgb="FF292626"/>
      <name val="Arial"/>
      <family val="2"/>
    </font>
    <font>
      <sz val="10"/>
      <color rgb="FF154E92"/>
      <name val="Arial"/>
      <family val="2"/>
    </font>
    <font>
      <sz val="15"/>
      <name val="Angsana New"/>
      <family val="1"/>
    </font>
    <font>
      <b/>
      <sz val="16"/>
      <color indexed="8"/>
      <name val="Angsana New"/>
      <family val="1"/>
    </font>
    <font>
      <i/>
      <sz val="16"/>
      <name val="Angsana New"/>
      <family val="1"/>
    </font>
    <font>
      <sz val="16"/>
      <name val="Angsana New"/>
      <family val="1"/>
    </font>
    <font>
      <i/>
      <sz val="15"/>
      <color indexed="8"/>
      <name val="Angsana New"/>
      <family val="1"/>
    </font>
    <font>
      <b/>
      <sz val="15"/>
      <color indexed="8"/>
      <name val="Angsana New"/>
      <family val="1"/>
    </font>
    <font>
      <sz val="15"/>
      <color indexed="8"/>
      <name val="Angsana New"/>
      <family val="1"/>
    </font>
    <font>
      <b/>
      <i/>
      <sz val="15"/>
      <color indexed="8"/>
      <name val="Angsana New"/>
      <family val="1"/>
    </font>
    <font>
      <sz val="10"/>
      <name val="Arial"/>
      <family val="2"/>
    </font>
    <font>
      <i/>
      <sz val="15"/>
      <name val="Angsana New"/>
      <family val="1"/>
    </font>
    <font>
      <b/>
      <i/>
      <sz val="16"/>
      <color indexed="8"/>
      <name val="Angsana New"/>
      <family val="1"/>
    </font>
    <font>
      <b/>
      <sz val="15"/>
      <name val="Angsana New"/>
      <family val="1"/>
    </font>
    <font>
      <sz val="16"/>
      <color indexed="8"/>
      <name val="Angsana New"/>
      <family val="1"/>
    </font>
    <font>
      <sz val="16"/>
      <color theme="1"/>
      <name val="Angsana New"/>
      <family val="1"/>
    </font>
    <font>
      <sz val="15"/>
      <color theme="1"/>
      <name val="Angsana New"/>
      <family val="1"/>
    </font>
    <font>
      <b/>
      <sz val="15"/>
      <color theme="1"/>
      <name val="Angsana New"/>
      <family val="1"/>
    </font>
    <font>
      <b/>
      <i/>
      <sz val="15"/>
      <name val="Angsana New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i/>
      <strike/>
      <sz val="9"/>
      <color rgb="FFFF0000"/>
      <name val="Times New Roman"/>
      <family val="1"/>
    </font>
    <font>
      <sz val="14"/>
      <name val="Cordia New"/>
      <family val="2"/>
    </font>
    <font>
      <sz val="14"/>
      <name val="Angsana New"/>
      <family val="1"/>
    </font>
    <font>
      <sz val="9"/>
      <name val="Angsana New"/>
      <family val="1"/>
    </font>
    <font>
      <sz val="10"/>
      <name val="ApFont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u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D6E6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190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0" fontId="42" fillId="0" borderId="0"/>
    <xf numFmtId="0" fontId="51" fillId="0" borderId="0"/>
    <xf numFmtId="0" fontId="54" fillId="0" borderId="0"/>
    <xf numFmtId="9" fontId="54" fillId="0" borderId="0" applyFont="0" applyFill="0" applyBorder="0" applyAlignment="0" applyProtection="0"/>
  </cellStyleXfs>
  <cellXfs count="384">
    <xf numFmtId="0" fontId="0" fillId="0" borderId="0" xfId="0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0" xfId="0" applyBorder="1"/>
    <xf numFmtId="4" fontId="0" fillId="0" borderId="10" xfId="0" applyNumberFormat="1" applyBorder="1"/>
    <xf numFmtId="0" fontId="0" fillId="34" borderId="14" xfId="0" applyFill="1" applyBorder="1"/>
    <xf numFmtId="0" fontId="0" fillId="0" borderId="15" xfId="0" applyBorder="1"/>
    <xf numFmtId="4" fontId="0" fillId="0" borderId="15" xfId="0" applyNumberFormat="1" applyBorder="1"/>
    <xf numFmtId="0" fontId="0" fillId="34" borderId="17" xfId="0" applyFill="1" applyBorder="1"/>
    <xf numFmtId="0" fontId="0" fillId="35" borderId="17" xfId="0" applyFill="1" applyBorder="1"/>
    <xf numFmtId="0" fontId="0" fillId="36" borderId="17" xfId="0" applyFill="1" applyBorder="1"/>
    <xf numFmtId="0" fontId="0" fillId="36" borderId="19" xfId="0" applyFill="1" applyBorder="1"/>
    <xf numFmtId="0" fontId="0" fillId="0" borderId="20" xfId="0" applyBorder="1"/>
    <xf numFmtId="4" fontId="0" fillId="0" borderId="20" xfId="0" applyNumberFormat="1" applyBorder="1"/>
    <xf numFmtId="0" fontId="0" fillId="36" borderId="22" xfId="0" applyFill="1" applyBorder="1"/>
    <xf numFmtId="0" fontId="0" fillId="0" borderId="23" xfId="0" applyBorder="1"/>
    <xf numFmtId="4" fontId="0" fillId="0" borderId="23" xfId="0" applyNumberFormat="1" applyBorder="1"/>
    <xf numFmtId="0" fontId="0" fillId="35" borderId="19" xfId="0" applyFill="1" applyBorder="1"/>
    <xf numFmtId="0" fontId="0" fillId="35" borderId="22" xfId="0" applyFill="1" applyBorder="1"/>
    <xf numFmtId="0" fontId="0" fillId="34" borderId="19" xfId="0" applyFill="1" applyBorder="1"/>
    <xf numFmtId="0" fontId="19" fillId="0" borderId="0" xfId="0" applyFont="1" applyAlignment="1">
      <alignment horizontal="right" vertical="center"/>
    </xf>
    <xf numFmtId="15" fontId="21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4" fontId="23" fillId="0" borderId="0" xfId="0" applyNumberFormat="1" applyFont="1" applyAlignment="1">
      <alignment horizontal="right" vertical="center"/>
    </xf>
    <xf numFmtId="15" fontId="24" fillId="0" borderId="0" xfId="0" applyNumberFormat="1" applyFont="1" applyAlignment="1">
      <alignment horizontal="right" vertical="center"/>
    </xf>
    <xf numFmtId="0" fontId="26" fillId="0" borderId="0" xfId="43" applyFont="1"/>
    <xf numFmtId="0" fontId="27" fillId="0" borderId="0" xfId="43" applyFont="1" applyAlignment="1">
      <alignment horizontal="center"/>
    </xf>
    <xf numFmtId="0" fontId="28" fillId="0" borderId="0" xfId="43" applyFont="1"/>
    <xf numFmtId="0" fontId="25" fillId="0" borderId="0" xfId="43"/>
    <xf numFmtId="0" fontId="25" fillId="0" borderId="0" xfId="43" applyAlignment="1">
      <alignment horizontal="center"/>
    </xf>
    <xf numFmtId="0" fontId="29" fillId="0" borderId="0" xfId="43" applyFont="1" applyAlignment="1">
      <alignment horizontal="center"/>
    </xf>
    <xf numFmtId="0" fontId="30" fillId="0" borderId="0" xfId="43" applyFont="1" applyAlignment="1">
      <alignment wrapText="1"/>
    </xf>
    <xf numFmtId="0" fontId="31" fillId="0" borderId="0" xfId="43" applyFont="1" applyAlignment="1">
      <alignment horizontal="center"/>
    </xf>
    <xf numFmtId="0" fontId="31" fillId="0" borderId="0" xfId="43" applyFont="1" applyAlignment="1">
      <alignment wrapText="1"/>
    </xf>
    <xf numFmtId="0" fontId="31" fillId="0" borderId="0" xfId="43" applyFont="1" applyAlignment="1">
      <alignment horizontal="center" wrapText="1"/>
    </xf>
    <xf numFmtId="0" fontId="32" fillId="0" borderId="0" xfId="43" applyFont="1" applyAlignment="1">
      <alignment wrapText="1"/>
    </xf>
    <xf numFmtId="187" fontId="31" fillId="0" borderId="0" xfId="43" applyNumberFormat="1" applyFont="1"/>
    <xf numFmtId="188" fontId="31" fillId="0" borderId="0" xfId="43" applyNumberFormat="1" applyFont="1"/>
    <xf numFmtId="188" fontId="25" fillId="0" borderId="0" xfId="43" applyNumberFormat="1"/>
    <xf numFmtId="189" fontId="25" fillId="0" borderId="0" xfId="43" applyNumberFormat="1"/>
    <xf numFmtId="190" fontId="25" fillId="0" borderId="0" xfId="44" applyFont="1" applyFill="1" applyAlignment="1">
      <alignment horizontal="right"/>
    </xf>
    <xf numFmtId="189" fontId="0" fillId="0" borderId="0" xfId="45" applyNumberFormat="1" applyFont="1" applyFill="1" applyAlignment="1">
      <alignment horizontal="right"/>
    </xf>
    <xf numFmtId="188" fontId="25" fillId="0" borderId="25" xfId="43" applyNumberFormat="1" applyBorder="1"/>
    <xf numFmtId="190" fontId="30" fillId="0" borderId="25" xfId="43" applyNumberFormat="1" applyFont="1" applyBorder="1"/>
    <xf numFmtId="187" fontId="30" fillId="0" borderId="0" xfId="43" applyNumberFormat="1" applyFont="1"/>
    <xf numFmtId="188" fontId="30" fillId="0" borderId="25" xfId="43" applyNumberFormat="1" applyFont="1" applyBorder="1"/>
    <xf numFmtId="188" fontId="30" fillId="0" borderId="0" xfId="43" applyNumberFormat="1" applyFont="1"/>
    <xf numFmtId="187" fontId="25" fillId="0" borderId="0" xfId="43" applyNumberFormat="1"/>
    <xf numFmtId="49" fontId="31" fillId="0" borderId="0" xfId="43" applyNumberFormat="1" applyFont="1" applyAlignment="1">
      <alignment wrapText="1"/>
    </xf>
    <xf numFmtId="188" fontId="31" fillId="0" borderId="0" xfId="43" applyNumberFormat="1" applyFont="1" applyAlignment="1">
      <alignment horizontal="right"/>
    </xf>
    <xf numFmtId="190" fontId="25" fillId="0" borderId="0" xfId="43" applyNumberFormat="1"/>
    <xf numFmtId="190" fontId="30" fillId="0" borderId="26" xfId="43" applyNumberFormat="1" applyFont="1" applyBorder="1"/>
    <xf numFmtId="188" fontId="30" fillId="0" borderId="26" xfId="43" applyNumberFormat="1" applyFont="1" applyBorder="1"/>
    <xf numFmtId="0" fontId="34" fillId="0" borderId="0" xfId="43" applyFont="1" applyAlignment="1">
      <alignment horizontal="center"/>
    </xf>
    <xf numFmtId="0" fontId="30" fillId="0" borderId="0" xfId="43" applyFont="1"/>
    <xf numFmtId="0" fontId="25" fillId="0" borderId="0" xfId="43" applyAlignment="1">
      <alignment wrapText="1"/>
    </xf>
    <xf numFmtId="188" fontId="25" fillId="0" borderId="0" xfId="43" applyNumberFormat="1" applyAlignment="1">
      <alignment horizontal="right"/>
    </xf>
    <xf numFmtId="191" fontId="0" fillId="0" borderId="0" xfId="45" applyFont="1" applyFill="1" applyAlignment="1">
      <alignment horizontal="right"/>
    </xf>
    <xf numFmtId="188" fontId="25" fillId="0" borderId="25" xfId="43" applyNumberFormat="1" applyBorder="1" applyAlignment="1">
      <alignment horizontal="right"/>
    </xf>
    <xf numFmtId="190" fontId="25" fillId="0" borderId="25" xfId="44" applyFont="1" applyFill="1" applyBorder="1" applyAlignment="1">
      <alignment horizontal="right"/>
    </xf>
    <xf numFmtId="190" fontId="30" fillId="0" borderId="27" xfId="43" applyNumberFormat="1" applyFont="1" applyBorder="1"/>
    <xf numFmtId="37" fontId="31" fillId="0" borderId="0" xfId="43" applyNumberFormat="1" applyFont="1"/>
    <xf numFmtId="49" fontId="29" fillId="0" borderId="0" xfId="43" applyNumberFormat="1" applyFont="1" applyAlignment="1">
      <alignment wrapText="1"/>
    </xf>
    <xf numFmtId="37" fontId="31" fillId="0" borderId="26" xfId="43" applyNumberFormat="1" applyFont="1" applyBorder="1"/>
    <xf numFmtId="49" fontId="25" fillId="0" borderId="0" xfId="43" applyNumberFormat="1" applyAlignment="1">
      <alignment wrapText="1"/>
    </xf>
    <xf numFmtId="37" fontId="25" fillId="0" borderId="0" xfId="43" applyNumberFormat="1"/>
    <xf numFmtId="37" fontId="25" fillId="0" borderId="25" xfId="43" applyNumberFormat="1" applyBorder="1"/>
    <xf numFmtId="49" fontId="36" fillId="0" borderId="0" xfId="43" applyNumberFormat="1" applyFont="1" applyAlignment="1">
      <alignment wrapText="1"/>
    </xf>
    <xf numFmtId="190" fontId="30" fillId="0" borderId="0" xfId="43" applyNumberFormat="1" applyFont="1"/>
    <xf numFmtId="37" fontId="30" fillId="0" borderId="0" xfId="43" applyNumberFormat="1" applyFont="1"/>
    <xf numFmtId="49" fontId="30" fillId="0" borderId="0" xfId="43" applyNumberFormat="1" applyFont="1" applyAlignment="1">
      <alignment wrapText="1"/>
    </xf>
    <xf numFmtId="37" fontId="30" fillId="0" borderId="25" xfId="43" applyNumberFormat="1" applyFont="1" applyBorder="1"/>
    <xf numFmtId="37" fontId="30" fillId="0" borderId="26" xfId="43" applyNumberFormat="1" applyFont="1" applyBorder="1"/>
    <xf numFmtId="49" fontId="30" fillId="0" borderId="0" xfId="43" applyNumberFormat="1" applyFont="1"/>
    <xf numFmtId="0" fontId="26" fillId="0" borderId="0" xfId="43" applyFont="1" applyAlignment="1">
      <alignment vertical="center"/>
    </xf>
    <xf numFmtId="0" fontId="27" fillId="0" borderId="0" xfId="43" applyFont="1" applyAlignment="1">
      <alignment horizontal="center" vertical="center"/>
    </xf>
    <xf numFmtId="0" fontId="28" fillId="0" borderId="0" xfId="43" applyFont="1" applyAlignment="1">
      <alignment vertical="center"/>
    </xf>
    <xf numFmtId="49" fontId="37" fillId="0" borderId="0" xfId="43" applyNumberFormat="1" applyFont="1" applyAlignment="1">
      <alignment vertical="center"/>
    </xf>
    <xf numFmtId="0" fontId="38" fillId="0" borderId="0" xfId="43" applyFont="1" applyAlignment="1">
      <alignment vertical="center"/>
    </xf>
    <xf numFmtId="49" fontId="37" fillId="0" borderId="0" xfId="43" applyNumberFormat="1" applyFont="1" applyAlignment="1">
      <alignment horizontal="right" vertical="center"/>
    </xf>
    <xf numFmtId="49" fontId="37" fillId="0" borderId="0" xfId="43" applyNumberFormat="1" applyFont="1" applyAlignment="1">
      <alignment horizontal="left" vertical="center"/>
    </xf>
    <xf numFmtId="0" fontId="30" fillId="0" borderId="0" xfId="43" applyFont="1" applyAlignment="1">
      <alignment vertical="center" wrapText="1"/>
    </xf>
    <xf numFmtId="0" fontId="29" fillId="0" borderId="0" xfId="43" applyFont="1" applyAlignment="1">
      <alignment horizontal="center" vertical="center"/>
    </xf>
    <xf numFmtId="0" fontId="30" fillId="0" borderId="0" xfId="43" applyFont="1" applyAlignment="1">
      <alignment horizontal="center" vertical="center" wrapText="1"/>
    </xf>
    <xf numFmtId="0" fontId="39" fillId="0" borderId="0" xfId="43" applyFont="1" applyAlignment="1">
      <alignment vertical="center"/>
    </xf>
    <xf numFmtId="0" fontId="25" fillId="0" borderId="0" xfId="43" applyAlignment="1">
      <alignment vertical="center"/>
    </xf>
    <xf numFmtId="0" fontId="31" fillId="0" borderId="0" xfId="43" applyFont="1" applyAlignment="1">
      <alignment horizontal="center" vertical="center" wrapText="1"/>
    </xf>
    <xf numFmtId="0" fontId="32" fillId="0" borderId="0" xfId="43" applyFont="1" applyAlignment="1">
      <alignment vertical="center" wrapText="1"/>
    </xf>
    <xf numFmtId="187" fontId="31" fillId="0" borderId="0" xfId="43" applyNumberFormat="1" applyFont="1" applyAlignment="1">
      <alignment vertical="center"/>
    </xf>
    <xf numFmtId="188" fontId="31" fillId="0" borderId="0" xfId="43" applyNumberFormat="1" applyFont="1" applyAlignment="1">
      <alignment vertical="center"/>
    </xf>
    <xf numFmtId="0" fontId="31" fillId="0" borderId="0" xfId="43" applyFont="1" applyAlignment="1">
      <alignment vertical="center" wrapText="1"/>
    </xf>
    <xf numFmtId="0" fontId="31" fillId="0" borderId="0" xfId="43" applyFont="1" applyAlignment="1">
      <alignment vertical="center"/>
    </xf>
    <xf numFmtId="188" fontId="25" fillId="0" borderId="0" xfId="43" applyNumberFormat="1" applyAlignment="1">
      <alignment horizontal="right" vertical="center"/>
    </xf>
    <xf numFmtId="190" fontId="25" fillId="0" borderId="0" xfId="44" applyFont="1" applyFill="1" applyBorder="1" applyAlignment="1">
      <alignment vertical="center"/>
    </xf>
    <xf numFmtId="188" fontId="25" fillId="0" borderId="25" xfId="43" applyNumberFormat="1" applyBorder="1" applyAlignment="1">
      <alignment horizontal="right" vertical="center"/>
    </xf>
    <xf numFmtId="189" fontId="30" fillId="0" borderId="25" xfId="43" applyNumberFormat="1" applyFont="1" applyBorder="1" applyAlignment="1">
      <alignment vertical="center"/>
    </xf>
    <xf numFmtId="188" fontId="30" fillId="0" borderId="0" xfId="43" applyNumberFormat="1" applyFont="1" applyAlignment="1">
      <alignment vertical="center"/>
    </xf>
    <xf numFmtId="188" fontId="30" fillId="0" borderId="25" xfId="43" applyNumberFormat="1" applyFont="1" applyBorder="1" applyAlignment="1">
      <alignment vertical="center"/>
    </xf>
    <xf numFmtId="187" fontId="25" fillId="0" borderId="0" xfId="43" applyNumberFormat="1" applyAlignment="1">
      <alignment vertical="center"/>
    </xf>
    <xf numFmtId="190" fontId="25" fillId="0" borderId="25" xfId="44" applyFont="1" applyFill="1" applyBorder="1" applyAlignment="1">
      <alignment vertical="center"/>
    </xf>
    <xf numFmtId="189" fontId="36" fillId="0" borderId="0" xfId="43" applyNumberFormat="1" applyFont="1" applyAlignment="1">
      <alignment vertical="center"/>
    </xf>
    <xf numFmtId="0" fontId="36" fillId="0" borderId="0" xfId="43" applyFont="1" applyAlignment="1">
      <alignment vertical="center"/>
    </xf>
    <xf numFmtId="0" fontId="25" fillId="0" borderId="0" xfId="43" applyAlignment="1">
      <alignment horizontal="left"/>
    </xf>
    <xf numFmtId="188" fontId="36" fillId="0" borderId="0" xfId="43" applyNumberFormat="1" applyFont="1" applyAlignment="1">
      <alignment vertical="center"/>
    </xf>
    <xf numFmtId="0" fontId="39" fillId="0" borderId="0" xfId="43" applyFont="1" applyAlignment="1">
      <alignment horizontal="left"/>
    </xf>
    <xf numFmtId="0" fontId="34" fillId="0" borderId="0" xfId="43" applyFont="1" applyAlignment="1">
      <alignment horizontal="center" vertical="center"/>
    </xf>
    <xf numFmtId="0" fontId="36" fillId="0" borderId="0" xfId="43" applyFont="1"/>
    <xf numFmtId="0" fontId="40" fillId="0" borderId="0" xfId="43" applyFont="1" applyAlignment="1">
      <alignment vertical="center"/>
    </xf>
    <xf numFmtId="0" fontId="40" fillId="0" borderId="0" xfId="43" applyFont="1" applyAlignment="1">
      <alignment vertical="center" wrapText="1"/>
    </xf>
    <xf numFmtId="189" fontId="36" fillId="0" borderId="28" xfId="43" applyNumberFormat="1" applyFont="1" applyBorder="1"/>
    <xf numFmtId="0" fontId="39" fillId="0" borderId="0" xfId="43" applyFont="1" applyAlignment="1">
      <alignment vertical="center" wrapText="1"/>
    </xf>
    <xf numFmtId="0" fontId="32" fillId="0" borderId="0" xfId="43" applyFont="1" applyAlignment="1">
      <alignment horizontal="center" vertical="center"/>
    </xf>
    <xf numFmtId="189" fontId="30" fillId="0" borderId="29" xfId="43" applyNumberFormat="1" applyFont="1" applyBorder="1" applyAlignment="1">
      <alignment vertical="center"/>
    </xf>
    <xf numFmtId="191" fontId="36" fillId="0" borderId="26" xfId="45" applyFont="1" applyFill="1" applyBorder="1" applyAlignment="1">
      <alignment horizontal="right" vertical="center"/>
    </xf>
    <xf numFmtId="192" fontId="30" fillId="0" borderId="0" xfId="43" applyNumberFormat="1" applyFont="1" applyAlignment="1">
      <alignment vertical="center"/>
    </xf>
    <xf numFmtId="193" fontId="30" fillId="0" borderId="0" xfId="43" applyNumberFormat="1" applyFont="1" applyAlignment="1">
      <alignment vertical="center"/>
    </xf>
    <xf numFmtId="193" fontId="31" fillId="0" borderId="0" xfId="43" applyNumberFormat="1" applyFont="1" applyAlignment="1">
      <alignment vertical="center"/>
    </xf>
    <xf numFmtId="192" fontId="31" fillId="0" borderId="0" xfId="43" applyNumberFormat="1" applyFont="1" applyAlignment="1">
      <alignment vertical="center"/>
    </xf>
    <xf numFmtId="0" fontId="30" fillId="0" borderId="0" xfId="43" applyFont="1" applyAlignment="1">
      <alignment horizontal="center" vertical="center"/>
    </xf>
    <xf numFmtId="0" fontId="36" fillId="0" borderId="0" xfId="43" applyFont="1" applyAlignment="1">
      <alignment horizontal="left" vertical="center"/>
    </xf>
    <xf numFmtId="190" fontId="30" fillId="0" borderId="0" xfId="43" applyNumberFormat="1" applyFont="1" applyAlignment="1">
      <alignment vertical="center"/>
    </xf>
    <xf numFmtId="189" fontId="25" fillId="0" borderId="0" xfId="46" applyNumberFormat="1" applyFont="1" applyFill="1" applyBorder="1" applyAlignment="1">
      <alignment vertical="center"/>
    </xf>
    <xf numFmtId="49" fontId="41" fillId="0" borderId="0" xfId="43" applyNumberFormat="1" applyFont="1" applyAlignment="1">
      <alignment vertical="center"/>
    </xf>
    <xf numFmtId="0" fontId="25" fillId="0" borderId="0" xfId="43" applyAlignment="1">
      <alignment horizontal="left" vertical="center"/>
    </xf>
    <xf numFmtId="189" fontId="0" fillId="0" borderId="0" xfId="45" applyNumberFormat="1" applyFont="1" applyFill="1" applyBorder="1" applyAlignment="1">
      <alignment horizontal="right" vertical="center"/>
    </xf>
    <xf numFmtId="191" fontId="0" fillId="0" borderId="0" xfId="45" applyFont="1" applyFill="1" applyBorder="1" applyAlignment="1">
      <alignment horizontal="right" vertical="center"/>
    </xf>
    <xf numFmtId="189" fontId="0" fillId="0" borderId="25" xfId="45" applyNumberFormat="1" applyFont="1" applyFill="1" applyBorder="1" applyAlignment="1">
      <alignment horizontal="right" vertical="center"/>
    </xf>
    <xf numFmtId="190" fontId="36" fillId="0" borderId="25" xfId="44" applyFont="1" applyFill="1" applyBorder="1" applyAlignment="1">
      <alignment vertical="center"/>
    </xf>
    <xf numFmtId="189" fontId="36" fillId="0" borderId="0" xfId="46" applyNumberFormat="1" applyFont="1" applyFill="1" applyBorder="1" applyAlignment="1">
      <alignment vertical="center"/>
    </xf>
    <xf numFmtId="190" fontId="36" fillId="0" borderId="0" xfId="44" applyFont="1" applyFill="1" applyBorder="1" applyAlignment="1">
      <alignment vertical="center"/>
    </xf>
    <xf numFmtId="49" fontId="25" fillId="0" borderId="0" xfId="43" applyNumberFormat="1" applyAlignment="1">
      <alignment vertical="center"/>
    </xf>
    <xf numFmtId="190" fontId="36" fillId="0" borderId="29" xfId="44" applyFont="1" applyFill="1" applyBorder="1" applyAlignment="1">
      <alignment vertical="center"/>
    </xf>
    <xf numFmtId="189" fontId="0" fillId="0" borderId="0" xfId="45" applyNumberFormat="1" applyFont="1" applyFill="1" applyAlignment="1">
      <alignment vertical="center"/>
    </xf>
    <xf numFmtId="189" fontId="0" fillId="0" borderId="0" xfId="45" applyNumberFormat="1" applyFont="1" applyFill="1" applyBorder="1" applyAlignment="1">
      <alignment vertical="center"/>
    </xf>
    <xf numFmtId="188" fontId="30" fillId="0" borderId="29" xfId="43" applyNumberFormat="1" applyFont="1" applyBorder="1" applyAlignment="1">
      <alignment vertical="center"/>
    </xf>
    <xf numFmtId="189" fontId="0" fillId="0" borderId="0" xfId="46" applyNumberFormat="1" applyFont="1" applyFill="1" applyAlignment="1">
      <alignment horizontal="right"/>
    </xf>
    <xf numFmtId="190" fontId="25" fillId="0" borderId="0" xfId="44" applyFont="1" applyAlignment="1">
      <alignment horizontal="right"/>
    </xf>
    <xf numFmtId="191" fontId="0" fillId="0" borderId="0" xfId="46" applyFont="1" applyFill="1" applyAlignment="1">
      <alignment horizontal="right"/>
    </xf>
    <xf numFmtId="190" fontId="25" fillId="0" borderId="25" xfId="44" applyFont="1" applyBorder="1" applyAlignment="1">
      <alignment horizontal="right"/>
    </xf>
    <xf numFmtId="189" fontId="39" fillId="0" borderId="25" xfId="46" applyNumberFormat="1" applyFont="1" applyFill="1" applyBorder="1" applyAlignment="1">
      <alignment vertical="center"/>
    </xf>
    <xf numFmtId="190" fontId="0" fillId="0" borderId="0" xfId="46" applyNumberFormat="1" applyFont="1" applyFill="1" applyBorder="1" applyAlignment="1">
      <alignment horizontal="right" vertical="center"/>
    </xf>
    <xf numFmtId="190" fontId="25" fillId="0" borderId="0" xfId="46" applyNumberFormat="1" applyFont="1" applyFill="1" applyBorder="1" applyAlignment="1">
      <alignment horizontal="right" vertical="center"/>
    </xf>
    <xf numFmtId="189" fontId="0" fillId="0" borderId="0" xfId="46" applyNumberFormat="1" applyFont="1" applyFill="1" applyBorder="1" applyAlignment="1">
      <alignment horizontal="right" vertical="center"/>
    </xf>
    <xf numFmtId="191" fontId="36" fillId="0" borderId="26" xfId="46" applyFont="1" applyFill="1" applyBorder="1" applyAlignment="1">
      <alignment horizontal="right" vertical="center"/>
    </xf>
    <xf numFmtId="191" fontId="0" fillId="0" borderId="0" xfId="46" applyFont="1" applyFill="1" applyBorder="1" applyAlignment="1">
      <alignment horizontal="right" vertical="center"/>
    </xf>
    <xf numFmtId="190" fontId="36" fillId="0" borderId="27" xfId="44" applyFont="1" applyFill="1" applyBorder="1" applyAlignment="1">
      <alignment vertical="center"/>
    </xf>
    <xf numFmtId="189" fontId="0" fillId="0" borderId="0" xfId="46" applyNumberFormat="1" applyFont="1" applyFill="1" applyBorder="1" applyAlignment="1">
      <alignment vertical="center"/>
    </xf>
    <xf numFmtId="189" fontId="0" fillId="0" borderId="0" xfId="46" applyNumberFormat="1" applyFont="1" applyFill="1" applyAlignment="1">
      <alignment vertical="center"/>
    </xf>
    <xf numFmtId="0" fontId="43" fillId="0" borderId="0" xfId="47" applyFont="1" applyAlignment="1">
      <alignment horizontal="center" vertical="center"/>
    </xf>
    <xf numFmtId="0" fontId="44" fillId="0" borderId="0" xfId="47" applyFont="1" applyAlignment="1">
      <alignment vertical="center"/>
    </xf>
    <xf numFmtId="0" fontId="43" fillId="0" borderId="25" xfId="47" applyFont="1" applyBorder="1" applyAlignment="1">
      <alignment horizontal="left" vertical="center"/>
    </xf>
    <xf numFmtId="0" fontId="44" fillId="0" borderId="25" xfId="47" applyFont="1" applyBorder="1" applyAlignment="1">
      <alignment horizontal="center" vertical="center"/>
    </xf>
    <xf numFmtId="0" fontId="44" fillId="0" borderId="25" xfId="47" applyFont="1" applyBorder="1" applyAlignment="1">
      <alignment vertical="center"/>
    </xf>
    <xf numFmtId="190" fontId="44" fillId="0" borderId="25" xfId="47" applyNumberFormat="1" applyFont="1" applyBorder="1" applyAlignment="1">
      <alignment vertical="center"/>
    </xf>
    <xf numFmtId="0" fontId="43" fillId="0" borderId="0" xfId="47" applyFont="1" applyAlignment="1">
      <alignment horizontal="left" vertical="center"/>
    </xf>
    <xf numFmtId="0" fontId="44" fillId="0" borderId="0" xfId="47" applyFont="1" applyAlignment="1">
      <alignment horizontal="center" vertical="center"/>
    </xf>
    <xf numFmtId="190" fontId="44" fillId="0" borderId="0" xfId="47" applyNumberFormat="1" applyFont="1" applyAlignment="1">
      <alignment vertical="center"/>
    </xf>
    <xf numFmtId="0" fontId="44" fillId="0" borderId="0" xfId="47" applyFont="1" applyAlignment="1">
      <alignment horizontal="left" vertical="center"/>
    </xf>
    <xf numFmtId="0" fontId="45" fillId="0" borderId="0" xfId="47" applyFont="1" applyAlignment="1">
      <alignment horizontal="center" vertical="center"/>
    </xf>
    <xf numFmtId="0" fontId="43" fillId="0" borderId="0" xfId="47" quotePrefix="1" applyFont="1" applyAlignment="1">
      <alignment horizontal="center" vertical="center"/>
    </xf>
    <xf numFmtId="0" fontId="46" fillId="0" borderId="0" xfId="47" applyFont="1" applyAlignment="1">
      <alignment horizontal="center" vertical="center"/>
    </xf>
    <xf numFmtId="0" fontId="45" fillId="0" borderId="0" xfId="47" applyFont="1" applyAlignment="1">
      <alignment horizontal="left" vertical="center"/>
    </xf>
    <xf numFmtId="188" fontId="44" fillId="0" borderId="0" xfId="46" applyNumberFormat="1" applyFont="1" applyFill="1" applyAlignment="1">
      <alignment vertical="center"/>
    </xf>
    <xf numFmtId="188" fontId="44" fillId="0" borderId="0" xfId="46" applyNumberFormat="1" applyFont="1" applyFill="1" applyBorder="1" applyAlignment="1">
      <alignment vertical="center"/>
    </xf>
    <xf numFmtId="189" fontId="44" fillId="0" borderId="0" xfId="46" applyNumberFormat="1" applyFont="1" applyFill="1" applyAlignment="1">
      <alignment vertical="center"/>
    </xf>
    <xf numFmtId="189" fontId="44" fillId="0" borderId="0" xfId="46" applyNumberFormat="1" applyFont="1" applyFill="1" applyAlignment="1">
      <alignment horizontal="left" vertical="center"/>
    </xf>
    <xf numFmtId="0" fontId="44" fillId="0" borderId="0" xfId="47" applyFont="1" applyAlignment="1">
      <alignment horizontal="left" vertical="center" indent="1"/>
    </xf>
    <xf numFmtId="194" fontId="44" fillId="0" borderId="0" xfId="46" applyNumberFormat="1" applyFont="1" applyFill="1" applyAlignment="1">
      <alignment horizontal="center" vertical="center"/>
    </xf>
    <xf numFmtId="195" fontId="44" fillId="0" borderId="0" xfId="46" applyNumberFormat="1" applyFont="1" applyFill="1" applyAlignment="1">
      <alignment horizontal="center" vertical="center"/>
    </xf>
    <xf numFmtId="0" fontId="44" fillId="0" borderId="0" xfId="47" quotePrefix="1" applyFont="1" applyAlignment="1">
      <alignment horizontal="left" vertical="center"/>
    </xf>
    <xf numFmtId="189" fontId="44" fillId="0" borderId="0" xfId="46" applyNumberFormat="1" applyFont="1" applyFill="1" applyAlignment="1">
      <alignment horizontal="center" vertical="center"/>
    </xf>
    <xf numFmtId="37" fontId="43" fillId="0" borderId="27" xfId="46" applyNumberFormat="1" applyFont="1" applyFill="1" applyBorder="1" applyAlignment="1">
      <alignment vertical="center"/>
    </xf>
    <xf numFmtId="37" fontId="43" fillId="0" borderId="0" xfId="46" applyNumberFormat="1" applyFont="1" applyFill="1" applyAlignment="1">
      <alignment vertical="center"/>
    </xf>
    <xf numFmtId="37" fontId="44" fillId="0" borderId="0" xfId="46" applyNumberFormat="1" applyFont="1" applyFill="1" applyAlignment="1">
      <alignment vertical="center"/>
    </xf>
    <xf numFmtId="37" fontId="43" fillId="0" borderId="0" xfId="46" applyNumberFormat="1" applyFont="1" applyFill="1" applyBorder="1" applyAlignment="1">
      <alignment vertical="center"/>
    </xf>
    <xf numFmtId="37" fontId="43" fillId="0" borderId="26" xfId="46" applyNumberFormat="1" applyFont="1" applyFill="1" applyBorder="1" applyAlignment="1">
      <alignment vertical="center"/>
    </xf>
    <xf numFmtId="37" fontId="44" fillId="0" borderId="0" xfId="46" applyNumberFormat="1" applyFont="1" applyFill="1" applyBorder="1" applyAlignment="1">
      <alignment vertical="center"/>
    </xf>
    <xf numFmtId="0" fontId="43" fillId="0" borderId="0" xfId="47" applyFont="1" applyAlignment="1">
      <alignment vertical="center"/>
    </xf>
    <xf numFmtId="37" fontId="44" fillId="0" borderId="0" xfId="47" applyNumberFormat="1" applyFont="1" applyAlignment="1">
      <alignment vertical="center"/>
    </xf>
    <xf numFmtId="188" fontId="44" fillId="0" borderId="0" xfId="47" applyNumberFormat="1" applyFont="1" applyAlignment="1">
      <alignment vertical="center"/>
    </xf>
    <xf numFmtId="189" fontId="44" fillId="0" borderId="0" xfId="46" applyNumberFormat="1" applyFont="1" applyFill="1" applyBorder="1" applyAlignment="1">
      <alignment vertical="center"/>
    </xf>
    <xf numFmtId="189" fontId="43" fillId="0" borderId="27" xfId="46" applyNumberFormat="1" applyFont="1" applyFill="1" applyBorder="1" applyAlignment="1">
      <alignment vertical="center"/>
    </xf>
    <xf numFmtId="189" fontId="43" fillId="0" borderId="0" xfId="46" applyNumberFormat="1" applyFont="1" applyFill="1" applyAlignment="1">
      <alignment vertical="center"/>
    </xf>
    <xf numFmtId="189" fontId="43" fillId="0" borderId="25" xfId="46" applyNumberFormat="1" applyFont="1" applyFill="1" applyBorder="1" applyAlignment="1">
      <alignment vertical="center"/>
    </xf>
    <xf numFmtId="0" fontId="46" fillId="0" borderId="0" xfId="47" applyFont="1" applyAlignment="1">
      <alignment vertical="center"/>
    </xf>
    <xf numFmtId="0" fontId="44" fillId="0" borderId="0" xfId="47" applyFont="1" applyAlignment="1">
      <alignment horizontal="left" vertical="center" indent="3"/>
    </xf>
    <xf numFmtId="189" fontId="44" fillId="0" borderId="26" xfId="46" applyNumberFormat="1" applyFont="1" applyFill="1" applyBorder="1" applyAlignment="1">
      <alignment vertical="center"/>
    </xf>
    <xf numFmtId="189" fontId="44" fillId="0" borderId="0" xfId="47" applyNumberFormat="1" applyFont="1"/>
    <xf numFmtId="189" fontId="44" fillId="0" borderId="0" xfId="46" applyNumberFormat="1" applyFont="1" applyFill="1" applyAlignment="1">
      <alignment horizontal="right" vertical="center"/>
    </xf>
    <xf numFmtId="195" fontId="44" fillId="0" borderId="0" xfId="46" applyNumberFormat="1" applyFont="1" applyFill="1" applyAlignment="1">
      <alignment vertical="center"/>
    </xf>
    <xf numFmtId="0" fontId="44" fillId="0" borderId="0" xfId="47" applyFont="1" applyAlignment="1">
      <alignment horizontal="left" vertical="center" indent="2"/>
    </xf>
    <xf numFmtId="188" fontId="44" fillId="0" borderId="25" xfId="47" applyNumberFormat="1" applyFont="1" applyBorder="1" applyAlignment="1">
      <alignment vertical="center"/>
    </xf>
    <xf numFmtId="189" fontId="44" fillId="0" borderId="25" xfId="46" applyNumberFormat="1" applyFont="1" applyFill="1" applyBorder="1" applyAlignment="1">
      <alignment horizontal="center" vertical="center"/>
    </xf>
    <xf numFmtId="0" fontId="43" fillId="0" borderId="0" xfId="47" quotePrefix="1" applyFont="1" applyAlignment="1">
      <alignment horizontal="left" vertical="center"/>
    </xf>
    <xf numFmtId="189" fontId="43" fillId="0" borderId="0" xfId="46" applyNumberFormat="1" applyFont="1" applyFill="1" applyBorder="1" applyAlignment="1">
      <alignment vertical="center"/>
    </xf>
    <xf numFmtId="0" fontId="50" fillId="0" borderId="0" xfId="47" applyFont="1" applyAlignment="1">
      <alignment horizontal="center" vertical="center"/>
    </xf>
    <xf numFmtId="194" fontId="43" fillId="0" borderId="0" xfId="46" applyNumberFormat="1" applyFont="1" applyFill="1" applyAlignment="1">
      <alignment horizontal="center" vertical="center"/>
    </xf>
    <xf numFmtId="37" fontId="44" fillId="0" borderId="0" xfId="47" applyNumberFormat="1" applyFont="1"/>
    <xf numFmtId="194" fontId="44" fillId="0" borderId="0" xfId="46" applyNumberFormat="1" applyFont="1" applyFill="1" applyBorder="1" applyAlignment="1">
      <alignment horizontal="center" vertical="center"/>
    </xf>
    <xf numFmtId="188" fontId="43" fillId="0" borderId="0" xfId="46" applyNumberFormat="1" applyFont="1" applyFill="1" applyBorder="1" applyAlignment="1">
      <alignment vertical="center"/>
    </xf>
    <xf numFmtId="37" fontId="43" fillId="0" borderId="27" xfId="46" applyNumberFormat="1" applyFont="1" applyFill="1" applyBorder="1" applyAlignment="1">
      <alignment horizontal="right" vertical="center"/>
    </xf>
    <xf numFmtId="37" fontId="43" fillId="0" borderId="0" xfId="46" applyNumberFormat="1" applyFont="1" applyFill="1" applyBorder="1" applyAlignment="1">
      <alignment horizontal="right" vertical="center"/>
    </xf>
    <xf numFmtId="37" fontId="44" fillId="0" borderId="0" xfId="46" applyNumberFormat="1" applyFont="1" applyFill="1" applyAlignment="1">
      <alignment horizontal="right" vertical="center"/>
    </xf>
    <xf numFmtId="37" fontId="44" fillId="0" borderId="0" xfId="46" applyNumberFormat="1" applyFont="1" applyFill="1" applyBorder="1" applyAlignment="1">
      <alignment horizontal="right" vertical="center"/>
    </xf>
    <xf numFmtId="188" fontId="44" fillId="0" borderId="30" xfId="46" applyNumberFormat="1" applyFont="1" applyFill="1" applyBorder="1" applyAlignment="1">
      <alignment vertical="center"/>
    </xf>
    <xf numFmtId="37" fontId="44" fillId="0" borderId="30" xfId="46" applyNumberFormat="1" applyFont="1" applyFill="1" applyBorder="1" applyAlignment="1">
      <alignment vertical="center"/>
    </xf>
    <xf numFmtId="37" fontId="43" fillId="0" borderId="25" xfId="46" applyNumberFormat="1" applyFont="1" applyFill="1" applyBorder="1" applyAlignment="1">
      <alignment horizontal="right" vertical="center"/>
    </xf>
    <xf numFmtId="37" fontId="43" fillId="0" borderId="0" xfId="46" applyNumberFormat="1" applyFont="1" applyFill="1" applyAlignment="1">
      <alignment horizontal="right" vertical="center"/>
    </xf>
    <xf numFmtId="189" fontId="44" fillId="0" borderId="0" xfId="46" applyNumberFormat="1" applyFont="1" applyFill="1" applyBorder="1" applyAlignment="1">
      <alignment horizontal="right" vertical="center"/>
    </xf>
    <xf numFmtId="188" fontId="43" fillId="0" borderId="0" xfId="46" applyNumberFormat="1" applyFont="1" applyFill="1" applyAlignment="1">
      <alignment vertical="center"/>
    </xf>
    <xf numFmtId="188" fontId="44" fillId="0" borderId="25" xfId="46" applyNumberFormat="1" applyFont="1" applyFill="1" applyBorder="1" applyAlignment="1">
      <alignment vertical="center"/>
    </xf>
    <xf numFmtId="194" fontId="44" fillId="0" borderId="25" xfId="46" applyNumberFormat="1" applyFont="1" applyFill="1" applyBorder="1" applyAlignment="1">
      <alignment horizontal="center" vertical="center"/>
    </xf>
    <xf numFmtId="189" fontId="44" fillId="0" borderId="25" xfId="46" applyNumberFormat="1" applyFont="1" applyFill="1" applyBorder="1" applyAlignment="1">
      <alignment vertical="center"/>
    </xf>
    <xf numFmtId="188" fontId="43" fillId="0" borderId="0" xfId="47" applyNumberFormat="1" applyFont="1" applyAlignment="1">
      <alignment vertical="center"/>
    </xf>
    <xf numFmtId="0" fontId="44" fillId="0" borderId="0" xfId="48" applyFont="1" applyAlignment="1">
      <alignment vertical="center"/>
    </xf>
    <xf numFmtId="189" fontId="44" fillId="0" borderId="0" xfId="47" applyNumberFormat="1" applyFont="1" applyAlignment="1">
      <alignment vertical="center"/>
    </xf>
    <xf numFmtId="196" fontId="44" fillId="0" borderId="0" xfId="46" applyNumberFormat="1" applyFont="1" applyFill="1" applyBorder="1" applyAlignment="1">
      <alignment horizontal="center" vertical="center"/>
    </xf>
    <xf numFmtId="191" fontId="44" fillId="0" borderId="0" xfId="47" applyNumberFormat="1" applyFont="1" applyAlignment="1">
      <alignment vertical="center"/>
    </xf>
    <xf numFmtId="0" fontId="44" fillId="0" borderId="0" xfId="48" applyFont="1" applyAlignment="1">
      <alignment horizontal="left" vertical="center" indent="1"/>
    </xf>
    <xf numFmtId="197" fontId="46" fillId="0" borderId="0" xfId="47" applyNumberFormat="1" applyFont="1" applyAlignment="1">
      <alignment horizontal="center" vertical="center"/>
    </xf>
    <xf numFmtId="189" fontId="44" fillId="0" borderId="0" xfId="46" applyNumberFormat="1" applyFont="1" applyFill="1" applyBorder="1" applyAlignment="1">
      <alignment horizontal="center" vertical="center"/>
    </xf>
    <xf numFmtId="189" fontId="43" fillId="0" borderId="25" xfId="46" applyNumberFormat="1" applyFont="1" applyFill="1" applyBorder="1" applyAlignment="1">
      <alignment horizontal="center" vertical="center"/>
    </xf>
    <xf numFmtId="191" fontId="43" fillId="0" borderId="0" xfId="47" applyNumberFormat="1" applyFont="1" applyAlignment="1">
      <alignment vertical="center"/>
    </xf>
    <xf numFmtId="190" fontId="44" fillId="0" borderId="0" xfId="47" applyNumberFormat="1" applyFont="1" applyAlignment="1">
      <alignment horizontal="center" vertical="center"/>
    </xf>
    <xf numFmtId="188" fontId="44" fillId="0" borderId="0" xfId="46" applyNumberFormat="1" applyFont="1" applyFill="1" applyAlignment="1">
      <alignment horizontal="center" vertical="center"/>
    </xf>
    <xf numFmtId="189" fontId="43" fillId="0" borderId="27" xfId="47" applyNumberFormat="1" applyFont="1" applyBorder="1" applyAlignment="1">
      <alignment vertical="center"/>
    </xf>
    <xf numFmtId="190" fontId="43" fillId="0" borderId="0" xfId="47" applyNumberFormat="1" applyFont="1" applyAlignment="1">
      <alignment vertical="center"/>
    </xf>
    <xf numFmtId="189" fontId="43" fillId="0" borderId="0" xfId="47" applyNumberFormat="1" applyFont="1" applyAlignment="1">
      <alignment vertical="center"/>
    </xf>
    <xf numFmtId="37" fontId="43" fillId="0" borderId="29" xfId="46" applyNumberFormat="1" applyFont="1" applyFill="1" applyBorder="1" applyAlignment="1">
      <alignment horizontal="right" vertical="center"/>
    </xf>
    <xf numFmtId="189" fontId="46" fillId="0" borderId="0" xfId="46" applyNumberFormat="1" applyFont="1" applyFill="1" applyAlignment="1">
      <alignment horizontal="center" vertical="center"/>
    </xf>
    <xf numFmtId="189" fontId="43" fillId="0" borderId="0" xfId="46" applyNumberFormat="1" applyFont="1" applyFill="1" applyBorder="1" applyAlignment="1">
      <alignment vertical="center" wrapText="1"/>
    </xf>
    <xf numFmtId="37" fontId="45" fillId="0" borderId="0" xfId="47" applyNumberFormat="1" applyFont="1" applyAlignment="1">
      <alignment horizontal="right" vertical="center"/>
    </xf>
    <xf numFmtId="189" fontId="43" fillId="0" borderId="29" xfId="46" applyNumberFormat="1" applyFont="1" applyFill="1" applyBorder="1" applyAlignment="1">
      <alignment vertical="center"/>
    </xf>
    <xf numFmtId="189" fontId="43" fillId="0" borderId="0" xfId="46" applyNumberFormat="1" applyFont="1" applyFill="1" applyAlignment="1">
      <alignment vertical="center" wrapText="1"/>
    </xf>
    <xf numFmtId="0" fontId="44" fillId="0" borderId="0" xfId="47" applyFont="1" applyAlignment="1">
      <alignment vertical="center" wrapText="1"/>
    </xf>
    <xf numFmtId="0" fontId="43" fillId="0" borderId="0" xfId="47" applyFont="1" applyAlignment="1">
      <alignment vertical="center" wrapText="1"/>
    </xf>
    <xf numFmtId="39" fontId="43" fillId="0" borderId="0" xfId="47" applyNumberFormat="1" applyFont="1" applyAlignment="1">
      <alignment vertical="center"/>
    </xf>
    <xf numFmtId="198" fontId="44" fillId="0" borderId="0" xfId="47" applyNumberFormat="1" applyFont="1" applyAlignment="1">
      <alignment horizontal="right" vertical="center"/>
    </xf>
    <xf numFmtId="2" fontId="44" fillId="0" borderId="0" xfId="47" applyNumberFormat="1" applyFont="1" applyAlignment="1">
      <alignment vertical="center"/>
    </xf>
    <xf numFmtId="199" fontId="44" fillId="0" borderId="0" xfId="47" applyNumberFormat="1" applyFont="1" applyAlignment="1">
      <alignment vertical="center"/>
    </xf>
    <xf numFmtId="191" fontId="44" fillId="0" borderId="0" xfId="46" applyFont="1" applyFill="1" applyAlignment="1">
      <alignment horizontal="center" vertical="center"/>
    </xf>
    <xf numFmtId="191" fontId="44" fillId="0" borderId="0" xfId="46" applyFont="1" applyFill="1" applyBorder="1" applyAlignment="1">
      <alignment horizontal="center" vertical="center"/>
    </xf>
    <xf numFmtId="200" fontId="44" fillId="0" borderId="0" xfId="47" applyNumberFormat="1" applyFont="1" applyAlignment="1">
      <alignment vertical="center"/>
    </xf>
    <xf numFmtId="200" fontId="43" fillId="0" borderId="0" xfId="47" applyNumberFormat="1" applyFont="1" applyAlignment="1">
      <alignment vertical="center"/>
    </xf>
    <xf numFmtId="188" fontId="52" fillId="0" borderId="0" xfId="46" applyNumberFormat="1" applyFont="1" applyFill="1" applyAlignment="1">
      <alignment vertical="center"/>
    </xf>
    <xf numFmtId="194" fontId="52" fillId="0" borderId="0" xfId="46" applyNumberFormat="1" applyFont="1" applyFill="1" applyAlignment="1">
      <alignment horizontal="center" vertical="center"/>
    </xf>
    <xf numFmtId="188" fontId="52" fillId="0" borderId="0" xfId="47" applyNumberFormat="1" applyFont="1" applyAlignment="1">
      <alignment vertical="center"/>
    </xf>
    <xf numFmtId="190" fontId="52" fillId="0" borderId="0" xfId="47" applyNumberFormat="1" applyFont="1" applyAlignment="1">
      <alignment vertical="center"/>
    </xf>
    <xf numFmtId="189" fontId="52" fillId="0" borderId="26" xfId="46" applyNumberFormat="1" applyFont="1" applyFill="1" applyBorder="1" applyAlignment="1">
      <alignment vertical="center"/>
    </xf>
    <xf numFmtId="189" fontId="44" fillId="0" borderId="0" xfId="46" applyNumberFormat="1" applyFont="1" applyFill="1" applyBorder="1" applyAlignment="1">
      <alignment horizontal="left" vertical="center"/>
    </xf>
    <xf numFmtId="189" fontId="52" fillId="0" borderId="0" xfId="47" applyNumberFormat="1" applyFont="1"/>
    <xf numFmtId="194" fontId="43" fillId="0" borderId="0" xfId="46" applyNumberFormat="1" applyFont="1" applyFill="1" applyBorder="1" applyAlignment="1">
      <alignment horizontal="center" vertical="center"/>
    </xf>
    <xf numFmtId="188" fontId="52" fillId="0" borderId="25" xfId="47" applyNumberFormat="1" applyFont="1" applyBorder="1" applyAlignment="1">
      <alignment vertical="center"/>
    </xf>
    <xf numFmtId="37" fontId="53" fillId="0" borderId="0" xfId="47" applyNumberFormat="1" applyFont="1"/>
    <xf numFmtId="194" fontId="52" fillId="0" borderId="0" xfId="46" applyNumberFormat="1" applyFont="1" applyFill="1" applyBorder="1" applyAlignment="1">
      <alignment horizontal="center" vertical="center"/>
    </xf>
    <xf numFmtId="188" fontId="52" fillId="0" borderId="0" xfId="46" applyNumberFormat="1" applyFont="1" applyFill="1" applyBorder="1" applyAlignment="1">
      <alignment vertical="center"/>
    </xf>
    <xf numFmtId="37" fontId="52" fillId="0" borderId="0" xfId="46" applyNumberFormat="1" applyFont="1" applyFill="1" applyAlignment="1">
      <alignment vertical="center"/>
    </xf>
    <xf numFmtId="188" fontId="52" fillId="0" borderId="25" xfId="46" applyNumberFormat="1" applyFont="1" applyFill="1" applyBorder="1" applyAlignment="1">
      <alignment vertical="center"/>
    </xf>
    <xf numFmtId="37" fontId="52" fillId="0" borderId="25" xfId="46" applyNumberFormat="1" applyFont="1" applyFill="1" applyBorder="1" applyAlignment="1">
      <alignment vertical="center"/>
    </xf>
    <xf numFmtId="189" fontId="52" fillId="0" borderId="0" xfId="46" applyNumberFormat="1" applyFont="1" applyFill="1" applyAlignment="1">
      <alignment vertical="center"/>
    </xf>
    <xf numFmtId="189" fontId="52" fillId="0" borderId="25" xfId="46" applyNumberFormat="1" applyFont="1" applyFill="1" applyBorder="1" applyAlignment="1">
      <alignment horizontal="center" vertical="center"/>
    </xf>
    <xf numFmtId="189" fontId="52" fillId="0" borderId="0" xfId="46" applyNumberFormat="1" applyFont="1" applyFill="1" applyBorder="1" applyAlignment="1">
      <alignment horizontal="center"/>
    </xf>
    <xf numFmtId="198" fontId="52" fillId="0" borderId="0" xfId="47" applyNumberFormat="1" applyFont="1" applyAlignment="1">
      <alignment horizontal="right" vertical="center"/>
    </xf>
    <xf numFmtId="37" fontId="55" fillId="0" borderId="0" xfId="49" quotePrefix="1" applyNumberFormat="1" applyFont="1" applyAlignment="1">
      <alignment horizontal="left" vertical="center"/>
    </xf>
    <xf numFmtId="37" fontId="33" fillId="0" borderId="0" xfId="49" applyNumberFormat="1" applyFont="1" applyAlignment="1">
      <alignment horizontal="centerContinuous" vertical="center"/>
    </xf>
    <xf numFmtId="37" fontId="33" fillId="0" borderId="0" xfId="49" applyNumberFormat="1" applyFont="1" applyAlignment="1">
      <alignment vertical="center"/>
    </xf>
    <xf numFmtId="37" fontId="55" fillId="0" borderId="0" xfId="49" applyNumberFormat="1" applyFont="1" applyAlignment="1">
      <alignment horizontal="left" vertical="center"/>
    </xf>
    <xf numFmtId="37" fontId="33" fillId="0" borderId="0" xfId="49" quotePrefix="1" applyNumberFormat="1" applyFont="1" applyAlignment="1">
      <alignment horizontal="centerContinuous" vertical="center"/>
    </xf>
    <xf numFmtId="0" fontId="33" fillId="0" borderId="0" xfId="49" applyFont="1" applyAlignment="1">
      <alignment vertical="center"/>
    </xf>
    <xf numFmtId="37" fontId="33" fillId="0" borderId="0" xfId="49" applyNumberFormat="1" applyFont="1" applyAlignment="1">
      <alignment horizontal="right" vertical="center"/>
    </xf>
    <xf numFmtId="37" fontId="55" fillId="0" borderId="0" xfId="49" applyNumberFormat="1" applyFont="1" applyAlignment="1">
      <alignment horizontal="right" vertical="center"/>
    </xf>
    <xf numFmtId="197" fontId="33" fillId="0" borderId="25" xfId="49" applyNumberFormat="1" applyFont="1" applyBorder="1" applyAlignment="1">
      <alignment horizontal="center" vertical="center"/>
    </xf>
    <xf numFmtId="0" fontId="33" fillId="0" borderId="25" xfId="49" quotePrefix="1" applyFont="1" applyBorder="1" applyAlignment="1">
      <alignment horizontal="center" vertical="center"/>
    </xf>
    <xf numFmtId="197" fontId="56" fillId="0" borderId="0" xfId="49" applyNumberFormat="1" applyFont="1" applyAlignment="1">
      <alignment horizontal="right" vertical="center"/>
    </xf>
    <xf numFmtId="197" fontId="33" fillId="0" borderId="0" xfId="49" quotePrefix="1" applyNumberFormat="1" applyFont="1" applyAlignment="1">
      <alignment horizontal="center" vertical="center"/>
    </xf>
    <xf numFmtId="37" fontId="55" fillId="0" borderId="0" xfId="49" applyNumberFormat="1" applyFont="1" applyAlignment="1">
      <alignment vertical="center"/>
    </xf>
    <xf numFmtId="37" fontId="57" fillId="0" borderId="0" xfId="49" applyNumberFormat="1" applyFont="1" applyAlignment="1">
      <alignment horizontal="center" vertical="center"/>
    </xf>
    <xf numFmtId="0" fontId="58" fillId="0" borderId="0" xfId="49" applyFont="1" applyAlignment="1">
      <alignment horizontal="center" vertical="center"/>
    </xf>
    <xf numFmtId="190" fontId="33" fillId="0" borderId="0" xfId="49" applyNumberFormat="1" applyFont="1" applyAlignment="1">
      <alignment horizontal="right" vertical="center"/>
    </xf>
    <xf numFmtId="0" fontId="33" fillId="0" borderId="0" xfId="49" applyFont="1" applyAlignment="1">
      <alignment horizontal="right" vertical="center"/>
    </xf>
    <xf numFmtId="190" fontId="33" fillId="0" borderId="0" xfId="49" applyNumberFormat="1" applyFont="1" applyAlignment="1">
      <alignment vertical="center"/>
    </xf>
    <xf numFmtId="190" fontId="33" fillId="0" borderId="25" xfId="49" applyNumberFormat="1" applyFont="1" applyBorder="1" applyAlignment="1">
      <alignment vertical="center"/>
    </xf>
    <xf numFmtId="190" fontId="33" fillId="0" borderId="25" xfId="49" applyNumberFormat="1" applyFont="1" applyBorder="1" applyAlignment="1">
      <alignment horizontal="right" vertical="center"/>
    </xf>
    <xf numFmtId="0" fontId="33" fillId="0" borderId="0" xfId="49" applyFont="1" applyAlignment="1">
      <alignment horizontal="left" vertical="center"/>
    </xf>
    <xf numFmtId="0" fontId="33" fillId="0" borderId="0" xfId="49" applyFont="1" applyAlignment="1">
      <alignment horizontal="center" vertical="center"/>
    </xf>
    <xf numFmtId="0" fontId="59" fillId="0" borderId="0" xfId="49" applyFont="1" applyAlignment="1">
      <alignment vertical="center"/>
    </xf>
    <xf numFmtId="190" fontId="33" fillId="0" borderId="26" xfId="49" applyNumberFormat="1" applyFont="1" applyBorder="1" applyAlignment="1">
      <alignment horizontal="right" vertical="center"/>
    </xf>
    <xf numFmtId="37" fontId="33" fillId="0" borderId="0" xfId="49" applyNumberFormat="1" applyFont="1" applyAlignment="1">
      <alignment horizontal="center" vertical="center"/>
    </xf>
    <xf numFmtId="190" fontId="33" fillId="0" borderId="0" xfId="49" applyNumberFormat="1" applyFont="1" applyAlignment="1">
      <alignment horizontal="center" vertical="center"/>
    </xf>
    <xf numFmtId="190" fontId="33" fillId="0" borderId="27" xfId="49" applyNumberFormat="1" applyFont="1" applyBorder="1" applyAlignment="1">
      <alignment horizontal="right" vertical="center"/>
    </xf>
    <xf numFmtId="0" fontId="56" fillId="0" borderId="0" xfId="49" applyFont="1" applyAlignment="1">
      <alignment horizontal="right" vertical="center"/>
    </xf>
    <xf numFmtId="0" fontId="57" fillId="0" borderId="0" xfId="49" applyFont="1" applyAlignment="1">
      <alignment horizontal="center" vertical="center"/>
    </xf>
    <xf numFmtId="37" fontId="33" fillId="0" borderId="0" xfId="49" applyNumberFormat="1" applyFont="1" applyAlignment="1">
      <alignment horizontal="left" vertical="center"/>
    </xf>
    <xf numFmtId="0" fontId="59" fillId="0" borderId="0" xfId="49" quotePrefix="1" applyFont="1" applyAlignment="1">
      <alignment horizontal="center" vertical="center"/>
    </xf>
    <xf numFmtId="37" fontId="33" fillId="0" borderId="31" xfId="49" applyNumberFormat="1" applyFont="1" applyBorder="1" applyAlignment="1">
      <alignment vertical="center"/>
    </xf>
    <xf numFmtId="37" fontId="33" fillId="0" borderId="0" xfId="49" quotePrefix="1" applyNumberFormat="1" applyFont="1" applyAlignment="1">
      <alignment horizontal="center" vertical="center"/>
    </xf>
    <xf numFmtId="37" fontId="60" fillId="0" borderId="0" xfId="49" quotePrefix="1" applyNumberFormat="1" applyFont="1" applyAlignment="1">
      <alignment horizontal="left" vertical="center"/>
    </xf>
    <xf numFmtId="0" fontId="61" fillId="0" borderId="0" xfId="49" applyFont="1" applyAlignment="1">
      <alignment horizontal="centerContinuous" vertical="center"/>
    </xf>
    <xf numFmtId="37" fontId="61" fillId="0" borderId="0" xfId="49" applyNumberFormat="1" applyFont="1" applyAlignment="1">
      <alignment horizontal="centerContinuous" vertical="center"/>
    </xf>
    <xf numFmtId="37" fontId="61" fillId="0" borderId="0" xfId="49" applyNumberFormat="1" applyFont="1" applyAlignment="1">
      <alignment horizontal="right" vertical="center"/>
    </xf>
    <xf numFmtId="37" fontId="61" fillId="0" borderId="0" xfId="49" applyNumberFormat="1" applyFont="1" applyAlignment="1">
      <alignment vertical="center"/>
    </xf>
    <xf numFmtId="37" fontId="60" fillId="0" borderId="0" xfId="49" applyNumberFormat="1" applyFont="1" applyAlignment="1">
      <alignment horizontal="left" vertical="center"/>
    </xf>
    <xf numFmtId="37" fontId="61" fillId="0" borderId="0" xfId="49" quotePrefix="1" applyNumberFormat="1" applyFont="1" applyAlignment="1">
      <alignment horizontal="centerContinuous" vertical="center"/>
    </xf>
    <xf numFmtId="0" fontId="61" fillId="0" borderId="0" xfId="49" applyFont="1" applyAlignment="1">
      <alignment vertical="center"/>
    </xf>
    <xf numFmtId="0" fontId="61" fillId="0" borderId="0" xfId="49" applyFont="1" applyAlignment="1">
      <alignment horizontal="right" vertical="center"/>
    </xf>
    <xf numFmtId="37" fontId="60" fillId="0" borderId="0" xfId="49" applyNumberFormat="1" applyFont="1" applyAlignment="1">
      <alignment horizontal="right" vertical="center"/>
    </xf>
    <xf numFmtId="37" fontId="60" fillId="0" borderId="25" xfId="49" quotePrefix="1" applyNumberFormat="1" applyFont="1" applyBorder="1" applyAlignment="1">
      <alignment horizontal="centerContinuous" vertical="center"/>
    </xf>
    <xf numFmtId="37" fontId="60" fillId="0" borderId="25" xfId="49" applyNumberFormat="1" applyFont="1" applyBorder="1" applyAlignment="1">
      <alignment horizontal="centerContinuous" vertical="center"/>
    </xf>
    <xf numFmtId="37" fontId="60" fillId="0" borderId="25" xfId="49" applyNumberFormat="1" applyFont="1" applyBorder="1" applyAlignment="1">
      <alignment horizontal="right" vertical="center"/>
    </xf>
    <xf numFmtId="197" fontId="61" fillId="0" borderId="25" xfId="49" applyNumberFormat="1" applyFont="1" applyBorder="1" applyAlignment="1">
      <alignment horizontal="center" vertical="center"/>
    </xf>
    <xf numFmtId="0" fontId="61" fillId="0" borderId="25" xfId="49" applyFont="1" applyBorder="1" applyAlignment="1">
      <alignment horizontal="center" vertical="center"/>
    </xf>
    <xf numFmtId="0" fontId="61" fillId="0" borderId="0" xfId="49" applyFont="1" applyAlignment="1">
      <alignment horizontal="center" vertical="center"/>
    </xf>
    <xf numFmtId="0" fontId="60" fillId="0" borderId="0" xfId="49" applyFont="1" applyAlignment="1">
      <alignment vertical="center"/>
    </xf>
    <xf numFmtId="197" fontId="61" fillId="0" borderId="0" xfId="49" applyNumberFormat="1" applyFont="1" applyAlignment="1">
      <alignment horizontal="center" vertical="center"/>
    </xf>
    <xf numFmtId="37" fontId="60" fillId="0" borderId="0" xfId="49" applyNumberFormat="1" applyFont="1" applyAlignment="1">
      <alignment vertical="center"/>
    </xf>
    <xf numFmtId="0" fontId="62" fillId="0" borderId="0" xfId="49" applyFont="1" applyAlignment="1">
      <alignment horizontal="center" vertical="center"/>
    </xf>
    <xf numFmtId="190" fontId="61" fillId="0" borderId="0" xfId="49" applyNumberFormat="1" applyFont="1" applyAlignment="1">
      <alignment horizontal="right" vertical="center"/>
    </xf>
    <xf numFmtId="0" fontId="61" fillId="0" borderId="0" xfId="49" applyFont="1" applyAlignment="1">
      <alignment horizontal="left" vertical="center"/>
    </xf>
    <xf numFmtId="190" fontId="61" fillId="0" borderId="25" xfId="49" applyNumberFormat="1" applyFont="1" applyBorder="1" applyAlignment="1">
      <alignment horizontal="right" vertical="center"/>
    </xf>
    <xf numFmtId="0" fontId="63" fillId="0" borderId="0" xfId="49" applyFont="1" applyAlignment="1">
      <alignment vertical="center"/>
    </xf>
    <xf numFmtId="190" fontId="61" fillId="0" borderId="27" xfId="49" applyNumberFormat="1" applyFont="1" applyBorder="1" applyAlignment="1">
      <alignment horizontal="right" vertical="center"/>
    </xf>
    <xf numFmtId="0" fontId="64" fillId="0" borderId="0" xfId="49" applyFont="1" applyAlignment="1">
      <alignment vertical="center"/>
    </xf>
    <xf numFmtId="200" fontId="61" fillId="0" borderId="0" xfId="49" applyNumberFormat="1" applyFont="1" applyAlignment="1">
      <alignment horizontal="right" vertical="center"/>
    </xf>
    <xf numFmtId="190" fontId="61" fillId="0" borderId="0" xfId="49" applyNumberFormat="1" applyFont="1" applyAlignment="1">
      <alignment vertical="center"/>
    </xf>
    <xf numFmtId="190" fontId="61" fillId="0" borderId="0" xfId="50" applyNumberFormat="1" applyFont="1" applyFill="1" applyBorder="1" applyAlignment="1">
      <alignment horizontal="right" vertical="center"/>
    </xf>
    <xf numFmtId="190" fontId="61" fillId="0" borderId="26" xfId="49" applyNumberFormat="1" applyFont="1" applyBorder="1" applyAlignment="1">
      <alignment horizontal="right" vertical="center"/>
    </xf>
    <xf numFmtId="0" fontId="64" fillId="0" borderId="0" xfId="49" applyFont="1" applyAlignment="1">
      <alignment horizontal="center" vertical="center"/>
    </xf>
    <xf numFmtId="9" fontId="61" fillId="0" borderId="0" xfId="50" applyFont="1" applyFill="1" applyAlignment="1">
      <alignment vertical="center"/>
    </xf>
    <xf numFmtId="189" fontId="61" fillId="0" borderId="0" xfId="49" applyNumberFormat="1" applyFont="1" applyAlignment="1">
      <alignment horizontal="right" vertical="center"/>
    </xf>
    <xf numFmtId="189" fontId="61" fillId="0" borderId="0" xfId="49" applyNumberFormat="1" applyFont="1" applyAlignment="1">
      <alignment vertical="center"/>
    </xf>
    <xf numFmtId="190" fontId="61" fillId="0" borderId="0" xfId="49" applyNumberFormat="1" applyFont="1" applyAlignment="1">
      <alignment horizontal="center" vertical="center"/>
    </xf>
    <xf numFmtId="190" fontId="61" fillId="0" borderId="29" xfId="49" applyNumberFormat="1" applyFont="1" applyBorder="1" applyAlignment="1">
      <alignment horizontal="right" vertical="center"/>
    </xf>
    <xf numFmtId="39" fontId="61" fillId="0" borderId="26" xfId="49" applyNumberFormat="1" applyFont="1" applyBorder="1" applyAlignment="1">
      <alignment horizontal="right" vertical="center"/>
    </xf>
    <xf numFmtId="39" fontId="61" fillId="0" borderId="0" xfId="49" applyNumberFormat="1" applyFont="1" applyAlignment="1">
      <alignment vertical="center"/>
    </xf>
    <xf numFmtId="39" fontId="61" fillId="0" borderId="0" xfId="49" applyNumberFormat="1" applyFont="1" applyAlignment="1">
      <alignment horizontal="right" vertical="center"/>
    </xf>
    <xf numFmtId="0" fontId="61" fillId="0" borderId="0" xfId="49" quotePrefix="1" applyFont="1" applyAlignment="1">
      <alignment horizontal="center" vertical="center"/>
    </xf>
    <xf numFmtId="37" fontId="61" fillId="0" borderId="0" xfId="49" applyNumberFormat="1" applyFont="1" applyAlignment="1">
      <alignment horizontal="center" vertical="center"/>
    </xf>
    <xf numFmtId="0" fontId="61" fillId="0" borderId="0" xfId="49" applyFont="1" applyAlignment="1">
      <alignment vertical="center" wrapText="1"/>
    </xf>
    <xf numFmtId="190" fontId="61" fillId="0" borderId="25" xfId="49" applyNumberFormat="1" applyFont="1" applyBorder="1" applyAlignment="1">
      <alignment vertical="center"/>
    </xf>
    <xf numFmtId="0" fontId="60" fillId="0" borderId="0" xfId="49" applyFont="1" applyAlignment="1">
      <alignment horizontal="left" vertical="center"/>
    </xf>
    <xf numFmtId="37" fontId="64" fillId="0" borderId="0" xfId="49" applyNumberFormat="1" applyFont="1" applyAlignment="1">
      <alignment horizontal="center" vertical="center"/>
    </xf>
    <xf numFmtId="37" fontId="61" fillId="0" borderId="0" xfId="49" applyNumberFormat="1" applyFont="1" applyAlignment="1">
      <alignment horizontal="left" vertical="center"/>
    </xf>
    <xf numFmtId="37" fontId="65" fillId="0" borderId="0" xfId="49" applyNumberFormat="1" applyFont="1" applyAlignment="1">
      <alignment horizontal="center" vertical="center"/>
    </xf>
    <xf numFmtId="189" fontId="61" fillId="0" borderId="0" xfId="49" applyNumberFormat="1" applyFont="1" applyAlignment="1">
      <alignment horizontal="center" vertical="center"/>
    </xf>
    <xf numFmtId="37" fontId="65" fillId="0" borderId="0" xfId="49" applyNumberFormat="1" applyFont="1" applyAlignment="1">
      <alignment vertical="center"/>
    </xf>
    <xf numFmtId="0" fontId="65" fillId="0" borderId="0" xfId="49" applyFont="1" applyAlignment="1">
      <alignment vertical="center"/>
    </xf>
    <xf numFmtId="43" fontId="0" fillId="0" borderId="0" xfId="1" applyFont="1"/>
    <xf numFmtId="43" fontId="18" fillId="33" borderId="13" xfId="1" applyFont="1" applyFill="1" applyBorder="1"/>
    <xf numFmtId="43" fontId="0" fillId="0" borderId="16" xfId="1" applyFont="1" applyBorder="1"/>
    <xf numFmtId="43" fontId="0" fillId="0" borderId="18" xfId="1" applyFont="1" applyBorder="1"/>
    <xf numFmtId="43" fontId="0" fillId="0" borderId="21" xfId="1" applyFont="1" applyBorder="1"/>
    <xf numFmtId="43" fontId="0" fillId="0" borderId="24" xfId="1" applyFont="1" applyBorder="1"/>
    <xf numFmtId="0" fontId="0" fillId="34" borderId="32" xfId="0" applyFill="1" applyBorder="1"/>
    <xf numFmtId="0" fontId="0" fillId="34" borderId="33" xfId="0" applyFill="1" applyBorder="1"/>
    <xf numFmtId="0" fontId="0" fillId="34" borderId="34" xfId="0" applyFill="1" applyBorder="1"/>
    <xf numFmtId="0" fontId="0" fillId="35" borderId="35" xfId="0" applyFill="1" applyBorder="1"/>
    <xf numFmtId="0" fontId="0" fillId="35" borderId="33" xfId="0" applyFill="1" applyBorder="1"/>
    <xf numFmtId="0" fontId="0" fillId="35" borderId="34" xfId="0" applyFill="1" applyBorder="1"/>
    <xf numFmtId="0" fontId="0" fillId="36" borderId="35" xfId="0" applyFill="1" applyBorder="1"/>
    <xf numFmtId="0" fontId="0" fillId="36" borderId="33" xfId="0" applyFill="1" applyBorder="1"/>
    <xf numFmtId="0" fontId="0" fillId="36" borderId="34" xfId="0" applyFill="1" applyBorder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43" applyFont="1" applyAlignment="1">
      <alignment horizontal="center" wrapText="1"/>
    </xf>
    <xf numFmtId="0" fontId="31" fillId="0" borderId="0" xfId="43" applyFont="1" applyAlignment="1">
      <alignment horizontal="center" wrapText="1"/>
    </xf>
    <xf numFmtId="0" fontId="30" fillId="0" borderId="0" xfId="43" applyFont="1" applyAlignment="1">
      <alignment horizontal="center" wrapText="1"/>
    </xf>
    <xf numFmtId="0" fontId="31" fillId="0" borderId="0" xfId="43" applyFont="1" applyAlignment="1">
      <alignment horizontal="center"/>
    </xf>
    <xf numFmtId="0" fontId="29" fillId="0" borderId="0" xfId="43" applyFont="1" applyAlignment="1">
      <alignment horizontal="center" vertical="center"/>
    </xf>
    <xf numFmtId="0" fontId="31" fillId="0" borderId="0" xfId="43" applyFont="1" applyAlignment="1">
      <alignment horizontal="center" vertical="center" wrapText="1"/>
    </xf>
    <xf numFmtId="0" fontId="30" fillId="0" borderId="0" xfId="43" applyFont="1" applyAlignment="1">
      <alignment horizontal="center" vertical="center"/>
    </xf>
    <xf numFmtId="0" fontId="30" fillId="0" borderId="0" xfId="43" applyFont="1" applyAlignment="1">
      <alignment horizontal="center" vertical="center" wrapText="1"/>
    </xf>
    <xf numFmtId="0" fontId="29" fillId="0" borderId="0" xfId="43" applyFont="1" applyAlignment="1">
      <alignment horizontal="center" vertical="center" wrapText="1"/>
    </xf>
    <xf numFmtId="0" fontId="44" fillId="0" borderId="0" xfId="47" applyFont="1" applyAlignment="1">
      <alignment horizontal="center" vertical="center"/>
    </xf>
    <xf numFmtId="0" fontId="43" fillId="0" borderId="0" xfId="47" applyFont="1" applyAlignment="1">
      <alignment horizontal="center" vertical="center"/>
    </xf>
    <xf numFmtId="0" fontId="43" fillId="0" borderId="25" xfId="47" applyFont="1" applyBorder="1" applyAlignment="1">
      <alignment horizontal="right" vertical="center"/>
    </xf>
    <xf numFmtId="0" fontId="47" fillId="0" borderId="0" xfId="47" applyFont="1" applyAlignment="1">
      <alignment horizontal="center" vertical="center"/>
    </xf>
    <xf numFmtId="0" fontId="44" fillId="0" borderId="0" xfId="47" applyFont="1" applyAlignment="1">
      <alignment vertical="center"/>
    </xf>
    <xf numFmtId="37" fontId="33" fillId="0" borderId="0" xfId="49" quotePrefix="1" applyNumberFormat="1" applyFont="1" applyAlignment="1">
      <alignment horizontal="center" vertical="center"/>
    </xf>
    <xf numFmtId="37" fontId="55" fillId="0" borderId="25" xfId="49" applyNumberFormat="1" applyFont="1" applyBorder="1" applyAlignment="1">
      <alignment horizontal="center" vertical="center"/>
    </xf>
    <xf numFmtId="37" fontId="60" fillId="0" borderId="25" xfId="49" applyNumberFormat="1" applyFont="1" applyBorder="1" applyAlignment="1">
      <alignment horizontal="center" vertical="center"/>
    </xf>
    <xf numFmtId="37" fontId="60" fillId="0" borderId="25" xfId="49" quotePrefix="1" applyNumberFormat="1" applyFont="1" applyBorder="1" applyAlignment="1">
      <alignment horizontal="center" vertical="center"/>
    </xf>
    <xf numFmtId="37" fontId="61" fillId="0" borderId="0" xfId="49" quotePrefix="1" applyNumberFormat="1" applyFont="1" applyAlignment="1">
      <alignment horizontal="center" vertical="center"/>
    </xf>
  </cellXfs>
  <cellStyles count="5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[0] 2 2" xfId="44" xr:uid="{68FEC85A-772F-452B-BEEA-546D91FB9C92}"/>
    <cellStyle name="Comma 10" xfId="46" xr:uid="{B621C515-3602-4D6C-8A35-C8EB7DCDB54D}"/>
    <cellStyle name="Comma 2" xfId="45" xr:uid="{8C6D0659-E05A-45C2-A5CC-A95C7CD79464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1FDC88CB-DC3D-4C63-8F20-65E916BE21CA}"/>
    <cellStyle name="Normal 3" xfId="47" xr:uid="{01C3D1F2-7593-4358-B5DC-C5158AB15CA1}"/>
    <cellStyle name="Normal 4" xfId="49" xr:uid="{A2BEE35C-E6BA-406F-BC0B-09F048CAC281}"/>
    <cellStyle name="Normal_Berli - Dec 2002 (Thai)-3" xfId="48" xr:uid="{26EBDE31-BFF2-41F0-92B3-7A3D05D59C34}"/>
    <cellStyle name="Note" xfId="16" builtinId="10" customBuiltin="1"/>
    <cellStyle name="Output" xfId="11" builtinId="21" customBuiltin="1"/>
    <cellStyle name="Percent 2" xfId="50" xr:uid="{C77DCA49-BAB9-4F93-8FEF-B21FD96EA6AC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CCCC"/>
      <color rgb="FFFD6E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10</xdr:col>
      <xdr:colOff>0</xdr:colOff>
      <xdr:row>0</xdr:row>
      <xdr:rowOff>0</xdr:rowOff>
    </xdr:to>
    <xdr:sp macro="" textlink="">
      <xdr:nvSpPr>
        <xdr:cNvPr id="2" name="Text 9">
          <a:extLst>
            <a:ext uri="{FF2B5EF4-FFF2-40B4-BE49-F238E27FC236}">
              <a16:creationId xmlns:a16="http://schemas.microsoft.com/office/drawing/2014/main" id="{88EE4CB3-829B-46BD-A5FC-D2E2161BB414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803529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th-TH" sz="1600" b="0" i="0" u="none" strike="noStrike" baseline="0">
              <a:solidFill>
                <a:srgbClr val="000000"/>
              </a:solidFill>
              <a:latin typeface="RatanaKosin"/>
            </a:rPr>
            <a:t>ฆ‘…— ฅี– ๆ‘ดดห“ ฎ”ฐ—ฅ (กภ“) ฆซกฆ‘…—ฌหีฌ</a:t>
          </a:r>
        </a:p>
        <a:p>
          <a:pPr algn="ctr" rtl="0">
            <a:defRPr sz="1000"/>
          </a:pPr>
          <a:r>
            <a:rPr lang="th-TH" sz="1600" b="0" i="0" u="none" strike="noStrike" baseline="0">
              <a:solidFill>
                <a:srgbClr val="000000"/>
              </a:solidFill>
              <a:latin typeface="RatanaKosin"/>
            </a:rPr>
            <a:t>฿ฅญ  ซ—’ห 30 ฐ—ฌ“ฌ</a:t>
          </a:r>
        </a:p>
        <a:p>
          <a:pPr algn="ctr" rtl="0">
            <a:defRPr sz="1000"/>
          </a:pPr>
          <a:endParaRPr lang="th-TH" sz="1600" b="0" i="0" u="none" strike="noStrike" baseline="0">
            <a:solidFill>
              <a:srgbClr val="000000"/>
            </a:solidFill>
            <a:latin typeface="RatanaKosi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Text 12">
          <a:extLst>
            <a:ext uri="{FF2B5EF4-FFF2-40B4-BE49-F238E27FC236}">
              <a16:creationId xmlns:a16="http://schemas.microsoft.com/office/drawing/2014/main" id="{FD50D002-27D7-441B-ABC5-0628AF79FEEA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REGIONAL CONTAINER LINE (H.K.)  LIMITED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PROJECTED STATEMENTS OF EARNINGS AND RETAINED EARNINGS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 FOR THE YEARS ENDING 31st DECEMBER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(THOUSAND BAHT)</a:t>
          </a:r>
        </a:p>
        <a:p>
          <a:pPr algn="ctr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RatanaKosi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10</xdr:col>
      <xdr:colOff>0</xdr:colOff>
      <xdr:row>0</xdr:row>
      <xdr:rowOff>0</xdr:rowOff>
    </xdr:to>
    <xdr:sp macro="" textlink="">
      <xdr:nvSpPr>
        <xdr:cNvPr id="2" name="Text 9">
          <a:extLst>
            <a:ext uri="{FF2B5EF4-FFF2-40B4-BE49-F238E27FC236}">
              <a16:creationId xmlns:a16="http://schemas.microsoft.com/office/drawing/2014/main" id="{46096A51-3540-482A-AB9D-A0DE11E78963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803529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th-TH" sz="1600" b="0" i="0" u="none" strike="noStrike" baseline="0">
              <a:solidFill>
                <a:srgbClr val="000000"/>
              </a:solidFill>
              <a:latin typeface="RatanaKosin"/>
            </a:rPr>
            <a:t>ฆ‘…— ฅี– ๆ‘ดดห“ ฎ”ฐ—ฅ (กภ“) ฆซกฆ‘…—ฌหีฌ</a:t>
          </a:r>
        </a:p>
        <a:p>
          <a:pPr algn="ctr" rtl="0">
            <a:defRPr sz="1000"/>
          </a:pPr>
          <a:r>
            <a:rPr lang="th-TH" sz="1600" b="0" i="0" u="none" strike="noStrike" baseline="0">
              <a:solidFill>
                <a:srgbClr val="000000"/>
              </a:solidFill>
              <a:latin typeface="RatanaKosin"/>
            </a:rPr>
            <a:t>฿ฅญ  ซ—’ห 30 ฐ—ฌ“ฌ</a:t>
          </a:r>
        </a:p>
        <a:p>
          <a:pPr algn="ctr" rtl="0">
            <a:defRPr sz="1000"/>
          </a:pPr>
          <a:endParaRPr lang="th-TH" sz="1600" b="0" i="0" u="none" strike="noStrike" baseline="0">
            <a:solidFill>
              <a:srgbClr val="000000"/>
            </a:solidFill>
            <a:latin typeface="RatanaKosi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Text 12">
          <a:extLst>
            <a:ext uri="{FF2B5EF4-FFF2-40B4-BE49-F238E27FC236}">
              <a16:creationId xmlns:a16="http://schemas.microsoft.com/office/drawing/2014/main" id="{A6BB6068-00AA-4899-8F06-5055B155523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REGIONAL CONTAINER LINE (H.K.)  LIMITED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PROJECTED STATEMENTS OF EARNINGS AND RETAINED EARNINGS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 FOR THE YEARS ENDING 31st DECEMBER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RatanaKosin"/>
            </a:rPr>
            <a:t>(THOUSAND BAHT)</a:t>
          </a:r>
        </a:p>
        <a:p>
          <a:pPr algn="ctr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RatanaKosin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552A-92E9-42A2-942A-5F4F01FD5D8D}">
  <sheetPr>
    <tabColor theme="0"/>
  </sheetPr>
  <dimension ref="A1:N11"/>
  <sheetViews>
    <sheetView showGridLines="0" tabSelected="1" zoomScale="70" zoomScaleNormal="70" workbookViewId="0">
      <selection activeCell="E28" sqref="E28"/>
    </sheetView>
  </sheetViews>
  <sheetFormatPr defaultRowHeight="13.8"/>
  <cols>
    <col min="2" max="2" width="74.796875" bestFit="1" customWidth="1"/>
    <col min="4" max="4" width="9.8984375" bestFit="1" customWidth="1"/>
    <col min="5" max="5" width="10.09765625" bestFit="1" customWidth="1"/>
    <col min="6" max="6" width="9.8984375" bestFit="1" customWidth="1"/>
    <col min="7" max="7" width="10.5" bestFit="1" customWidth="1"/>
    <col min="8" max="8" width="12.59765625" bestFit="1" customWidth="1"/>
    <col min="9" max="9" width="16.59765625" bestFit="1" customWidth="1"/>
    <col min="10" max="10" width="13.59765625" bestFit="1" customWidth="1"/>
    <col min="11" max="11" width="15.69921875" bestFit="1" customWidth="1"/>
    <col min="12" max="12" width="9.69921875" bestFit="1" customWidth="1"/>
    <col min="13" max="13" width="8.8984375" bestFit="1" customWidth="1"/>
    <col min="14" max="14" width="15.3984375" style="348" bestFit="1" customWidth="1"/>
  </cols>
  <sheetData>
    <row r="1" spans="1:14" ht="14.4" thickBot="1">
      <c r="A1" s="1" t="s">
        <v>1</v>
      </c>
      <c r="B1" s="2" t="s">
        <v>549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49" t="s">
        <v>13</v>
      </c>
    </row>
    <row r="2" spans="1:14">
      <c r="A2" s="5" t="s">
        <v>14</v>
      </c>
      <c r="B2" s="354" t="s">
        <v>550</v>
      </c>
      <c r="C2" s="6">
        <v>2022</v>
      </c>
      <c r="D2" s="7">
        <f>CPALL!C9</f>
        <v>852605.22</v>
      </c>
      <c r="E2" s="7">
        <f>CPALL!C13</f>
        <v>13271.71</v>
      </c>
      <c r="F2" s="7">
        <f>'CP_PL 23'!E17/1000000</f>
        <v>651099.71436300001</v>
      </c>
      <c r="G2" s="7">
        <f>CPALL!C5</f>
        <v>924061.49</v>
      </c>
      <c r="H2" s="7">
        <f>CPALL!C6</f>
        <v>633760.18999999994</v>
      </c>
      <c r="I2" s="7">
        <f>CPALL!C7</f>
        <v>100724.2</v>
      </c>
      <c r="J2" s="7">
        <f>'CP_BS 23'!E17/1000000</f>
        <v>148955.489069</v>
      </c>
      <c r="K2" s="7">
        <f>'CP_BS 23'!E59/1000000</f>
        <v>207443.069625</v>
      </c>
      <c r="L2" s="7">
        <f>'CP_BS 23'!E14/1000000</f>
        <v>58183.063376999999</v>
      </c>
      <c r="M2" s="7">
        <f>CPALL!C12</f>
        <v>36913.730000000003</v>
      </c>
      <c r="N2" s="350">
        <f>'CP_PL 23'!E28/1000000</f>
        <v>16831.829624000002</v>
      </c>
    </row>
    <row r="3" spans="1:14">
      <c r="A3" s="8" t="s">
        <v>14</v>
      </c>
      <c r="B3" s="355" t="s">
        <v>550</v>
      </c>
      <c r="C3" s="3">
        <v>2023</v>
      </c>
      <c r="D3" s="4">
        <f>CPALL!D9</f>
        <v>920841.35</v>
      </c>
      <c r="E3" s="4">
        <f>CPALL!D13</f>
        <v>18482.13</v>
      </c>
      <c r="F3" s="4">
        <f>'CP_PL 23'!C17/1000000</f>
        <v>699010.18825600005</v>
      </c>
      <c r="G3" s="4">
        <f>CPALL!D5</f>
        <v>926491.19</v>
      </c>
      <c r="H3" s="4">
        <f>CPALL!D6</f>
        <v>624896.07999999996</v>
      </c>
      <c r="I3" s="4">
        <f>CPALL!D7</f>
        <v>110995.45</v>
      </c>
      <c r="J3" s="4">
        <f>'CP_BS 23'!C17/1000000</f>
        <v>143797.75463499999</v>
      </c>
      <c r="K3" s="4">
        <f>'CP_BS 23'!C59/1000000</f>
        <v>238196.90494099999</v>
      </c>
      <c r="L3" s="4">
        <f>'CP_BS 23'!C14/1000000</f>
        <v>57500.567087000003</v>
      </c>
      <c r="M3" s="4">
        <f>CPALL!D12</f>
        <v>43011.63</v>
      </c>
      <c r="N3" s="351">
        <f>'CP_PL 23'!C28/1000000</f>
        <v>16557.521860000001</v>
      </c>
    </row>
    <row r="4" spans="1:14" ht="14.4" thickBot="1">
      <c r="A4" s="19" t="s">
        <v>14</v>
      </c>
      <c r="B4" s="356" t="s">
        <v>550</v>
      </c>
      <c r="C4" s="12">
        <v>2024</v>
      </c>
      <c r="D4" s="13">
        <f>CPALL!E9</f>
        <v>987734.48</v>
      </c>
      <c r="E4" s="13">
        <f>CPALL!E13</f>
        <v>25345.84</v>
      </c>
      <c r="F4" s="13">
        <f>'CP_PL 24'!C17/1000000</f>
        <v>742490.48647799995</v>
      </c>
      <c r="G4" s="13">
        <f>CPALL!E5</f>
        <v>944120.29</v>
      </c>
      <c r="H4" s="13">
        <f>CPALL!E6</f>
        <v>624509.56999999995</v>
      </c>
      <c r="I4" s="13">
        <f>CPALL!E7</f>
        <v>126860.24</v>
      </c>
      <c r="J4" s="13">
        <f>'CP_BS 24'!C17/1000000</f>
        <v>137152.61187399999</v>
      </c>
      <c r="K4" s="13">
        <f>'CP_BS 24'!C58/1000000</f>
        <v>232376.27438700001</v>
      </c>
      <c r="L4" s="13">
        <f>'CP_BS 24'!C14/1000000</f>
        <v>61269.361603999998</v>
      </c>
      <c r="M4" s="13">
        <f>CPALL!E12</f>
        <v>51387.86</v>
      </c>
      <c r="N4" s="352">
        <f>'CP_PL 24'!C28/1000000</f>
        <v>15494.937506</v>
      </c>
    </row>
    <row r="5" spans="1:14">
      <c r="A5" s="18" t="s">
        <v>15</v>
      </c>
      <c r="B5" s="357" t="s">
        <v>551</v>
      </c>
      <c r="C5" s="15">
        <v>2022</v>
      </c>
      <c r="D5" s="16">
        <f>BJC!C9</f>
        <v>163601.07</v>
      </c>
      <c r="E5" s="16">
        <f>BJC!C13</f>
        <v>5010.3999999999996</v>
      </c>
      <c r="F5" s="16">
        <f>'BJC_PL 23'!E18/1000000</f>
        <v>122706.732303</v>
      </c>
      <c r="G5" s="16">
        <f>BJC!C5</f>
        <v>336044.58</v>
      </c>
      <c r="H5" s="16">
        <f>BJC!C6</f>
        <v>211895.72</v>
      </c>
      <c r="I5" s="16">
        <f>BJC!C7</f>
        <v>118291.43</v>
      </c>
      <c r="J5" s="16">
        <f>'BJC_BS 23'!E22/1000000</f>
        <v>47984.557286000003</v>
      </c>
      <c r="K5" s="16">
        <f>'BJC_BS 23(2)'!E24/1000000</f>
        <v>62468.075675</v>
      </c>
      <c r="L5" s="16">
        <f>'BJC_BS 23'!E19/1000000</f>
        <v>24387.60209</v>
      </c>
      <c r="M5" s="16">
        <f>BJC!C12</f>
        <v>10988.47</v>
      </c>
      <c r="N5" s="353">
        <f>-'BJC_PL 23'!E25/1000000</f>
        <v>4752.3052500000003</v>
      </c>
    </row>
    <row r="6" spans="1:14">
      <c r="A6" s="9" t="s">
        <v>15</v>
      </c>
      <c r="B6" s="358" t="s">
        <v>551</v>
      </c>
      <c r="C6" s="3">
        <v>2023</v>
      </c>
      <c r="D6" s="4">
        <f>BJC!D9</f>
        <v>168029.67</v>
      </c>
      <c r="E6" s="4">
        <f>BJC!D13</f>
        <v>4794.67</v>
      </c>
      <c r="F6" s="4">
        <f>'BJC_PL 23'!C18/1000000</f>
        <v>124628.33265500001</v>
      </c>
      <c r="G6" s="4">
        <f>BJC!D5</f>
        <v>338969.81</v>
      </c>
      <c r="H6" s="4">
        <f>BJC!D6</f>
        <v>213074.31</v>
      </c>
      <c r="I6" s="4">
        <f>BJC!D7</f>
        <v>119665.21</v>
      </c>
      <c r="J6" s="4">
        <f>'BJC_BS 23'!C22/1000000</f>
        <v>47415.532365999999</v>
      </c>
      <c r="K6" s="4">
        <f>'BJC_BS 23(2)'!C24/1000000</f>
        <v>71444.94601</v>
      </c>
      <c r="L6" s="4">
        <f>'BJC_BS 23'!C19/1000000</f>
        <v>22337.971713999999</v>
      </c>
      <c r="M6" s="4">
        <f>BJC!D12</f>
        <v>11552.22</v>
      </c>
      <c r="N6" s="351">
        <f>-'BJC_PL 23'!C25/1000000</f>
        <v>5337.7322759999997</v>
      </c>
    </row>
    <row r="7" spans="1:14" ht="14.4" thickBot="1">
      <c r="A7" s="17" t="s">
        <v>15</v>
      </c>
      <c r="B7" s="359" t="s">
        <v>551</v>
      </c>
      <c r="C7" s="12">
        <v>2024</v>
      </c>
      <c r="D7" s="13">
        <f>BJC!E9</f>
        <v>170925.32</v>
      </c>
      <c r="E7" s="13">
        <f>BJC!E13</f>
        <v>4001.4</v>
      </c>
      <c r="F7" s="13">
        <f>'BJC_PL 24'!C18/1000000</f>
        <v>125763.615364</v>
      </c>
      <c r="G7" s="13">
        <f>BJC!E5</f>
        <v>337012.2</v>
      </c>
      <c r="H7" s="13">
        <f>BJC!E6</f>
        <v>210809.94</v>
      </c>
      <c r="I7" s="13">
        <f>BJC!E7</f>
        <v>119999.36</v>
      </c>
      <c r="J7" s="13">
        <f>'BJC_BS 24'!C22/1000000</f>
        <v>47093.718640999999</v>
      </c>
      <c r="K7" s="13">
        <f>'BJC_BS 24(2)'!C24/1000000</f>
        <v>68634.344939999995</v>
      </c>
      <c r="L7" s="13">
        <f>'BJC_BS 24'!C19/1000000</f>
        <v>21700.870696999998</v>
      </c>
      <c r="M7" s="13">
        <f>BJC!E12</f>
        <v>12931.33</v>
      </c>
      <c r="N7" s="352">
        <f>-'BJC_PL 24'!C24/1000000</f>
        <v>5669.3059039999998</v>
      </c>
    </row>
    <row r="8" spans="1:14">
      <c r="A8" s="14" t="s">
        <v>16</v>
      </c>
      <c r="B8" s="360" t="s">
        <v>552</v>
      </c>
      <c r="C8" s="15">
        <v>2022</v>
      </c>
      <c r="D8" s="16">
        <f>HMPRO!C9</f>
        <v>69389.429999999993</v>
      </c>
      <c r="E8" s="16">
        <f>HMPRO!C13</f>
        <v>6217.09</v>
      </c>
      <c r="F8" s="16">
        <f>'HM_PL&amp;CF 23'!F15/1000000</f>
        <v>48077.695198000001</v>
      </c>
      <c r="G8" s="16">
        <f>HMPRO!C5</f>
        <v>65184.74</v>
      </c>
      <c r="H8" s="16">
        <f>HMPRO!C6</f>
        <v>40938.86</v>
      </c>
      <c r="I8" s="16">
        <f>HMPRO!C7</f>
        <v>24245.88</v>
      </c>
      <c r="J8" s="16">
        <f>'HM_BS 23'!F14/1000000</f>
        <v>21429.970332000001</v>
      </c>
      <c r="K8" s="16">
        <f>'HM_BS 23'!F48/1000000</f>
        <v>24485.031021999999</v>
      </c>
      <c r="L8" s="16">
        <f>'HM_BS 23'!F11/1000000</f>
        <v>13630.078729000001</v>
      </c>
      <c r="M8" s="16">
        <f>HMPRO!C12</f>
        <v>8087.61</v>
      </c>
      <c r="N8" s="353">
        <f>-'HM_PL&amp;CF 23'!F24/1000000</f>
        <v>444.57875300000001</v>
      </c>
    </row>
    <row r="9" spans="1:14">
      <c r="A9" s="10" t="s">
        <v>16</v>
      </c>
      <c r="B9" s="361" t="s">
        <v>552</v>
      </c>
      <c r="C9" s="3">
        <v>2023</v>
      </c>
      <c r="D9" s="4">
        <f>HMPRO!D9</f>
        <v>72821.77</v>
      </c>
      <c r="E9" s="4">
        <f>HMPRO!D13</f>
        <v>6441.56</v>
      </c>
      <c r="F9" s="4">
        <f>'HM_PL&amp;CF 23'!D15/1000000</f>
        <v>50117.636687999999</v>
      </c>
      <c r="G9" s="4">
        <f>HMPRO!D5</f>
        <v>69047.89</v>
      </c>
      <c r="H9" s="4">
        <f>HMPRO!D6</f>
        <v>43489.1</v>
      </c>
      <c r="I9" s="4">
        <f>HMPRO!D7</f>
        <v>25558.78</v>
      </c>
      <c r="J9" s="4">
        <f>'HM_BS 23'!D14/1000000</f>
        <v>22658.947413000002</v>
      </c>
      <c r="K9" s="4">
        <f>'HM_BS 23'!D48/1000000</f>
        <v>23579.259812</v>
      </c>
      <c r="L9" s="4">
        <f>'HM_BS 23'!D11/1000000</f>
        <v>13965.274444000001</v>
      </c>
      <c r="M9" s="4">
        <f>HMPRO!D12</f>
        <v>8514.75</v>
      </c>
      <c r="N9" s="351">
        <f>-'HM_PL&amp;CF 23'!D24/1000000</f>
        <v>567.46091899999999</v>
      </c>
    </row>
    <row r="10" spans="1:14" ht="14.4" thickBot="1">
      <c r="A10" s="11" t="s">
        <v>16</v>
      </c>
      <c r="B10" s="362" t="s">
        <v>552</v>
      </c>
      <c r="C10" s="12">
        <v>2024</v>
      </c>
      <c r="D10" s="13">
        <f>HMPRO!E9</f>
        <v>72638.47</v>
      </c>
      <c r="E10" s="13">
        <f>HMPRO!E13</f>
        <v>6503.55</v>
      </c>
      <c r="F10" s="13">
        <f>'HM_PL&amp;CF 24'!D15/1000000</f>
        <v>49728.453127000001</v>
      </c>
      <c r="G10" s="13">
        <f>HMPRO!E5</f>
        <v>69664.87</v>
      </c>
      <c r="H10" s="13">
        <f>HMPRO!E6</f>
        <v>42862.43</v>
      </c>
      <c r="I10" s="13">
        <f>HMPRO!E7</f>
        <v>26802.44</v>
      </c>
      <c r="J10" s="13">
        <f>'HM_BS 24'!D14/1000000</f>
        <v>22649.577111999999</v>
      </c>
      <c r="K10" s="13">
        <f>'HM_BS 24'!D46/1000000</f>
        <v>25949.091463000001</v>
      </c>
      <c r="L10" s="13">
        <f>'HM_BS 24'!D11/1000000</f>
        <v>14899.728956999999</v>
      </c>
      <c r="M10" s="13">
        <f>HMPRO!E12</f>
        <v>8753.48</v>
      </c>
      <c r="N10" s="352">
        <f>-'HM_PL&amp;CF 24'!D24/1000000</f>
        <v>687.52945999999997</v>
      </c>
    </row>
    <row r="11" spans="1:14">
      <c r="A1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8501-5956-42AB-A8A1-A734AE4E3976}">
  <sheetPr>
    <tabColor theme="6" tint="0.79998168889431442"/>
  </sheetPr>
  <dimension ref="A1:O120"/>
  <sheetViews>
    <sheetView topLeftCell="A7" zoomScale="80" zoomScaleNormal="80" zoomScaleSheetLayoutView="70" workbookViewId="0">
      <selection activeCell="N11" sqref="N11"/>
    </sheetView>
  </sheetViews>
  <sheetFormatPr defaultColWidth="8.5" defaultRowHeight="17.850000000000001" customHeight="1"/>
  <cols>
    <col min="1" max="1" width="53.59765625" style="159" customWidth="1"/>
    <col min="2" max="2" width="6.69921875" style="157" customWidth="1"/>
    <col min="3" max="3" width="13.09765625" style="158" customWidth="1"/>
    <col min="4" max="4" width="1.296875" style="158" customWidth="1"/>
    <col min="5" max="5" width="13.09765625" style="158" customWidth="1"/>
    <col min="6" max="6" width="1.296875" style="158" customWidth="1"/>
    <col min="7" max="7" width="13.09765625" style="158" customWidth="1"/>
    <col min="8" max="8" width="1.296875" style="158" customWidth="1"/>
    <col min="9" max="9" width="13.09765625" style="158" customWidth="1"/>
    <col min="10" max="10" width="1.09765625" style="151" customWidth="1"/>
    <col min="11" max="16384" width="8.5" style="151"/>
  </cols>
  <sheetData>
    <row r="1" spans="1:11" ht="17.850000000000001" customHeight="1">
      <c r="A1" s="375" t="s">
        <v>221</v>
      </c>
      <c r="B1" s="375"/>
      <c r="C1" s="375"/>
      <c r="D1" s="375"/>
      <c r="E1" s="375"/>
      <c r="F1" s="375"/>
      <c r="G1" s="375"/>
      <c r="H1" s="375"/>
      <c r="I1" s="375"/>
      <c r="J1" s="179"/>
      <c r="K1" s="179"/>
    </row>
    <row r="2" spans="1:11" ht="17.850000000000001" customHeight="1">
      <c r="A2" s="375" t="s">
        <v>321</v>
      </c>
      <c r="B2" s="375"/>
      <c r="C2" s="375"/>
      <c r="D2" s="375"/>
      <c r="E2" s="375"/>
      <c r="F2" s="375"/>
      <c r="G2" s="375"/>
      <c r="H2" s="375"/>
      <c r="I2" s="375"/>
    </row>
    <row r="3" spans="1:11" ht="17.850000000000001" customHeight="1">
      <c r="A3" s="375" t="s">
        <v>322</v>
      </c>
      <c r="B3" s="375"/>
      <c r="C3" s="375"/>
      <c r="D3" s="375"/>
      <c r="E3" s="375"/>
      <c r="F3" s="375"/>
      <c r="G3" s="375"/>
      <c r="H3" s="375"/>
      <c r="I3" s="375"/>
    </row>
    <row r="4" spans="1:11" ht="17.850000000000001" customHeight="1">
      <c r="A4" s="155"/>
      <c r="B4" s="155"/>
      <c r="C4" s="155"/>
      <c r="D4" s="155"/>
      <c r="E4" s="155"/>
      <c r="F4" s="155"/>
      <c r="G4" s="376" t="s">
        <v>224</v>
      </c>
      <c r="H4" s="376"/>
      <c r="I4" s="376"/>
    </row>
    <row r="5" spans="1:11" ht="6" customHeight="1">
      <c r="A5" s="158"/>
      <c r="B5" s="158"/>
      <c r="H5" s="151"/>
      <c r="I5" s="151"/>
    </row>
    <row r="6" spans="1:11" ht="17.850000000000001" customHeight="1">
      <c r="C6" s="375" t="s">
        <v>225</v>
      </c>
      <c r="D6" s="375"/>
      <c r="E6" s="375"/>
      <c r="F6" s="157"/>
      <c r="G6" s="375" t="s">
        <v>226</v>
      </c>
      <c r="H6" s="375"/>
      <c r="I6" s="375"/>
    </row>
    <row r="7" spans="1:11" ht="17.850000000000001" customHeight="1">
      <c r="B7" s="160" t="s">
        <v>227</v>
      </c>
      <c r="C7" s="161">
        <v>2024</v>
      </c>
      <c r="D7" s="150"/>
      <c r="E7" s="161">
        <v>2023</v>
      </c>
      <c r="F7" s="150"/>
      <c r="G7" s="161">
        <v>2024</v>
      </c>
      <c r="H7" s="150"/>
      <c r="I7" s="161">
        <v>2023</v>
      </c>
    </row>
    <row r="8" spans="1:11" ht="17.850000000000001" customHeight="1">
      <c r="B8" s="160"/>
      <c r="C8" s="161"/>
      <c r="D8" s="150"/>
      <c r="E8" s="160"/>
      <c r="F8" s="150"/>
      <c r="G8" s="161"/>
      <c r="H8" s="150"/>
      <c r="I8" s="161"/>
    </row>
    <row r="9" spans="1:11" ht="17.850000000000001" customHeight="1">
      <c r="A9" s="163" t="s">
        <v>323</v>
      </c>
      <c r="B9" s="162" t="s">
        <v>324</v>
      </c>
    </row>
    <row r="10" spans="1:11" ht="17.850000000000001" customHeight="1">
      <c r="A10" s="159" t="s">
        <v>325</v>
      </c>
      <c r="B10" s="162">
        <v>30</v>
      </c>
      <c r="C10" s="164">
        <v>157727008006</v>
      </c>
      <c r="D10" s="165"/>
      <c r="E10" s="164">
        <v>154671732267</v>
      </c>
      <c r="F10" s="164"/>
      <c r="G10" s="164">
        <v>14323292280</v>
      </c>
      <c r="H10" s="164"/>
      <c r="I10" s="166">
        <v>14419875135</v>
      </c>
    </row>
    <row r="11" spans="1:11" ht="17.850000000000001" customHeight="1">
      <c r="A11" s="159" t="s">
        <v>326</v>
      </c>
      <c r="B11" s="162"/>
      <c r="C11" s="164">
        <v>45212893</v>
      </c>
      <c r="D11" s="165"/>
      <c r="E11" s="164">
        <v>85024626</v>
      </c>
      <c r="F11" s="164"/>
      <c r="G11" s="164">
        <v>8464266</v>
      </c>
      <c r="H11" s="164"/>
      <c r="I11" s="166">
        <v>13485310</v>
      </c>
    </row>
    <row r="12" spans="1:11" ht="17.850000000000001" customHeight="1">
      <c r="A12" s="159" t="s">
        <v>327</v>
      </c>
      <c r="B12" s="162"/>
      <c r="C12" s="200" t="s">
        <v>241</v>
      </c>
      <c r="D12" s="201"/>
      <c r="E12" s="200">
        <v>0</v>
      </c>
      <c r="F12" s="164"/>
      <c r="G12" s="164">
        <v>4186676767</v>
      </c>
      <c r="H12" s="164"/>
      <c r="I12" s="166">
        <v>3826124227</v>
      </c>
    </row>
    <row r="13" spans="1:11" ht="17.850000000000001" customHeight="1">
      <c r="A13" s="159" t="s">
        <v>328</v>
      </c>
      <c r="B13" s="162"/>
      <c r="C13" s="164">
        <v>66607090</v>
      </c>
      <c r="D13" s="165"/>
      <c r="E13" s="164">
        <v>42796389</v>
      </c>
      <c r="F13" s="164"/>
      <c r="G13" s="164">
        <v>3265191445</v>
      </c>
      <c r="H13" s="164"/>
      <c r="I13" s="166">
        <v>3148955155</v>
      </c>
    </row>
    <row r="14" spans="1:11" ht="17.850000000000001" customHeight="1">
      <c r="A14" s="159" t="s">
        <v>329</v>
      </c>
      <c r="B14" s="162">
        <v>32</v>
      </c>
      <c r="C14" s="165">
        <v>13086492762</v>
      </c>
      <c r="D14" s="165"/>
      <c r="E14" s="165">
        <v>13230118536</v>
      </c>
      <c r="F14" s="165"/>
      <c r="G14" s="165">
        <v>1153659696</v>
      </c>
      <c r="H14" s="165"/>
      <c r="I14" s="166">
        <v>1166336460</v>
      </c>
    </row>
    <row r="15" spans="1:11" ht="17.850000000000001" customHeight="1">
      <c r="A15" s="156" t="s">
        <v>330</v>
      </c>
      <c r="B15" s="162"/>
      <c r="C15" s="202">
        <f>SUM(C10:C14)</f>
        <v>170925320751</v>
      </c>
      <c r="D15" s="203"/>
      <c r="E15" s="202">
        <f>SUM(E10:E14)</f>
        <v>168029671818</v>
      </c>
      <c r="F15" s="203"/>
      <c r="G15" s="202">
        <f>SUM(G10:G14)</f>
        <v>22937284454</v>
      </c>
      <c r="H15" s="203"/>
      <c r="I15" s="202">
        <f>SUM(I10:I14)</f>
        <v>22574776287</v>
      </c>
    </row>
    <row r="16" spans="1:11" ht="17.850000000000001" customHeight="1">
      <c r="B16" s="162"/>
      <c r="C16" s="204"/>
      <c r="D16" s="205"/>
      <c r="E16" s="204"/>
      <c r="F16" s="204"/>
      <c r="G16" s="204"/>
      <c r="H16" s="204"/>
      <c r="I16" s="204"/>
    </row>
    <row r="17" spans="1:9" ht="17.850000000000001" customHeight="1">
      <c r="A17" s="163" t="s">
        <v>331</v>
      </c>
      <c r="B17" s="162" t="s">
        <v>332</v>
      </c>
      <c r="C17" s="204"/>
      <c r="D17" s="205"/>
      <c r="E17" s="204"/>
      <c r="F17" s="204"/>
      <c r="G17" s="204"/>
      <c r="H17" s="204"/>
      <c r="I17" s="204"/>
    </row>
    <row r="18" spans="1:9" ht="17.850000000000001" customHeight="1">
      <c r="A18" s="159" t="s">
        <v>333</v>
      </c>
      <c r="B18" s="162"/>
      <c r="C18" s="164">
        <v>125763615364</v>
      </c>
      <c r="D18" s="165"/>
      <c r="E18" s="164">
        <v>124628332655</v>
      </c>
      <c r="F18" s="165"/>
      <c r="G18" s="164">
        <v>12341711239</v>
      </c>
      <c r="H18" s="165"/>
      <c r="I18" s="175">
        <v>12376729629</v>
      </c>
    </row>
    <row r="19" spans="1:9" ht="17.850000000000001" customHeight="1">
      <c r="A19" s="159" t="s">
        <v>334</v>
      </c>
      <c r="B19" s="162"/>
      <c r="C19" s="164">
        <v>26834042949</v>
      </c>
      <c r="D19" s="165"/>
      <c r="E19" s="164">
        <v>26574703385</v>
      </c>
      <c r="F19" s="165"/>
      <c r="G19" s="164">
        <v>903982638</v>
      </c>
      <c r="H19" s="165"/>
      <c r="I19" s="175">
        <v>828646850</v>
      </c>
    </row>
    <row r="20" spans="1:9" ht="17.850000000000001" customHeight="1">
      <c r="A20" s="159" t="s">
        <v>335</v>
      </c>
      <c r="B20" s="162"/>
      <c r="C20" s="206">
        <v>5312251988</v>
      </c>
      <c r="D20" s="165"/>
      <c r="E20" s="206">
        <v>5074899218</v>
      </c>
      <c r="F20" s="165"/>
      <c r="G20" s="206">
        <v>1494535224</v>
      </c>
      <c r="H20" s="165"/>
      <c r="I20" s="207">
        <v>1327913717</v>
      </c>
    </row>
    <row r="21" spans="1:9" ht="17.850000000000001" customHeight="1">
      <c r="A21" s="156" t="s">
        <v>336</v>
      </c>
      <c r="B21" s="162"/>
      <c r="C21" s="208">
        <f>SUM(C18:C20)</f>
        <v>157909910301</v>
      </c>
      <c r="D21" s="203"/>
      <c r="E21" s="208">
        <f>SUM(E18:E20)</f>
        <v>156277935258</v>
      </c>
      <c r="F21" s="209"/>
      <c r="G21" s="208">
        <f>SUM(G18:G20)</f>
        <v>14740229101</v>
      </c>
      <c r="H21" s="209"/>
      <c r="I21" s="208">
        <f>SUM(I18:I20)</f>
        <v>14533290196</v>
      </c>
    </row>
    <row r="22" spans="1:9" ht="17.850000000000001" customHeight="1">
      <c r="A22" s="156" t="s">
        <v>337</v>
      </c>
      <c r="B22" s="162"/>
      <c r="C22" s="202">
        <f>C15-C21</f>
        <v>13015410450</v>
      </c>
      <c r="D22" s="203"/>
      <c r="E22" s="202">
        <f>E15-E21</f>
        <v>11751736560</v>
      </c>
      <c r="F22" s="209"/>
      <c r="G22" s="202">
        <f>G15-G21</f>
        <v>8197055353</v>
      </c>
      <c r="H22" s="209"/>
      <c r="I22" s="202">
        <f>I15-I21</f>
        <v>8041486091</v>
      </c>
    </row>
    <row r="23" spans="1:9" ht="17.850000000000001" customHeight="1">
      <c r="B23" s="162"/>
      <c r="C23" s="204"/>
      <c r="D23" s="205"/>
      <c r="E23" s="204"/>
      <c r="F23" s="204"/>
      <c r="G23" s="204"/>
      <c r="H23" s="204"/>
      <c r="I23" s="204"/>
    </row>
    <row r="24" spans="1:9" ht="17.850000000000001" customHeight="1">
      <c r="A24" s="159" t="s">
        <v>338</v>
      </c>
      <c r="B24" s="162"/>
      <c r="C24" s="165">
        <v>-5669305904</v>
      </c>
      <c r="D24" s="165"/>
      <c r="E24" s="165">
        <v>-5337732276</v>
      </c>
      <c r="F24" s="182"/>
      <c r="G24" s="165">
        <v>-4944693153</v>
      </c>
      <c r="H24" s="182"/>
      <c r="I24" s="210">
        <v>-4711051964</v>
      </c>
    </row>
    <row r="25" spans="1:9" ht="17.850000000000001" customHeight="1">
      <c r="A25" s="159" t="s">
        <v>339</v>
      </c>
      <c r="B25" s="162"/>
      <c r="C25" s="164">
        <v>6618642</v>
      </c>
      <c r="D25" s="201"/>
      <c r="E25" s="164">
        <v>5416102</v>
      </c>
      <c r="F25" s="211"/>
      <c r="G25" s="169">
        <v>0</v>
      </c>
      <c r="H25" s="165"/>
      <c r="I25" s="169">
        <v>0</v>
      </c>
    </row>
    <row r="26" spans="1:9" ht="17.850000000000001" customHeight="1">
      <c r="A26" s="159" t="s">
        <v>340</v>
      </c>
      <c r="B26" s="162"/>
      <c r="C26" s="212">
        <v>-90702768</v>
      </c>
      <c r="D26" s="165"/>
      <c r="E26" s="212">
        <v>-204933369</v>
      </c>
      <c r="F26" s="165"/>
      <c r="G26" s="213">
        <v>0</v>
      </c>
      <c r="H26" s="165"/>
      <c r="I26" s="213">
        <v>0</v>
      </c>
    </row>
    <row r="27" spans="1:9" ht="17.850000000000001" customHeight="1">
      <c r="A27" s="156" t="s">
        <v>341</v>
      </c>
      <c r="B27" s="162"/>
      <c r="C27" s="211">
        <f>SUM(C22:C26)</f>
        <v>7262020420</v>
      </c>
      <c r="D27" s="203"/>
      <c r="E27" s="211">
        <f>SUM(E22:E26)</f>
        <v>6214487017</v>
      </c>
      <c r="F27" s="209"/>
      <c r="G27" s="211">
        <f>SUM(G22:G26)</f>
        <v>3252362200</v>
      </c>
      <c r="H27" s="209"/>
      <c r="I27" s="211">
        <f>SUM(I22:I26)</f>
        <v>3330434127</v>
      </c>
    </row>
    <row r="28" spans="1:9" ht="17.850000000000001" customHeight="1">
      <c r="A28" s="159" t="s">
        <v>342</v>
      </c>
      <c r="B28" s="162">
        <v>35</v>
      </c>
      <c r="C28" s="164">
        <v>-2271938859</v>
      </c>
      <c r="D28" s="165"/>
      <c r="E28" s="164">
        <v>-502951850</v>
      </c>
      <c r="F28" s="165"/>
      <c r="G28" s="164">
        <v>-18169425</v>
      </c>
      <c r="H28" s="165"/>
      <c r="I28" s="214">
        <v>27793846</v>
      </c>
    </row>
    <row r="29" spans="1:9" ht="17.850000000000001" customHeight="1">
      <c r="A29" s="156" t="s">
        <v>343</v>
      </c>
      <c r="B29" s="162"/>
      <c r="C29" s="173">
        <f>SUM(C27:C28)</f>
        <v>4990081561</v>
      </c>
      <c r="D29" s="215"/>
      <c r="E29" s="173">
        <f>SUM(E27:E28)</f>
        <v>5711535167</v>
      </c>
      <c r="F29" s="215"/>
      <c r="G29" s="173">
        <f>SUM(G27:G28)</f>
        <v>3234192775</v>
      </c>
      <c r="H29" s="215"/>
      <c r="I29" s="173">
        <f>SUM(I27:I28)</f>
        <v>3358227973</v>
      </c>
    </row>
    <row r="30" spans="1:9" ht="17.850000000000001" customHeight="1">
      <c r="A30" s="156"/>
      <c r="C30" s="203"/>
      <c r="D30" s="209"/>
      <c r="E30" s="203"/>
      <c r="F30" s="203"/>
      <c r="G30" s="203"/>
      <c r="H30" s="203"/>
      <c r="I30" s="203"/>
    </row>
    <row r="31" spans="1:9" s="179" customFormat="1" ht="17.850000000000001" customHeight="1">
      <c r="B31" s="160"/>
      <c r="C31" s="203"/>
      <c r="D31" s="203"/>
      <c r="E31" s="203"/>
      <c r="G31" s="203"/>
      <c r="I31" s="203"/>
    </row>
    <row r="32" spans="1:9" s="179" customFormat="1" ht="17.850000000000001" customHeight="1">
      <c r="B32" s="160"/>
      <c r="C32" s="203"/>
      <c r="D32" s="203"/>
      <c r="E32" s="203"/>
      <c r="G32" s="203"/>
      <c r="I32" s="203"/>
    </row>
    <row r="33" spans="2:9" s="179" customFormat="1" ht="17.850000000000001" customHeight="1">
      <c r="B33" s="160"/>
      <c r="C33" s="203"/>
      <c r="D33" s="203"/>
      <c r="E33" s="203"/>
      <c r="G33" s="203"/>
      <c r="I33" s="203"/>
    </row>
    <row r="34" spans="2:9" s="179" customFormat="1" ht="17.850000000000001" customHeight="1">
      <c r="B34" s="160"/>
      <c r="C34" s="203"/>
      <c r="D34" s="203"/>
      <c r="E34" s="203"/>
      <c r="G34" s="203"/>
      <c r="I34" s="203"/>
    </row>
    <row r="35" spans="2:9" s="179" customFormat="1" ht="17.850000000000001" customHeight="1">
      <c r="B35" s="160"/>
      <c r="C35" s="203"/>
      <c r="D35" s="203"/>
      <c r="E35" s="203"/>
      <c r="G35" s="203"/>
      <c r="I35" s="203"/>
    </row>
    <row r="36" spans="2:9" s="179" customFormat="1" ht="17.850000000000001" customHeight="1">
      <c r="B36" s="160"/>
      <c r="C36" s="203"/>
      <c r="D36" s="203"/>
      <c r="E36" s="203"/>
      <c r="G36" s="203"/>
      <c r="I36" s="203"/>
    </row>
    <row r="37" spans="2:9" s="179" customFormat="1" ht="17.850000000000001" customHeight="1">
      <c r="B37" s="160"/>
      <c r="C37" s="203"/>
      <c r="D37" s="203"/>
      <c r="E37" s="203"/>
      <c r="G37" s="203"/>
      <c r="I37" s="203"/>
    </row>
    <row r="38" spans="2:9" s="179" customFormat="1" ht="17.850000000000001" customHeight="1">
      <c r="B38" s="160"/>
      <c r="C38" s="203"/>
      <c r="D38" s="203"/>
      <c r="E38" s="203"/>
      <c r="G38" s="203"/>
      <c r="I38" s="203"/>
    </row>
    <row r="39" spans="2:9" s="179" customFormat="1" ht="17.850000000000001" customHeight="1">
      <c r="B39" s="160"/>
      <c r="C39" s="203"/>
      <c r="D39" s="203"/>
      <c r="E39" s="203"/>
      <c r="G39" s="203"/>
      <c r="I39" s="203"/>
    </row>
    <row r="40" spans="2:9" s="179" customFormat="1" ht="17.850000000000001" customHeight="1">
      <c r="B40" s="160"/>
      <c r="C40" s="203"/>
      <c r="D40" s="203"/>
      <c r="E40" s="203"/>
      <c r="G40" s="203"/>
      <c r="I40" s="203"/>
    </row>
    <row r="41" spans="2:9" s="179" customFormat="1" ht="17.850000000000001" customHeight="1">
      <c r="B41" s="160"/>
      <c r="C41" s="203"/>
      <c r="D41" s="203"/>
      <c r="E41" s="203"/>
      <c r="G41" s="203"/>
      <c r="I41" s="203"/>
    </row>
    <row r="42" spans="2:9" s="179" customFormat="1" ht="17.850000000000001" customHeight="1">
      <c r="B42" s="160"/>
      <c r="C42" s="203"/>
      <c r="D42" s="203"/>
      <c r="E42" s="203"/>
      <c r="G42" s="203"/>
      <c r="I42" s="203"/>
    </row>
    <row r="43" spans="2:9" s="179" customFormat="1" ht="17.850000000000001" customHeight="1">
      <c r="B43" s="160"/>
      <c r="C43" s="203"/>
      <c r="D43" s="203"/>
      <c r="E43" s="203"/>
      <c r="G43" s="203"/>
      <c r="I43" s="203"/>
    </row>
    <row r="44" spans="2:9" s="179" customFormat="1" ht="17.850000000000001" customHeight="1">
      <c r="B44" s="160"/>
      <c r="C44" s="203"/>
      <c r="D44" s="203"/>
      <c r="E44" s="203"/>
      <c r="G44" s="203"/>
      <c r="I44" s="203"/>
    </row>
    <row r="45" spans="2:9" s="179" customFormat="1" ht="17.850000000000001" customHeight="1">
      <c r="B45" s="160"/>
      <c r="C45" s="203"/>
      <c r="D45" s="203"/>
      <c r="E45" s="203"/>
      <c r="G45" s="203"/>
      <c r="I45" s="203"/>
    </row>
    <row r="46" spans="2:9" s="179" customFormat="1" ht="12">
      <c r="B46" s="160"/>
      <c r="C46" s="203"/>
      <c r="D46" s="203"/>
      <c r="E46" s="203"/>
      <c r="G46" s="203"/>
      <c r="I46" s="203"/>
    </row>
    <row r="47" spans="2:9" s="179" customFormat="1" ht="17.850000000000001" customHeight="1">
      <c r="B47" s="160"/>
      <c r="C47" s="203"/>
      <c r="D47" s="203"/>
      <c r="E47" s="203"/>
      <c r="G47" s="203"/>
      <c r="I47" s="203"/>
    </row>
    <row r="48" spans="2:9" s="179" customFormat="1" ht="15.6" customHeight="1">
      <c r="B48" s="160"/>
      <c r="C48" s="203"/>
      <c r="D48" s="203"/>
      <c r="E48" s="203"/>
      <c r="G48" s="203"/>
      <c r="I48" s="203"/>
    </row>
    <row r="49" spans="1:9" s="179" customFormat="1" ht="15.6" customHeight="1">
      <c r="B49" s="160"/>
      <c r="C49" s="203"/>
      <c r="D49" s="203"/>
      <c r="E49" s="203"/>
      <c r="G49" s="203"/>
      <c r="I49" s="203"/>
    </row>
    <row r="50" spans="1:9" s="179" customFormat="1" ht="15.6" customHeight="1">
      <c r="B50" s="160"/>
      <c r="C50" s="203"/>
      <c r="D50" s="203"/>
      <c r="E50" s="203"/>
      <c r="G50" s="203"/>
      <c r="I50" s="203"/>
    </row>
    <row r="51" spans="1:9" s="179" customFormat="1" ht="15.6" customHeight="1">
      <c r="B51" s="160"/>
      <c r="C51" s="203"/>
      <c r="D51" s="203"/>
      <c r="E51" s="203"/>
      <c r="G51" s="203"/>
      <c r="I51" s="203"/>
    </row>
    <row r="52" spans="1:9" s="179" customFormat="1" ht="15.6" customHeight="1">
      <c r="B52" s="160"/>
      <c r="C52" s="203"/>
      <c r="D52" s="203"/>
      <c r="E52" s="203"/>
      <c r="G52" s="203"/>
      <c r="I52" s="203"/>
    </row>
    <row r="53" spans="1:9" s="179" customFormat="1" ht="15.6" customHeight="1">
      <c r="B53" s="160"/>
      <c r="C53" s="203"/>
      <c r="D53" s="203"/>
      <c r="E53" s="203"/>
      <c r="G53" s="203"/>
      <c r="I53" s="203"/>
    </row>
    <row r="54" spans="1:9" s="179" customFormat="1" ht="15.6" customHeight="1">
      <c r="B54" s="160"/>
      <c r="C54" s="203"/>
      <c r="D54" s="203"/>
      <c r="E54" s="203"/>
      <c r="G54" s="203"/>
      <c r="I54" s="203"/>
    </row>
    <row r="55" spans="1:9" s="179" customFormat="1" ht="14.1" customHeight="1">
      <c r="B55" s="160"/>
      <c r="C55" s="203"/>
      <c r="D55" s="203"/>
      <c r="E55" s="203"/>
      <c r="G55" s="203"/>
      <c r="I55" s="203"/>
    </row>
    <row r="56" spans="1:9" s="179" customFormat="1" ht="14.1" customHeight="1">
      <c r="B56" s="160"/>
      <c r="C56" s="203"/>
      <c r="D56" s="203"/>
      <c r="E56" s="203"/>
      <c r="G56" s="203"/>
      <c r="I56" s="203"/>
    </row>
    <row r="57" spans="1:9" s="179" customFormat="1" ht="14.1" customHeight="1">
      <c r="B57" s="160"/>
      <c r="C57" s="203"/>
      <c r="D57" s="203"/>
      <c r="E57" s="203"/>
      <c r="G57" s="203"/>
      <c r="I57" s="203"/>
    </row>
    <row r="58" spans="1:9" s="179" customFormat="1" ht="14.1" customHeight="1">
      <c r="B58" s="160"/>
      <c r="C58" s="203"/>
      <c r="D58" s="203"/>
      <c r="E58" s="203"/>
      <c r="G58" s="203"/>
      <c r="I58" s="203"/>
    </row>
    <row r="59" spans="1:9" s="179" customFormat="1" ht="14.1" customHeight="1">
      <c r="A59" s="374">
        <v>4</v>
      </c>
      <c r="B59" s="374"/>
      <c r="C59" s="374"/>
      <c r="D59" s="374"/>
      <c r="E59" s="374"/>
      <c r="F59" s="374"/>
      <c r="G59" s="374"/>
      <c r="H59" s="374"/>
      <c r="I59" s="374"/>
    </row>
    <row r="60" spans="1:9" s="179" customFormat="1" ht="14.1" customHeight="1">
      <c r="A60" s="375" t="s">
        <v>221</v>
      </c>
      <c r="B60" s="375"/>
      <c r="C60" s="375"/>
      <c r="D60" s="375"/>
      <c r="E60" s="375"/>
      <c r="F60" s="375"/>
      <c r="G60" s="375"/>
      <c r="H60" s="375"/>
      <c r="I60" s="375"/>
    </row>
    <row r="61" spans="1:9" ht="17.850000000000001" customHeight="1">
      <c r="A61" s="375" t="s">
        <v>344</v>
      </c>
      <c r="B61" s="375"/>
      <c r="C61" s="375"/>
      <c r="D61" s="375"/>
      <c r="E61" s="375"/>
      <c r="F61" s="375"/>
      <c r="G61" s="375"/>
      <c r="H61" s="375"/>
      <c r="I61" s="375"/>
    </row>
    <row r="62" spans="1:9" ht="17.850000000000001" customHeight="1">
      <c r="A62" s="375" t="s">
        <v>345</v>
      </c>
      <c r="B62" s="375"/>
      <c r="C62" s="375"/>
      <c r="D62" s="375"/>
      <c r="E62" s="375"/>
      <c r="F62" s="375"/>
      <c r="G62" s="375"/>
      <c r="H62" s="375"/>
      <c r="I62" s="375"/>
    </row>
    <row r="63" spans="1:9" ht="17.850000000000001" customHeight="1">
      <c r="A63" s="155"/>
      <c r="B63" s="155"/>
      <c r="C63" s="155"/>
      <c r="D63" s="155"/>
      <c r="E63" s="155"/>
      <c r="F63" s="155"/>
      <c r="G63" s="376" t="s">
        <v>224</v>
      </c>
      <c r="H63" s="376"/>
      <c r="I63" s="376"/>
    </row>
    <row r="64" spans="1:9" ht="6" customHeight="1">
      <c r="A64" s="158"/>
      <c r="B64" s="158"/>
      <c r="H64" s="151"/>
      <c r="I64" s="151"/>
    </row>
    <row r="65" spans="1:9" ht="17.850000000000001" customHeight="1">
      <c r="C65" s="375" t="s">
        <v>225</v>
      </c>
      <c r="D65" s="375"/>
      <c r="E65" s="375"/>
      <c r="F65" s="157"/>
      <c r="G65" s="375" t="s">
        <v>226</v>
      </c>
      <c r="H65" s="375"/>
      <c r="I65" s="375"/>
    </row>
    <row r="66" spans="1:9" ht="17.850000000000001" customHeight="1">
      <c r="B66" s="160" t="s">
        <v>227</v>
      </c>
      <c r="C66" s="161">
        <v>2024</v>
      </c>
      <c r="D66" s="150"/>
      <c r="E66" s="161">
        <v>2023</v>
      </c>
      <c r="F66" s="150"/>
      <c r="G66" s="161">
        <v>2024</v>
      </c>
      <c r="H66" s="150"/>
      <c r="I66" s="161">
        <v>2023</v>
      </c>
    </row>
    <row r="67" spans="1:9" ht="17.850000000000001" customHeight="1">
      <c r="B67" s="160"/>
      <c r="C67" s="161"/>
      <c r="D67" s="150"/>
      <c r="E67" s="160"/>
      <c r="F67" s="150"/>
      <c r="G67" s="161"/>
      <c r="H67" s="150"/>
      <c r="I67" s="161"/>
    </row>
    <row r="68" spans="1:9" ht="17.850000000000001" customHeight="1">
      <c r="A68" s="156" t="s">
        <v>346</v>
      </c>
    </row>
    <row r="69" spans="1:9" ht="17.850000000000001" customHeight="1">
      <c r="A69" s="216" t="s">
        <v>347</v>
      </c>
      <c r="C69" s="217"/>
      <c r="E69" s="217"/>
      <c r="G69" s="218"/>
      <c r="H69" s="219"/>
      <c r="I69" s="218"/>
    </row>
    <row r="70" spans="1:9" ht="17.850000000000001" customHeight="1">
      <c r="A70" s="216" t="s">
        <v>348</v>
      </c>
      <c r="C70" s="217"/>
      <c r="E70" s="217"/>
      <c r="G70" s="218"/>
      <c r="H70" s="219"/>
      <c r="I70" s="218"/>
    </row>
    <row r="71" spans="1:9" ht="17.850000000000001" customHeight="1">
      <c r="A71" s="220" t="s">
        <v>349</v>
      </c>
      <c r="C71" s="164">
        <v>-558422735</v>
      </c>
      <c r="D71" s="221"/>
      <c r="E71" s="164">
        <v>-171444330</v>
      </c>
      <c r="G71" s="169">
        <v>0</v>
      </c>
      <c r="H71" s="219"/>
      <c r="I71" s="169">
        <v>0</v>
      </c>
    </row>
    <row r="72" spans="1:9" ht="17.850000000000001" customHeight="1">
      <c r="A72" s="220" t="s">
        <v>350</v>
      </c>
      <c r="C72" s="164">
        <v>-99919523</v>
      </c>
      <c r="D72" s="221"/>
      <c r="E72" s="164">
        <v>-146311743</v>
      </c>
      <c r="G72" s="222">
        <v>-99919523</v>
      </c>
      <c r="H72" s="219"/>
      <c r="I72" s="222">
        <v>-146311743</v>
      </c>
    </row>
    <row r="73" spans="1:9" ht="17.850000000000001" customHeight="1">
      <c r="A73" s="220" t="s">
        <v>351</v>
      </c>
      <c r="C73" s="164"/>
      <c r="D73" s="221"/>
      <c r="E73" s="164"/>
      <c r="F73" s="151"/>
      <c r="G73" s="151"/>
      <c r="H73" s="151"/>
      <c r="I73" s="151"/>
    </row>
    <row r="74" spans="1:9" ht="17.850000000000001" customHeight="1">
      <c r="A74" s="192" t="s">
        <v>352</v>
      </c>
      <c r="C74" s="164">
        <v>-27186233</v>
      </c>
      <c r="D74" s="221"/>
      <c r="E74" s="164">
        <v>-22563594</v>
      </c>
      <c r="G74" s="169">
        <v>0</v>
      </c>
      <c r="H74" s="219"/>
      <c r="I74" s="169">
        <v>0</v>
      </c>
    </row>
    <row r="75" spans="1:9" ht="17.850000000000001" customHeight="1">
      <c r="A75" s="168" t="s">
        <v>353</v>
      </c>
      <c r="C75" s="157"/>
      <c r="D75" s="151"/>
      <c r="E75" s="151"/>
      <c r="F75" s="151"/>
      <c r="G75" s="151"/>
      <c r="H75" s="151"/>
      <c r="I75" s="151"/>
    </row>
    <row r="76" spans="1:9" ht="17.850000000000001" customHeight="1">
      <c r="A76" s="192" t="s">
        <v>354</v>
      </c>
      <c r="C76" s="212">
        <v>19983905</v>
      </c>
      <c r="D76" s="221"/>
      <c r="E76" s="212">
        <v>29262349</v>
      </c>
      <c r="G76" s="194">
        <v>19983905</v>
      </c>
      <c r="H76" s="219"/>
      <c r="I76" s="194">
        <v>29262349</v>
      </c>
    </row>
    <row r="77" spans="1:9" ht="17.850000000000001" customHeight="1">
      <c r="A77" s="179"/>
      <c r="B77" s="162"/>
      <c r="C77" s="223">
        <f>SUM(C69:C76)</f>
        <v>-665544586</v>
      </c>
      <c r="D77" s="179"/>
      <c r="E77" s="223">
        <f>SUM(E69:E76)</f>
        <v>-311057318</v>
      </c>
      <c r="F77" s="179"/>
      <c r="G77" s="223">
        <f>SUM(G69:G76)</f>
        <v>-79935618</v>
      </c>
      <c r="H77" s="224"/>
      <c r="I77" s="223">
        <f>SUM(I69:I76)</f>
        <v>-117049394</v>
      </c>
    </row>
    <row r="78" spans="1:9" ht="17.850000000000001" customHeight="1">
      <c r="A78" s="216" t="s">
        <v>347</v>
      </c>
      <c r="C78" s="225"/>
    </row>
    <row r="79" spans="1:9" ht="17.850000000000001" customHeight="1">
      <c r="A79" s="216" t="s">
        <v>355</v>
      </c>
      <c r="C79" s="226"/>
      <c r="E79" s="164"/>
      <c r="G79" s="200"/>
      <c r="I79" s="200"/>
    </row>
    <row r="80" spans="1:9" ht="17.850000000000001" customHeight="1">
      <c r="A80" s="220" t="s">
        <v>356</v>
      </c>
      <c r="C80" s="226"/>
      <c r="E80" s="164"/>
      <c r="G80" s="200"/>
      <c r="I80" s="200"/>
    </row>
    <row r="81" spans="1:15" ht="17.850000000000001" customHeight="1">
      <c r="A81" s="192" t="s">
        <v>352</v>
      </c>
      <c r="C81" s="164">
        <v>-10425</v>
      </c>
      <c r="E81" s="164">
        <v>3322656</v>
      </c>
      <c r="G81" s="200">
        <v>0</v>
      </c>
      <c r="I81" s="200">
        <v>0</v>
      </c>
    </row>
    <row r="82" spans="1:15" ht="17.850000000000001" customHeight="1">
      <c r="A82" s="220" t="s">
        <v>357</v>
      </c>
      <c r="B82" s="162">
        <v>27</v>
      </c>
      <c r="C82" s="164">
        <v>-118089626</v>
      </c>
      <c r="E82" s="164">
        <v>84667581</v>
      </c>
      <c r="G82" s="164">
        <v>-12659042</v>
      </c>
      <c r="I82" s="164">
        <v>42830024</v>
      </c>
    </row>
    <row r="83" spans="1:15" ht="17.850000000000001" customHeight="1">
      <c r="A83" s="220" t="s">
        <v>353</v>
      </c>
      <c r="B83" s="162"/>
      <c r="C83" s="164"/>
      <c r="E83" s="164"/>
      <c r="G83" s="172"/>
      <c r="I83" s="172"/>
    </row>
    <row r="84" spans="1:15" ht="17.850000000000001" customHeight="1">
      <c r="A84" s="168" t="s">
        <v>358</v>
      </c>
      <c r="C84" s="166">
        <v>23387672</v>
      </c>
      <c r="E84" s="166">
        <v>-16759315</v>
      </c>
      <c r="G84" s="194">
        <v>2531808</v>
      </c>
      <c r="H84" s="219"/>
      <c r="I84" s="194">
        <v>-8566005</v>
      </c>
    </row>
    <row r="85" spans="1:15" ht="17.850000000000001" customHeight="1">
      <c r="A85" s="216"/>
      <c r="C85" s="227">
        <f>SUM(C79:C84)</f>
        <v>-94712379</v>
      </c>
      <c r="D85" s="228"/>
      <c r="E85" s="227">
        <f>SUM(E79:E84)</f>
        <v>71230922</v>
      </c>
      <c r="F85" s="228"/>
      <c r="G85" s="227">
        <f>SUM(G79:G84)</f>
        <v>-10127234</v>
      </c>
      <c r="H85" s="224"/>
      <c r="I85" s="227">
        <f>SUM(I79:I84)</f>
        <v>34264019</v>
      </c>
    </row>
    <row r="86" spans="1:15" ht="17.850000000000001" customHeight="1">
      <c r="A86" s="179" t="s">
        <v>359</v>
      </c>
      <c r="B86" s="162"/>
      <c r="C86" s="229">
        <f>SUM(C85,C77)</f>
        <v>-760256965</v>
      </c>
      <c r="D86" s="179"/>
      <c r="E86" s="229">
        <f>SUM(E85,E77)</f>
        <v>-239826396</v>
      </c>
      <c r="F86" s="179"/>
      <c r="G86" s="229">
        <f>SUM(G85,G77)</f>
        <v>-90062852</v>
      </c>
      <c r="H86" s="224"/>
      <c r="I86" s="229">
        <f>SUM(I85,I77)</f>
        <v>-82785375</v>
      </c>
    </row>
    <row r="87" spans="1:15" s="179" customFormat="1" ht="17.850000000000001" customHeight="1" thickBot="1">
      <c r="A87" s="179" t="s">
        <v>360</v>
      </c>
      <c r="B87" s="160"/>
      <c r="C87" s="230">
        <f>C86+C29</f>
        <v>4229824596</v>
      </c>
      <c r="D87" s="203"/>
      <c r="E87" s="230">
        <f>E86+E29</f>
        <v>5471708771</v>
      </c>
      <c r="G87" s="230">
        <f>G86+G29</f>
        <v>3144129923</v>
      </c>
      <c r="I87" s="230">
        <f>I86+I29</f>
        <v>3275442598</v>
      </c>
    </row>
    <row r="88" spans="1:15" ht="17.850000000000001" customHeight="1" thickTop="1">
      <c r="B88" s="160"/>
      <c r="C88" s="161"/>
      <c r="D88" s="150"/>
      <c r="E88" s="161"/>
      <c r="F88" s="150"/>
      <c r="G88" s="161"/>
      <c r="H88" s="150"/>
      <c r="I88" s="161"/>
    </row>
    <row r="89" spans="1:15" ht="17.850000000000001" customHeight="1">
      <c r="A89" s="156" t="s">
        <v>361</v>
      </c>
      <c r="B89" s="162"/>
      <c r="C89" s="231"/>
      <c r="D89" s="231"/>
      <c r="E89" s="231"/>
      <c r="F89" s="231"/>
      <c r="G89" s="232"/>
      <c r="H89" s="232"/>
      <c r="I89" s="232"/>
    </row>
    <row r="90" spans="1:15" ht="17.850000000000001" customHeight="1">
      <c r="A90" s="151" t="s">
        <v>362</v>
      </c>
      <c r="B90" s="162"/>
      <c r="C90" s="164">
        <v>4001403489</v>
      </c>
      <c r="D90" s="222"/>
      <c r="E90" s="164">
        <v>4794673909</v>
      </c>
      <c r="F90" s="222"/>
      <c r="G90" s="164">
        <f>G29</f>
        <v>3234192775</v>
      </c>
      <c r="H90" s="222"/>
      <c r="I90" s="164">
        <f>I29</f>
        <v>3358227973</v>
      </c>
    </row>
    <row r="91" spans="1:15" ht="17.850000000000001" customHeight="1">
      <c r="A91" s="151" t="s">
        <v>363</v>
      </c>
      <c r="B91" s="162"/>
      <c r="C91" s="164">
        <v>988678072</v>
      </c>
      <c r="D91" s="222"/>
      <c r="E91" s="164">
        <v>916861258</v>
      </c>
      <c r="F91" s="222"/>
      <c r="G91" s="169">
        <v>0</v>
      </c>
      <c r="H91" s="233"/>
      <c r="I91" s="169">
        <v>0</v>
      </c>
      <c r="M91" s="165"/>
      <c r="N91" s="165"/>
      <c r="O91" s="165"/>
    </row>
    <row r="92" spans="1:15" ht="17.850000000000001" customHeight="1" thickBot="1">
      <c r="A92" s="156" t="s">
        <v>343</v>
      </c>
      <c r="B92" s="162"/>
      <c r="C92" s="234">
        <f>SUM(C90:C91)</f>
        <v>4990081561</v>
      </c>
      <c r="D92" s="231"/>
      <c r="E92" s="234">
        <f>SUM(E90:E91)</f>
        <v>5711535167</v>
      </c>
      <c r="F92" s="231"/>
      <c r="G92" s="230">
        <f>SUM(G90:G91)</f>
        <v>3234192775</v>
      </c>
      <c r="H92" s="235"/>
      <c r="I92" s="234">
        <f>SUM(I90:I91)</f>
        <v>3358227973</v>
      </c>
    </row>
    <row r="93" spans="1:15" ht="17.850000000000001" customHeight="1" thickTop="1">
      <c r="A93" s="156"/>
      <c r="B93" s="162"/>
      <c r="C93" s="231"/>
      <c r="D93" s="231"/>
      <c r="E93" s="231"/>
      <c r="F93" s="231"/>
      <c r="G93" s="232"/>
      <c r="H93" s="232"/>
      <c r="I93" s="232"/>
    </row>
    <row r="94" spans="1:15" ht="17.850000000000001" customHeight="1">
      <c r="A94" s="156" t="s">
        <v>364</v>
      </c>
      <c r="B94" s="162"/>
      <c r="C94" s="231"/>
      <c r="D94" s="231"/>
      <c r="E94" s="231"/>
      <c r="F94" s="231"/>
      <c r="G94" s="232"/>
      <c r="H94" s="232"/>
      <c r="I94" s="232"/>
    </row>
    <row r="95" spans="1:15" ht="17.850000000000001" customHeight="1">
      <c r="A95" s="151" t="s">
        <v>362</v>
      </c>
      <c r="B95" s="162"/>
      <c r="C95" s="164">
        <v>3562304907</v>
      </c>
      <c r="D95" s="222"/>
      <c r="E95" s="164">
        <v>4578214680</v>
      </c>
      <c r="F95" s="222"/>
      <c r="G95" s="164">
        <f>G87</f>
        <v>3144129923</v>
      </c>
      <c r="H95" s="222"/>
      <c r="I95" s="222">
        <f>I87</f>
        <v>3275442598</v>
      </c>
    </row>
    <row r="96" spans="1:15" ht="17.850000000000001" customHeight="1">
      <c r="A96" s="236" t="s">
        <v>363</v>
      </c>
      <c r="B96" s="162"/>
      <c r="C96" s="164">
        <v>667519689</v>
      </c>
      <c r="D96" s="222"/>
      <c r="E96" s="164">
        <v>893494091</v>
      </c>
      <c r="F96" s="222"/>
      <c r="G96" s="169">
        <v>0</v>
      </c>
      <c r="H96" s="233"/>
      <c r="I96" s="169">
        <v>0</v>
      </c>
    </row>
    <row r="97" spans="1:9" ht="17.850000000000001" customHeight="1" thickBot="1">
      <c r="A97" s="156" t="s">
        <v>360</v>
      </c>
      <c r="B97" s="162"/>
      <c r="C97" s="234">
        <f>SUM(C95:C96)</f>
        <v>4229824596</v>
      </c>
      <c r="D97" s="231"/>
      <c r="E97" s="234">
        <f>SUM(E95:E96)</f>
        <v>5471708771</v>
      </c>
      <c r="F97" s="231"/>
      <c r="G97" s="234">
        <f>SUM(G95:G96)</f>
        <v>3144129923</v>
      </c>
      <c r="H97" s="235"/>
      <c r="I97" s="234">
        <f>SUM(I95:I96)</f>
        <v>3275442598</v>
      </c>
    </row>
    <row r="98" spans="1:9" ht="17.850000000000001" customHeight="1" thickTop="1"/>
    <row r="99" spans="1:9" ht="17.850000000000001" customHeight="1">
      <c r="A99" s="237" t="s">
        <v>365</v>
      </c>
      <c r="B99" s="162"/>
      <c r="C99" s="238"/>
      <c r="D99" s="238"/>
      <c r="E99" s="238"/>
      <c r="F99" s="238"/>
      <c r="G99" s="238"/>
      <c r="H99" s="238"/>
      <c r="I99" s="238"/>
    </row>
    <row r="100" spans="1:9" ht="17.850000000000001" customHeight="1">
      <c r="A100" s="159" t="s">
        <v>366</v>
      </c>
      <c r="B100" s="162">
        <v>37</v>
      </c>
      <c r="C100" s="239">
        <v>1</v>
      </c>
      <c r="D100" s="240"/>
      <c r="E100" s="239">
        <v>1.2</v>
      </c>
      <c r="F100" s="241"/>
      <c r="G100" s="242">
        <f>G90/4007796699</f>
        <v>0.8069752579533227</v>
      </c>
      <c r="H100" s="241"/>
      <c r="I100" s="243">
        <f>I90/4007796699</f>
        <v>0.83792373346630178</v>
      </c>
    </row>
    <row r="101" spans="1:9" ht="17.850000000000001" customHeight="1">
      <c r="A101" s="159" t="s">
        <v>367</v>
      </c>
      <c r="B101" s="162">
        <v>37</v>
      </c>
      <c r="C101" s="239">
        <v>1</v>
      </c>
      <c r="D101" s="244"/>
      <c r="E101" s="239">
        <v>1.2</v>
      </c>
      <c r="F101" s="244"/>
      <c r="G101" s="242">
        <f>G90/4007796699</f>
        <v>0.8069752579533227</v>
      </c>
      <c r="H101" s="244"/>
      <c r="I101" s="243">
        <f>I90/4007796699</f>
        <v>0.83792373346630178</v>
      </c>
    </row>
    <row r="102" spans="1:9" ht="17.850000000000001" customHeight="1">
      <c r="C102" s="245"/>
      <c r="D102" s="245"/>
      <c r="E102" s="245"/>
      <c r="F102" s="245"/>
      <c r="G102" s="238"/>
      <c r="H102" s="245"/>
      <c r="I102" s="238"/>
    </row>
    <row r="103" spans="1:9" ht="17.850000000000001" customHeight="1">
      <c r="C103" s="245"/>
      <c r="D103" s="245"/>
      <c r="E103" s="245"/>
      <c r="F103" s="245"/>
      <c r="G103" s="238"/>
      <c r="H103" s="245"/>
      <c r="I103" s="238"/>
    </row>
    <row r="104" spans="1:9" ht="17.850000000000001" customHeight="1">
      <c r="C104" s="245"/>
      <c r="D104" s="245"/>
      <c r="E104" s="245"/>
      <c r="F104" s="245"/>
      <c r="G104" s="238"/>
      <c r="H104" s="245"/>
      <c r="I104" s="238"/>
    </row>
    <row r="105" spans="1:9" ht="17.100000000000001" customHeight="1">
      <c r="C105" s="245"/>
      <c r="D105" s="245"/>
      <c r="E105" s="245"/>
      <c r="F105" s="245"/>
      <c r="G105" s="238"/>
      <c r="H105" s="245"/>
      <c r="I105" s="238"/>
    </row>
    <row r="106" spans="1:9" ht="17.100000000000001" customHeight="1">
      <c r="C106" s="245"/>
      <c r="D106" s="245"/>
      <c r="E106" s="245"/>
      <c r="F106" s="245"/>
      <c r="G106" s="238"/>
      <c r="H106" s="245"/>
      <c r="I106" s="238"/>
    </row>
    <row r="107" spans="1:9" ht="17.100000000000001" customHeight="1">
      <c r="C107" s="245"/>
      <c r="D107" s="245"/>
      <c r="E107" s="245"/>
      <c r="F107" s="245"/>
      <c r="G107" s="238"/>
      <c r="H107" s="245"/>
      <c r="I107" s="238"/>
    </row>
    <row r="108" spans="1:9" ht="17.100000000000001" customHeight="1">
      <c r="C108" s="245"/>
      <c r="D108" s="245"/>
      <c r="E108" s="245"/>
      <c r="F108" s="245"/>
      <c r="G108" s="238"/>
      <c r="H108" s="245"/>
      <c r="I108" s="238"/>
    </row>
    <row r="109" spans="1:9" ht="12">
      <c r="C109" s="245"/>
      <c r="D109" s="245"/>
      <c r="E109" s="245"/>
      <c r="F109" s="245"/>
      <c r="G109" s="238"/>
      <c r="H109" s="245"/>
      <c r="I109" s="238"/>
    </row>
    <row r="110" spans="1:9" ht="12">
      <c r="C110" s="245"/>
      <c r="D110" s="245"/>
      <c r="E110" s="245"/>
      <c r="F110" s="245"/>
      <c r="G110" s="238"/>
      <c r="H110" s="245"/>
      <c r="I110" s="238"/>
    </row>
    <row r="111" spans="1:9" ht="12">
      <c r="C111" s="245"/>
      <c r="D111" s="245"/>
      <c r="E111" s="245"/>
      <c r="F111" s="245"/>
      <c r="G111" s="238"/>
      <c r="H111" s="245"/>
      <c r="I111" s="238"/>
    </row>
    <row r="112" spans="1:9" ht="12">
      <c r="C112" s="245"/>
      <c r="D112" s="245"/>
      <c r="E112" s="245"/>
      <c r="F112" s="245"/>
      <c r="G112" s="238"/>
      <c r="H112" s="245"/>
      <c r="I112" s="238"/>
    </row>
    <row r="113" spans="1:9" ht="12">
      <c r="C113" s="245"/>
      <c r="D113" s="245"/>
      <c r="E113" s="245"/>
      <c r="F113" s="245"/>
      <c r="G113" s="238"/>
      <c r="H113" s="245"/>
      <c r="I113" s="238"/>
    </row>
    <row r="114" spans="1:9" ht="12">
      <c r="C114" s="245"/>
      <c r="D114" s="245"/>
      <c r="E114" s="245"/>
      <c r="F114" s="245"/>
      <c r="G114" s="238"/>
      <c r="H114" s="245"/>
      <c r="I114" s="238"/>
    </row>
    <row r="115" spans="1:9" ht="12">
      <c r="C115" s="245"/>
      <c r="D115" s="245"/>
      <c r="E115" s="245"/>
      <c r="F115" s="245"/>
      <c r="G115" s="238"/>
      <c r="H115" s="245"/>
      <c r="I115" s="245"/>
    </row>
    <row r="116" spans="1:9" ht="12">
      <c r="C116" s="245"/>
      <c r="D116" s="245"/>
      <c r="E116" s="245"/>
      <c r="F116" s="245"/>
      <c r="G116" s="238"/>
      <c r="H116" s="245"/>
      <c r="I116" s="245"/>
    </row>
    <row r="117" spans="1:9" ht="12">
      <c r="C117" s="245"/>
      <c r="D117" s="245"/>
      <c r="E117" s="245"/>
      <c r="F117" s="245"/>
      <c r="G117" s="238"/>
      <c r="H117" s="245"/>
      <c r="I117" s="245"/>
    </row>
    <row r="118" spans="1:9" ht="19.8" customHeight="1">
      <c r="A118" s="378" t="s">
        <v>263</v>
      </c>
      <c r="B118" s="378"/>
      <c r="C118" s="378"/>
    </row>
    <row r="119" spans="1:9" ht="12">
      <c r="A119" s="151"/>
    </row>
    <row r="120" spans="1:9" ht="12">
      <c r="A120" s="374">
        <v>5</v>
      </c>
      <c r="B120" s="374"/>
      <c r="C120" s="374"/>
      <c r="D120" s="374"/>
      <c r="E120" s="374"/>
      <c r="F120" s="374"/>
      <c r="G120" s="374"/>
      <c r="H120" s="374"/>
      <c r="I120" s="374"/>
    </row>
  </sheetData>
  <mergeCells count="15">
    <mergeCell ref="A1:I1"/>
    <mergeCell ref="A2:I2"/>
    <mergeCell ref="A3:I3"/>
    <mergeCell ref="G4:I4"/>
    <mergeCell ref="C6:E6"/>
    <mergeCell ref="G6:I6"/>
    <mergeCell ref="A118:C118"/>
    <mergeCell ref="A120:I120"/>
    <mergeCell ref="A59:I59"/>
    <mergeCell ref="A60:I60"/>
    <mergeCell ref="A61:I61"/>
    <mergeCell ref="A62:I62"/>
    <mergeCell ref="G63:I63"/>
    <mergeCell ref="C65:E65"/>
    <mergeCell ref="G65:I65"/>
  </mergeCells>
  <pageMargins left="0.8" right="0.4" top="0.9" bottom="0.9" header="0.5" footer="0.25"/>
  <pageSetup paperSize="9" scale="70" firstPageNumber="3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96A-020B-448F-B2F8-1CBFE6536F99}">
  <sheetPr>
    <tabColor theme="6" tint="0.79998168889431442"/>
  </sheetPr>
  <dimension ref="A1:K58"/>
  <sheetViews>
    <sheetView topLeftCell="A7" zoomScaleNormal="100" zoomScaleSheetLayoutView="91" workbookViewId="0">
      <selection activeCell="N19" sqref="N19"/>
    </sheetView>
  </sheetViews>
  <sheetFormatPr defaultColWidth="8.5" defaultRowHeight="17.850000000000001" customHeight="1"/>
  <cols>
    <col min="1" max="1" width="45" style="159" customWidth="1"/>
    <col min="2" max="2" width="6.69921875" style="157" customWidth="1"/>
    <col min="3" max="3" width="13.09765625" style="158" customWidth="1"/>
    <col min="4" max="4" width="1.296875" style="158" customWidth="1"/>
    <col min="5" max="5" width="13.09765625" style="158" customWidth="1"/>
    <col min="6" max="6" width="1.296875" style="158" customWidth="1"/>
    <col min="7" max="7" width="0.5" style="158" customWidth="1"/>
    <col min="8" max="8" width="1.296875" style="158" customWidth="1"/>
    <col min="9" max="9" width="13.09765625" style="158" customWidth="1"/>
    <col min="10" max="10" width="1.296875" style="158" customWidth="1"/>
    <col min="11" max="11" width="13.09765625" style="158" customWidth="1"/>
    <col min="12" max="16384" width="8.5" style="151"/>
  </cols>
  <sheetData>
    <row r="1" spans="1:11" ht="17.850000000000001" customHeight="1">
      <c r="A1" s="375" t="s">
        <v>221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</row>
    <row r="2" spans="1:11" ht="17.850000000000001" customHeight="1">
      <c r="A2" s="375" t="s">
        <v>222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</row>
    <row r="3" spans="1:11" ht="17.850000000000001" customHeight="1">
      <c r="A3" s="375" t="s">
        <v>368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</row>
    <row r="4" spans="1:11" ht="17.850000000000001" customHeight="1">
      <c r="A4" s="152"/>
      <c r="B4" s="153"/>
      <c r="C4" s="154"/>
      <c r="D4" s="155"/>
      <c r="E4" s="155"/>
      <c r="F4" s="155"/>
      <c r="G4" s="155"/>
      <c r="H4" s="155"/>
      <c r="I4" s="376" t="s">
        <v>224</v>
      </c>
      <c r="J4" s="376"/>
      <c r="K4" s="376"/>
    </row>
    <row r="5" spans="1:11" ht="6" customHeight="1">
      <c r="A5" s="156"/>
      <c r="C5" s="151"/>
    </row>
    <row r="6" spans="1:11" ht="17.850000000000001" customHeight="1">
      <c r="C6" s="375" t="s">
        <v>225</v>
      </c>
      <c r="D6" s="375"/>
      <c r="E6" s="375"/>
      <c r="F6" s="375"/>
      <c r="G6" s="375"/>
      <c r="H6" s="150"/>
      <c r="I6" s="375" t="s">
        <v>226</v>
      </c>
      <c r="J6" s="375"/>
      <c r="K6" s="375"/>
    </row>
    <row r="7" spans="1:11" ht="17.850000000000001" customHeight="1">
      <c r="B7" s="160" t="s">
        <v>227</v>
      </c>
      <c r="C7" s="150" t="s">
        <v>228</v>
      </c>
      <c r="D7" s="150"/>
      <c r="E7" s="150" t="s">
        <v>228</v>
      </c>
      <c r="F7" s="150"/>
      <c r="G7" s="150"/>
      <c r="H7" s="150"/>
      <c r="I7" s="150" t="s">
        <v>228</v>
      </c>
      <c r="J7" s="150"/>
      <c r="K7" s="150" t="s">
        <v>228</v>
      </c>
    </row>
    <row r="8" spans="1:11" ht="17.850000000000001" customHeight="1">
      <c r="B8" s="150"/>
      <c r="C8" s="161" t="s">
        <v>229</v>
      </c>
      <c r="D8" s="150"/>
      <c r="E8" s="161" t="s">
        <v>229</v>
      </c>
      <c r="F8" s="150"/>
      <c r="G8" s="161"/>
      <c r="H8" s="150"/>
      <c r="I8" s="161" t="s">
        <v>229</v>
      </c>
      <c r="J8" s="150"/>
      <c r="K8" s="161" t="s">
        <v>229</v>
      </c>
    </row>
    <row r="9" spans="1:11" ht="17.850000000000001" customHeight="1">
      <c r="A9" s="156"/>
      <c r="B9" s="150"/>
      <c r="C9" s="150">
        <v>2023</v>
      </c>
      <c r="D9" s="150"/>
      <c r="E9" s="150">
        <v>2022</v>
      </c>
      <c r="F9" s="150"/>
      <c r="G9" s="150"/>
      <c r="H9" s="150"/>
      <c r="I9" s="150">
        <v>2023</v>
      </c>
      <c r="J9" s="150"/>
      <c r="K9" s="150">
        <v>2022</v>
      </c>
    </row>
    <row r="10" spans="1:11" ht="17.850000000000001" customHeight="1">
      <c r="A10" s="150" t="s">
        <v>230</v>
      </c>
      <c r="B10" s="162"/>
      <c r="C10" s="157"/>
      <c r="D10" s="157"/>
      <c r="E10" s="157"/>
      <c r="F10" s="157"/>
      <c r="G10" s="157"/>
      <c r="H10" s="157"/>
      <c r="I10" s="157"/>
      <c r="J10" s="157"/>
      <c r="K10" s="157"/>
    </row>
    <row r="11" spans="1:11" ht="17.850000000000001" customHeight="1">
      <c r="A11" s="163" t="s">
        <v>231</v>
      </c>
      <c r="C11" s="162"/>
      <c r="D11" s="162"/>
      <c r="E11" s="162"/>
      <c r="F11" s="162"/>
      <c r="G11" s="162"/>
      <c r="H11" s="162"/>
      <c r="I11" s="162"/>
      <c r="J11" s="162"/>
      <c r="K11" s="162"/>
    </row>
    <row r="12" spans="1:11" ht="17.850000000000001" customHeight="1">
      <c r="A12" s="159" t="s">
        <v>232</v>
      </c>
      <c r="B12" s="162">
        <v>6.3</v>
      </c>
      <c r="C12" s="246">
        <v>4856743196</v>
      </c>
      <c r="D12" s="165"/>
      <c r="E12" s="164">
        <v>4161944668</v>
      </c>
      <c r="F12" s="164"/>
      <c r="G12" s="165"/>
      <c r="H12" s="164"/>
      <c r="I12" s="166">
        <v>129629711</v>
      </c>
      <c r="J12" s="164"/>
      <c r="K12" s="166">
        <v>46868502</v>
      </c>
    </row>
    <row r="13" spans="1:11" ht="17.850000000000001" customHeight="1">
      <c r="A13" s="159" t="s">
        <v>233</v>
      </c>
      <c r="B13" s="162"/>
      <c r="C13" s="246"/>
      <c r="D13" s="165"/>
      <c r="E13" s="164"/>
      <c r="F13" s="165"/>
      <c r="G13" s="165"/>
      <c r="H13" s="165"/>
      <c r="I13" s="167"/>
      <c r="J13" s="164"/>
      <c r="K13" s="167"/>
    </row>
    <row r="14" spans="1:11" ht="17.850000000000001" customHeight="1">
      <c r="A14" s="168" t="s">
        <v>234</v>
      </c>
      <c r="B14" s="162" t="s">
        <v>58</v>
      </c>
      <c r="C14" s="246">
        <v>9587661123</v>
      </c>
      <c r="D14" s="165"/>
      <c r="E14" s="164">
        <v>9663485423</v>
      </c>
      <c r="F14" s="164"/>
      <c r="G14" s="165"/>
      <c r="H14" s="164"/>
      <c r="I14" s="166">
        <v>2639092305</v>
      </c>
      <c r="J14" s="164"/>
      <c r="K14" s="166">
        <v>2797472177</v>
      </c>
    </row>
    <row r="15" spans="1:11" ht="17.850000000000001" customHeight="1">
      <c r="A15" s="168" t="s">
        <v>235</v>
      </c>
      <c r="B15" s="162" t="s">
        <v>236</v>
      </c>
      <c r="C15" s="246">
        <v>7473429671</v>
      </c>
      <c r="D15" s="165"/>
      <c r="E15" s="164">
        <v>6677892886</v>
      </c>
      <c r="F15" s="164"/>
      <c r="G15" s="165"/>
      <c r="H15" s="164"/>
      <c r="I15" s="166">
        <v>4109261593</v>
      </c>
      <c r="J15" s="164"/>
      <c r="K15" s="166">
        <v>3416374037</v>
      </c>
    </row>
    <row r="16" spans="1:11" ht="17.850000000000001" customHeight="1">
      <c r="A16" s="168" t="s">
        <v>237</v>
      </c>
      <c r="B16" s="162" t="s">
        <v>238</v>
      </c>
      <c r="C16" s="246">
        <v>2316384200</v>
      </c>
      <c r="D16" s="165"/>
      <c r="E16" s="164">
        <v>2091221509</v>
      </c>
      <c r="F16" s="164"/>
      <c r="G16" s="165"/>
      <c r="H16" s="164"/>
      <c r="I16" s="169">
        <v>0</v>
      </c>
      <c r="J16" s="170"/>
      <c r="K16" s="169">
        <v>0</v>
      </c>
    </row>
    <row r="17" spans="1:11" ht="17.850000000000001" customHeight="1">
      <c r="A17" s="159" t="s">
        <v>239</v>
      </c>
      <c r="B17" s="162">
        <v>5</v>
      </c>
      <c r="C17" s="246">
        <v>276854760</v>
      </c>
      <c r="D17" s="165"/>
      <c r="E17" s="164">
        <v>38043720</v>
      </c>
      <c r="F17" s="164"/>
      <c r="G17" s="165"/>
      <c r="H17" s="164"/>
      <c r="I17" s="166">
        <v>6022592923</v>
      </c>
      <c r="J17" s="164"/>
      <c r="K17" s="166">
        <v>5603302749</v>
      </c>
    </row>
    <row r="18" spans="1:11" ht="17.850000000000001" customHeight="1">
      <c r="A18" s="159" t="s">
        <v>240</v>
      </c>
      <c r="B18" s="162">
        <v>5</v>
      </c>
      <c r="C18" s="247">
        <v>0</v>
      </c>
      <c r="D18" s="165"/>
      <c r="E18" s="169">
        <v>0</v>
      </c>
      <c r="F18" s="164"/>
      <c r="G18" s="200"/>
      <c r="H18" s="164"/>
      <c r="I18" s="166">
        <v>21630600000</v>
      </c>
      <c r="J18" s="164"/>
      <c r="K18" s="169">
        <v>0</v>
      </c>
    </row>
    <row r="19" spans="1:11" ht="17.850000000000001" customHeight="1">
      <c r="A19" s="171" t="s">
        <v>242</v>
      </c>
      <c r="B19" s="162">
        <v>10</v>
      </c>
      <c r="C19" s="246">
        <v>22337971714</v>
      </c>
      <c r="D19" s="165"/>
      <c r="E19" s="164">
        <v>24387602090</v>
      </c>
      <c r="F19" s="164"/>
      <c r="G19" s="165"/>
      <c r="H19" s="164"/>
      <c r="I19" s="166">
        <v>545441974</v>
      </c>
      <c r="J19" s="164"/>
      <c r="K19" s="166">
        <v>478552484</v>
      </c>
    </row>
    <row r="20" spans="1:11" ht="17.850000000000001" customHeight="1">
      <c r="A20" s="171" t="s">
        <v>243</v>
      </c>
      <c r="B20" s="162">
        <v>11</v>
      </c>
      <c r="C20" s="246">
        <v>462096371</v>
      </c>
      <c r="D20" s="165"/>
      <c r="E20" s="164">
        <v>886041117</v>
      </c>
      <c r="F20" s="164"/>
      <c r="G20" s="165"/>
      <c r="H20" s="164"/>
      <c r="I20" s="172">
        <v>269116556</v>
      </c>
      <c r="J20" s="164"/>
      <c r="K20" s="172">
        <v>709381117</v>
      </c>
    </row>
    <row r="21" spans="1:11" ht="17.850000000000001" customHeight="1">
      <c r="A21" s="171" t="s">
        <v>244</v>
      </c>
      <c r="B21" s="162"/>
      <c r="C21" s="246">
        <v>104391331</v>
      </c>
      <c r="D21" s="165"/>
      <c r="E21" s="164">
        <v>78325873</v>
      </c>
      <c r="F21" s="164"/>
      <c r="G21" s="165"/>
      <c r="H21" s="164"/>
      <c r="I21" s="166">
        <v>238569</v>
      </c>
      <c r="J21" s="164"/>
      <c r="K21" s="166">
        <v>567706</v>
      </c>
    </row>
    <row r="22" spans="1:11" ht="17.850000000000001" customHeight="1">
      <c r="A22" s="156" t="s">
        <v>245</v>
      </c>
      <c r="B22" s="162"/>
      <c r="C22" s="173">
        <f>SUM(C12:C21)</f>
        <v>47415532366</v>
      </c>
      <c r="D22" s="174"/>
      <c r="E22" s="173">
        <f>SUM(E12:E21)</f>
        <v>47984557286</v>
      </c>
      <c r="F22" s="174"/>
      <c r="G22" s="176"/>
      <c r="H22" s="174"/>
      <c r="I22" s="173">
        <f>SUM(I12:I21)</f>
        <v>35345973631</v>
      </c>
      <c r="J22" s="174"/>
      <c r="K22" s="173">
        <f>SUM(K12:K21)</f>
        <v>13052518772</v>
      </c>
    </row>
    <row r="23" spans="1:11" ht="17.850000000000001" customHeight="1">
      <c r="B23" s="162"/>
      <c r="C23" s="175"/>
      <c r="D23" s="175"/>
      <c r="E23" s="175"/>
      <c r="F23" s="175"/>
      <c r="G23" s="178"/>
      <c r="H23" s="175"/>
      <c r="I23" s="175"/>
      <c r="J23" s="175"/>
      <c r="K23" s="175"/>
    </row>
    <row r="24" spans="1:11" ht="17.850000000000001" customHeight="1">
      <c r="A24" s="163" t="s">
        <v>246</v>
      </c>
      <c r="B24" s="162"/>
      <c r="C24" s="175"/>
      <c r="D24" s="175"/>
      <c r="E24" s="175"/>
      <c r="F24" s="175"/>
      <c r="G24" s="178"/>
      <c r="H24" s="175"/>
      <c r="I24" s="175"/>
      <c r="J24" s="175"/>
      <c r="K24" s="175"/>
    </row>
    <row r="25" spans="1:11" ht="17.850000000000001" customHeight="1">
      <c r="A25" s="159" t="s">
        <v>249</v>
      </c>
      <c r="B25" s="162">
        <v>12</v>
      </c>
      <c r="C25" s="247">
        <v>0</v>
      </c>
      <c r="D25" s="165"/>
      <c r="E25" s="169">
        <v>0</v>
      </c>
      <c r="F25" s="170"/>
      <c r="G25" s="200"/>
      <c r="H25" s="170"/>
      <c r="I25" s="166">
        <v>146361318306</v>
      </c>
      <c r="J25" s="164"/>
      <c r="K25" s="166">
        <v>146198318306</v>
      </c>
    </row>
    <row r="26" spans="1:11" ht="17.850000000000001" customHeight="1">
      <c r="A26" s="159" t="s">
        <v>250</v>
      </c>
      <c r="B26" s="162">
        <v>13</v>
      </c>
      <c r="C26" s="246">
        <v>104358805</v>
      </c>
      <c r="D26" s="165"/>
      <c r="E26" s="164">
        <v>104534703</v>
      </c>
      <c r="F26" s="164"/>
      <c r="G26" s="165"/>
      <c r="H26" s="164"/>
      <c r="I26" s="169">
        <v>0</v>
      </c>
      <c r="J26" s="170"/>
      <c r="K26" s="169">
        <v>0</v>
      </c>
    </row>
    <row r="27" spans="1:11" ht="17.850000000000001" customHeight="1">
      <c r="A27" s="159" t="s">
        <v>251</v>
      </c>
      <c r="B27" s="162">
        <v>14</v>
      </c>
      <c r="C27" s="246">
        <v>2636433315</v>
      </c>
      <c r="D27" s="165"/>
      <c r="E27" s="164">
        <v>2863057622</v>
      </c>
      <c r="F27" s="164"/>
      <c r="G27" s="165"/>
      <c r="H27" s="164"/>
      <c r="I27" s="166">
        <v>231913868</v>
      </c>
      <c r="J27" s="164"/>
      <c r="K27" s="166">
        <v>231913868</v>
      </c>
    </row>
    <row r="28" spans="1:11" ht="17.850000000000001" customHeight="1">
      <c r="A28" s="159" t="s">
        <v>252</v>
      </c>
      <c r="B28" s="162">
        <v>5</v>
      </c>
      <c r="C28" s="246">
        <v>33342200</v>
      </c>
      <c r="D28" s="165"/>
      <c r="E28" s="164">
        <v>33737863</v>
      </c>
      <c r="F28" s="170"/>
      <c r="G28" s="200"/>
      <c r="H28" s="170"/>
      <c r="I28" s="166">
        <v>71765202751</v>
      </c>
      <c r="J28" s="164"/>
      <c r="K28" s="166">
        <v>93717140735</v>
      </c>
    </row>
    <row r="29" spans="1:11" ht="17.850000000000001" customHeight="1">
      <c r="A29" s="159" t="s">
        <v>255</v>
      </c>
      <c r="B29" s="162">
        <v>15</v>
      </c>
      <c r="C29" s="246">
        <v>16687371021</v>
      </c>
      <c r="D29" s="165"/>
      <c r="E29" s="164">
        <v>15389795456</v>
      </c>
      <c r="F29" s="164"/>
      <c r="G29" s="165"/>
      <c r="H29" s="164"/>
      <c r="I29" s="166">
        <v>131696806</v>
      </c>
      <c r="J29" s="164"/>
      <c r="K29" s="166">
        <v>66289233</v>
      </c>
    </row>
    <row r="30" spans="1:11" ht="17.850000000000001" customHeight="1">
      <c r="A30" s="159" t="s">
        <v>253</v>
      </c>
      <c r="B30" s="162">
        <v>16</v>
      </c>
      <c r="C30" s="246">
        <v>45822128299</v>
      </c>
      <c r="D30" s="165"/>
      <c r="E30" s="164">
        <v>45467046928</v>
      </c>
      <c r="F30" s="164"/>
      <c r="G30" s="165"/>
      <c r="H30" s="164"/>
      <c r="I30" s="166">
        <v>242770908</v>
      </c>
      <c r="J30" s="164"/>
      <c r="K30" s="166">
        <v>253673234</v>
      </c>
    </row>
    <row r="31" spans="1:11" ht="17.850000000000001" customHeight="1">
      <c r="A31" s="159" t="s">
        <v>254</v>
      </c>
      <c r="B31" s="162">
        <v>17</v>
      </c>
      <c r="C31" s="246">
        <v>62853907122</v>
      </c>
      <c r="D31" s="165"/>
      <c r="E31" s="164">
        <v>61009836148</v>
      </c>
      <c r="F31" s="164"/>
      <c r="G31" s="165"/>
      <c r="H31" s="164"/>
      <c r="I31" s="166">
        <v>1127339241</v>
      </c>
      <c r="J31" s="164"/>
      <c r="K31" s="166">
        <v>1190233999</v>
      </c>
    </row>
    <row r="32" spans="1:11" ht="17.850000000000001" customHeight="1">
      <c r="A32" s="159" t="s">
        <v>256</v>
      </c>
      <c r="B32" s="162">
        <v>18</v>
      </c>
      <c r="C32" s="246">
        <v>157828543183</v>
      </c>
      <c r="D32" s="165"/>
      <c r="E32" s="164">
        <v>157658782759</v>
      </c>
      <c r="F32" s="164"/>
      <c r="G32" s="165"/>
      <c r="H32" s="164"/>
      <c r="I32" s="169">
        <v>0</v>
      </c>
      <c r="J32" s="170"/>
      <c r="K32" s="169">
        <v>0</v>
      </c>
    </row>
    <row r="33" spans="1:11" ht="17.850000000000001" customHeight="1">
      <c r="A33" s="159" t="s">
        <v>257</v>
      </c>
      <c r="B33" s="162">
        <v>19</v>
      </c>
      <c r="C33" s="246">
        <v>2734544910</v>
      </c>
      <c r="D33" s="165"/>
      <c r="E33" s="164">
        <v>2724789970</v>
      </c>
      <c r="F33" s="164"/>
      <c r="G33" s="165"/>
      <c r="H33" s="164"/>
      <c r="I33" s="166">
        <v>35577463</v>
      </c>
      <c r="J33" s="164"/>
      <c r="K33" s="166">
        <v>67931284</v>
      </c>
    </row>
    <row r="34" spans="1:11" ht="17.850000000000001" customHeight="1">
      <c r="A34" s="159" t="s">
        <v>258</v>
      </c>
      <c r="B34" s="162">
        <v>20</v>
      </c>
      <c r="C34" s="246">
        <v>601588202</v>
      </c>
      <c r="D34" s="165"/>
      <c r="E34" s="164">
        <v>519974211</v>
      </c>
      <c r="F34" s="164"/>
      <c r="G34" s="165"/>
      <c r="H34" s="164"/>
      <c r="I34" s="166">
        <v>31339124</v>
      </c>
      <c r="J34" s="164"/>
      <c r="K34" s="169">
        <v>0</v>
      </c>
    </row>
    <row r="35" spans="1:11" ht="17.850000000000001" customHeight="1">
      <c r="A35" s="159" t="s">
        <v>247</v>
      </c>
      <c r="B35" s="162" t="s">
        <v>248</v>
      </c>
      <c r="C35" s="246">
        <v>376562459</v>
      </c>
      <c r="D35" s="165"/>
      <c r="E35" s="164">
        <v>525736734</v>
      </c>
      <c r="F35" s="164"/>
      <c r="G35" s="165"/>
      <c r="H35" s="164"/>
      <c r="I35" s="166">
        <v>72173740</v>
      </c>
      <c r="J35" s="164"/>
      <c r="K35" s="166">
        <v>108260560</v>
      </c>
    </row>
    <row r="36" spans="1:11" ht="17.850000000000001" customHeight="1">
      <c r="A36" s="159" t="s">
        <v>259</v>
      </c>
      <c r="B36" s="162" t="s">
        <v>260</v>
      </c>
      <c r="C36" s="246">
        <v>1875498661</v>
      </c>
      <c r="D36" s="165"/>
      <c r="E36" s="164">
        <v>1762727363</v>
      </c>
      <c r="F36" s="164"/>
      <c r="G36" s="165"/>
      <c r="H36" s="164"/>
      <c r="I36" s="166">
        <v>1635448</v>
      </c>
      <c r="J36" s="164"/>
      <c r="K36" s="166">
        <v>1618508</v>
      </c>
    </row>
    <row r="37" spans="1:11" ht="17.850000000000001" customHeight="1">
      <c r="A37" s="156" t="s">
        <v>261</v>
      </c>
      <c r="B37" s="162"/>
      <c r="C37" s="173">
        <f>SUM(C25:C36)</f>
        <v>291554278177</v>
      </c>
      <c r="D37" s="176"/>
      <c r="E37" s="173">
        <f>SUM(E25:E36)</f>
        <v>288060019757</v>
      </c>
      <c r="F37" s="176"/>
      <c r="G37" s="176"/>
      <c r="H37" s="176"/>
      <c r="I37" s="173">
        <f>SUM(I25:I36)</f>
        <v>220000967655</v>
      </c>
      <c r="J37" s="176"/>
      <c r="K37" s="173">
        <f>SUM(K25:K36)</f>
        <v>241835379727</v>
      </c>
    </row>
    <row r="38" spans="1:11" ht="17.850000000000001" customHeight="1" thickBot="1">
      <c r="A38" s="156" t="s">
        <v>262</v>
      </c>
      <c r="C38" s="177">
        <f>SUM(C37,C22)</f>
        <v>338969810543</v>
      </c>
      <c r="D38" s="174"/>
      <c r="E38" s="177">
        <f>SUM(E37,E22)</f>
        <v>336044577043</v>
      </c>
      <c r="F38" s="174"/>
      <c r="G38" s="176"/>
      <c r="H38" s="174"/>
      <c r="I38" s="177">
        <f>SUM(I37,I22)</f>
        <v>255346941286</v>
      </c>
      <c r="J38" s="174"/>
      <c r="K38" s="177">
        <f>SUM(K37,K22)</f>
        <v>254887898499</v>
      </c>
    </row>
    <row r="39" spans="1:11" ht="17.850000000000001" customHeight="1" thickTop="1">
      <c r="A39" s="156"/>
      <c r="C39" s="178"/>
      <c r="D39" s="178"/>
      <c r="E39" s="178"/>
      <c r="F39" s="178"/>
      <c r="G39" s="178"/>
      <c r="H39" s="178"/>
      <c r="I39" s="178"/>
      <c r="J39" s="178"/>
      <c r="K39" s="178"/>
    </row>
    <row r="40" spans="1:11" ht="17.850000000000001" customHeight="1">
      <c r="A40" s="156"/>
      <c r="C40" s="178"/>
      <c r="D40" s="178"/>
      <c r="E40" s="178"/>
      <c r="F40" s="178"/>
      <c r="G40" s="178"/>
      <c r="H40" s="178"/>
      <c r="I40" s="178"/>
      <c r="J40" s="178"/>
      <c r="K40" s="178"/>
    </row>
    <row r="41" spans="1:11" ht="17.850000000000001" customHeight="1">
      <c r="A41" s="156"/>
      <c r="C41" s="178"/>
      <c r="D41" s="178"/>
      <c r="E41" s="178"/>
      <c r="F41" s="178"/>
      <c r="G41" s="178"/>
      <c r="H41" s="178"/>
      <c r="I41" s="178"/>
      <c r="J41" s="178"/>
      <c r="K41" s="178"/>
    </row>
    <row r="42" spans="1:11" ht="17.850000000000001" customHeight="1">
      <c r="A42" s="156"/>
      <c r="C42" s="178"/>
      <c r="D42" s="178"/>
      <c r="E42" s="178"/>
      <c r="F42" s="178"/>
      <c r="G42" s="178"/>
      <c r="H42" s="178"/>
      <c r="I42" s="178"/>
      <c r="J42" s="178"/>
      <c r="K42" s="178"/>
    </row>
    <row r="43" spans="1:11" ht="17.850000000000001" customHeight="1">
      <c r="A43" s="156"/>
      <c r="C43" s="178"/>
      <c r="D43" s="178"/>
      <c r="E43" s="178"/>
      <c r="F43" s="178"/>
      <c r="G43" s="178"/>
      <c r="H43" s="178"/>
      <c r="I43" s="178"/>
      <c r="J43" s="178"/>
      <c r="K43" s="178"/>
    </row>
    <row r="44" spans="1:11" ht="17.850000000000001" customHeight="1">
      <c r="A44" s="156"/>
      <c r="C44" s="178"/>
      <c r="D44" s="178"/>
      <c r="E44" s="178"/>
      <c r="F44" s="178"/>
      <c r="G44" s="178"/>
      <c r="H44" s="178"/>
      <c r="I44" s="178"/>
      <c r="J44" s="178"/>
      <c r="K44" s="178"/>
    </row>
    <row r="45" spans="1:11" ht="17.850000000000001" customHeight="1">
      <c r="A45" s="156"/>
      <c r="C45" s="178"/>
      <c r="D45" s="178"/>
      <c r="E45" s="178"/>
      <c r="F45" s="178"/>
      <c r="G45" s="178"/>
      <c r="H45" s="178"/>
      <c r="I45" s="178"/>
      <c r="J45" s="178"/>
      <c r="K45" s="178"/>
    </row>
    <row r="46" spans="1:11" ht="17.850000000000001" customHeight="1">
      <c r="A46" s="156"/>
      <c r="C46" s="178"/>
      <c r="D46" s="178"/>
      <c r="E46" s="178"/>
      <c r="F46" s="178"/>
      <c r="G46" s="178"/>
      <c r="H46" s="178"/>
      <c r="I46" s="178"/>
      <c r="J46" s="178"/>
      <c r="K46" s="178"/>
    </row>
    <row r="47" spans="1:11" ht="17.850000000000001" customHeight="1">
      <c r="A47" s="156"/>
      <c r="C47" s="178"/>
      <c r="D47" s="178"/>
      <c r="E47" s="178"/>
      <c r="F47" s="178"/>
      <c r="G47" s="178"/>
      <c r="H47" s="178"/>
      <c r="I47" s="178"/>
      <c r="J47" s="178"/>
      <c r="K47" s="178"/>
    </row>
    <row r="48" spans="1:11" ht="17.850000000000001" customHeight="1">
      <c r="A48" s="156"/>
      <c r="C48" s="178"/>
      <c r="D48" s="178"/>
      <c r="E48" s="178"/>
      <c r="F48" s="178"/>
      <c r="G48" s="178"/>
      <c r="H48" s="178"/>
      <c r="I48" s="178"/>
      <c r="J48" s="178"/>
      <c r="K48" s="178"/>
    </row>
    <row r="49" spans="1:11" ht="17.850000000000001" customHeight="1">
      <c r="A49" s="156"/>
      <c r="C49" s="178"/>
      <c r="D49" s="178"/>
      <c r="E49" s="178"/>
      <c r="F49" s="178"/>
      <c r="G49" s="178"/>
      <c r="H49" s="178"/>
      <c r="I49" s="178"/>
      <c r="J49" s="178"/>
      <c r="K49" s="178"/>
    </row>
    <row r="50" spans="1:11" ht="17.850000000000001" customHeight="1">
      <c r="A50" s="156"/>
      <c r="C50" s="178"/>
      <c r="D50" s="178"/>
      <c r="E50" s="178"/>
      <c r="F50" s="178"/>
      <c r="G50" s="178"/>
      <c r="H50" s="178"/>
      <c r="I50" s="178"/>
      <c r="J50" s="178"/>
      <c r="K50" s="178"/>
    </row>
    <row r="51" spans="1:11" ht="17.850000000000001" customHeight="1">
      <c r="A51" s="156"/>
      <c r="C51" s="178"/>
      <c r="D51" s="178"/>
      <c r="E51" s="178"/>
      <c r="F51" s="178"/>
      <c r="G51" s="178"/>
      <c r="H51" s="178"/>
      <c r="I51" s="178"/>
      <c r="J51" s="178"/>
      <c r="K51" s="178"/>
    </row>
    <row r="52" spans="1:11" ht="17.850000000000001" customHeight="1">
      <c r="A52" s="151" t="s">
        <v>263</v>
      </c>
      <c r="C52" s="178"/>
      <c r="D52" s="178"/>
      <c r="E52" s="178"/>
      <c r="F52" s="178"/>
      <c r="G52" s="178"/>
      <c r="H52" s="178"/>
      <c r="I52" s="178"/>
      <c r="J52" s="178"/>
      <c r="K52" s="178"/>
    </row>
    <row r="53" spans="1:11" ht="17.850000000000001" customHeight="1">
      <c r="A53" s="156"/>
      <c r="C53" s="178"/>
      <c r="D53" s="178"/>
      <c r="E53" s="178"/>
      <c r="F53" s="178"/>
      <c r="G53" s="178"/>
      <c r="H53" s="178"/>
      <c r="I53" s="178"/>
      <c r="J53" s="178"/>
      <c r="K53" s="178"/>
    </row>
    <row r="54" spans="1:11" ht="17.850000000000001" customHeight="1">
      <c r="A54" s="374">
        <v>1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</row>
    <row r="55" spans="1:11" ht="17.850000000000001" customHeight="1">
      <c r="C55" s="178"/>
      <c r="D55" s="178"/>
      <c r="E55" s="178"/>
      <c r="F55" s="178"/>
      <c r="G55" s="178"/>
      <c r="H55" s="178"/>
      <c r="I55" s="178"/>
      <c r="J55" s="178"/>
      <c r="K55" s="178"/>
    </row>
    <row r="56" spans="1:11" ht="17.850000000000001" customHeight="1">
      <c r="A56" s="151"/>
      <c r="C56" s="178"/>
      <c r="D56" s="178"/>
      <c r="E56" s="178"/>
      <c r="F56" s="178"/>
      <c r="G56" s="178"/>
      <c r="H56" s="178"/>
      <c r="I56" s="178"/>
      <c r="J56" s="178"/>
      <c r="K56" s="178"/>
    </row>
    <row r="57" spans="1:11" ht="17.850000000000001" customHeight="1">
      <c r="A57" s="156"/>
      <c r="C57" s="178"/>
      <c r="D57" s="178"/>
      <c r="E57" s="178"/>
      <c r="F57" s="178"/>
      <c r="G57" s="178"/>
      <c r="H57" s="178"/>
      <c r="I57" s="178"/>
      <c r="J57" s="178"/>
      <c r="K57" s="178"/>
    </row>
    <row r="58" spans="1:11" ht="17.850000000000001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</row>
  </sheetData>
  <mergeCells count="7">
    <mergeCell ref="A54:K54"/>
    <mergeCell ref="A1:K1"/>
    <mergeCell ref="A2:K2"/>
    <mergeCell ref="A3:K3"/>
    <mergeCell ref="I4:K4"/>
    <mergeCell ref="C6:G6"/>
    <mergeCell ref="I6:K6"/>
  </mergeCells>
  <pageMargins left="0.8" right="0.4" top="0.9" bottom="0.9" header="0.5" footer="0.25"/>
  <pageSetup paperSize="9" scale="75" firstPageNumber="3" fitToHeight="0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A35E-50AE-44FA-AC79-EC8E84598444}">
  <sheetPr>
    <tabColor theme="6" tint="0.79998168889431442"/>
  </sheetPr>
  <dimension ref="A1:R115"/>
  <sheetViews>
    <sheetView topLeftCell="A7" zoomScaleNormal="100" zoomScaleSheetLayoutView="104" workbookViewId="0">
      <selection activeCell="N19" sqref="N19"/>
    </sheetView>
  </sheetViews>
  <sheetFormatPr defaultColWidth="8.5" defaultRowHeight="17.850000000000001" customHeight="1"/>
  <cols>
    <col min="1" max="1" width="44.69921875" style="159" customWidth="1"/>
    <col min="2" max="2" width="6.69921875" style="157" customWidth="1"/>
    <col min="3" max="3" width="13.09765625" style="158" customWidth="1"/>
    <col min="4" max="4" width="1.296875" style="158" customWidth="1"/>
    <col min="5" max="5" width="13.09765625" style="158" customWidth="1"/>
    <col min="6" max="6" width="1.296875" style="158" customWidth="1"/>
    <col min="7" max="7" width="1.09765625" style="158" customWidth="1"/>
    <col min="8" max="8" width="1.296875" style="158" customWidth="1"/>
    <col min="9" max="9" width="13.09765625" style="158" customWidth="1"/>
    <col min="10" max="10" width="1.296875" style="158" customWidth="1"/>
    <col min="11" max="11" width="13.09765625" style="158" customWidth="1"/>
    <col min="12" max="16384" width="8.5" style="151"/>
  </cols>
  <sheetData>
    <row r="1" spans="1:11" ht="17.850000000000001" customHeight="1">
      <c r="A1" s="375" t="s">
        <v>221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</row>
    <row r="2" spans="1:11" ht="17.850000000000001" customHeight="1">
      <c r="A2" s="375" t="s">
        <v>264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</row>
    <row r="3" spans="1:11" ht="17.850000000000001" customHeight="1">
      <c r="A3" s="377" t="s">
        <v>368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</row>
    <row r="4" spans="1:11" ht="17.850000000000001" customHeight="1">
      <c r="A4" s="152"/>
      <c r="B4" s="153"/>
      <c r="C4" s="154"/>
      <c r="D4" s="155"/>
      <c r="E4" s="155"/>
      <c r="F4" s="155"/>
      <c r="G4" s="155"/>
      <c r="H4" s="155"/>
      <c r="I4" s="376" t="s">
        <v>224</v>
      </c>
      <c r="J4" s="376"/>
      <c r="K4" s="376"/>
    </row>
    <row r="5" spans="1:11" ht="6" customHeight="1">
      <c r="A5" s="156"/>
      <c r="C5" s="151"/>
    </row>
    <row r="6" spans="1:11" ht="17.850000000000001" customHeight="1">
      <c r="C6" s="375" t="s">
        <v>225</v>
      </c>
      <c r="D6" s="375"/>
      <c r="E6" s="375"/>
      <c r="F6" s="375"/>
      <c r="G6" s="375"/>
      <c r="H6" s="150"/>
      <c r="I6" s="375" t="s">
        <v>226</v>
      </c>
      <c r="J6" s="375"/>
      <c r="K6" s="375"/>
    </row>
    <row r="7" spans="1:11" ht="17.850000000000001" customHeight="1">
      <c r="B7" s="160" t="s">
        <v>227</v>
      </c>
      <c r="C7" s="150" t="s">
        <v>228</v>
      </c>
      <c r="D7" s="150"/>
      <c r="E7" s="150" t="s">
        <v>228</v>
      </c>
      <c r="F7" s="150"/>
      <c r="G7" s="150"/>
      <c r="H7" s="150"/>
      <c r="I7" s="150" t="s">
        <v>228</v>
      </c>
      <c r="J7" s="150"/>
      <c r="K7" s="150" t="s">
        <v>228</v>
      </c>
    </row>
    <row r="8" spans="1:11" ht="17.850000000000001" customHeight="1">
      <c r="B8" s="150"/>
      <c r="C8" s="161" t="s">
        <v>229</v>
      </c>
      <c r="D8" s="150"/>
      <c r="E8" s="161" t="s">
        <v>229</v>
      </c>
      <c r="F8" s="150"/>
      <c r="G8" s="161"/>
      <c r="H8" s="150"/>
      <c r="I8" s="161" t="s">
        <v>229</v>
      </c>
      <c r="J8" s="150"/>
      <c r="K8" s="161" t="s">
        <v>229</v>
      </c>
    </row>
    <row r="9" spans="1:11" ht="17.850000000000001" customHeight="1">
      <c r="A9" s="156"/>
      <c r="B9" s="150"/>
      <c r="C9" s="150">
        <v>2023</v>
      </c>
      <c r="D9" s="150"/>
      <c r="E9" s="150">
        <v>2022</v>
      </c>
      <c r="F9" s="150"/>
      <c r="G9" s="150"/>
      <c r="H9" s="150"/>
      <c r="I9" s="150">
        <v>2023</v>
      </c>
      <c r="J9" s="150"/>
      <c r="K9" s="150">
        <v>2022</v>
      </c>
    </row>
    <row r="10" spans="1:11" ht="17.850000000000001" customHeight="1">
      <c r="A10" s="150" t="s">
        <v>266</v>
      </c>
      <c r="B10" s="179"/>
      <c r="C10" s="162"/>
      <c r="D10" s="162"/>
      <c r="E10" s="162"/>
      <c r="F10" s="162"/>
      <c r="G10" s="162"/>
      <c r="H10" s="162"/>
      <c r="I10" s="162"/>
      <c r="J10" s="162"/>
      <c r="K10" s="162"/>
    </row>
    <row r="11" spans="1:11" ht="17.850000000000001" customHeight="1">
      <c r="A11" s="163" t="s">
        <v>267</v>
      </c>
      <c r="C11" s="180"/>
      <c r="D11" s="180"/>
      <c r="E11" s="180"/>
      <c r="F11" s="180"/>
      <c r="G11" s="180"/>
      <c r="H11" s="180"/>
      <c r="I11" s="180"/>
      <c r="J11" s="180"/>
      <c r="K11" s="180"/>
    </row>
    <row r="12" spans="1:11" ht="17.850000000000001" customHeight="1">
      <c r="A12" s="171" t="s">
        <v>268</v>
      </c>
      <c r="B12" s="162">
        <v>22</v>
      </c>
      <c r="C12" s="248">
        <v>5904294497</v>
      </c>
      <c r="D12" s="182"/>
      <c r="E12" s="181">
        <v>2037978961</v>
      </c>
      <c r="F12" s="166"/>
      <c r="G12" s="181"/>
      <c r="H12" s="166"/>
      <c r="I12" s="166">
        <v>4600000000</v>
      </c>
      <c r="J12" s="166"/>
      <c r="K12" s="166">
        <v>930000000</v>
      </c>
    </row>
    <row r="13" spans="1:11" ht="17.850000000000001" customHeight="1">
      <c r="A13" s="159" t="s">
        <v>269</v>
      </c>
      <c r="B13" s="162"/>
      <c r="C13" s="248"/>
      <c r="D13" s="182"/>
      <c r="E13" s="181"/>
      <c r="F13" s="166"/>
      <c r="G13" s="181"/>
      <c r="H13" s="166"/>
      <c r="I13" s="166"/>
      <c r="J13" s="166"/>
      <c r="K13" s="166"/>
    </row>
    <row r="14" spans="1:11" ht="17.850000000000001" customHeight="1">
      <c r="A14" s="168" t="s">
        <v>270</v>
      </c>
      <c r="B14" s="162" t="s">
        <v>271</v>
      </c>
      <c r="C14" s="248">
        <v>23117557249</v>
      </c>
      <c r="D14" s="182"/>
      <c r="E14" s="181">
        <v>24446666780</v>
      </c>
      <c r="F14" s="166"/>
      <c r="G14" s="181"/>
      <c r="H14" s="166"/>
      <c r="I14" s="166">
        <v>2390368478</v>
      </c>
      <c r="J14" s="166"/>
      <c r="K14" s="166">
        <v>2352074893</v>
      </c>
    </row>
    <row r="15" spans="1:11" ht="17.850000000000001" customHeight="1">
      <c r="A15" s="168" t="s">
        <v>272</v>
      </c>
      <c r="B15" s="162" t="s">
        <v>273</v>
      </c>
      <c r="C15" s="248">
        <v>9762665163</v>
      </c>
      <c r="D15" s="182"/>
      <c r="E15" s="181">
        <v>9059185632</v>
      </c>
      <c r="F15" s="166"/>
      <c r="G15" s="181"/>
      <c r="H15" s="166"/>
      <c r="I15" s="166">
        <v>1916835906</v>
      </c>
      <c r="J15" s="166"/>
      <c r="K15" s="166">
        <v>1908542525</v>
      </c>
    </row>
    <row r="16" spans="1:11" ht="17.850000000000001" customHeight="1">
      <c r="A16" s="159" t="s">
        <v>274</v>
      </c>
      <c r="B16" s="162"/>
      <c r="C16" s="248">
        <v>66766933</v>
      </c>
      <c r="D16" s="182"/>
      <c r="E16" s="181">
        <v>63366850</v>
      </c>
      <c r="F16" s="166"/>
      <c r="G16" s="181"/>
      <c r="H16" s="166"/>
      <c r="I16" s="169">
        <v>0</v>
      </c>
      <c r="J16" s="169"/>
      <c r="K16" s="169">
        <v>0</v>
      </c>
    </row>
    <row r="17" spans="1:11" ht="17.850000000000001" customHeight="1">
      <c r="A17" s="159" t="s">
        <v>275</v>
      </c>
      <c r="B17" s="162">
        <v>22</v>
      </c>
      <c r="C17" s="248">
        <v>6577864948</v>
      </c>
      <c r="D17" s="182"/>
      <c r="E17" s="181">
        <v>9903057415</v>
      </c>
      <c r="F17" s="166"/>
      <c r="G17" s="181"/>
      <c r="H17" s="166"/>
      <c r="I17" s="166">
        <v>6486360000</v>
      </c>
      <c r="J17" s="172"/>
      <c r="K17" s="166">
        <v>9820982292</v>
      </c>
    </row>
    <row r="18" spans="1:11" ht="17.850000000000001" customHeight="1">
      <c r="A18" s="159" t="s">
        <v>276</v>
      </c>
      <c r="B18" s="162">
        <v>22</v>
      </c>
      <c r="C18" s="248">
        <v>23253290821</v>
      </c>
      <c r="D18" s="182"/>
      <c r="E18" s="181">
        <v>15098263679</v>
      </c>
      <c r="F18" s="166"/>
      <c r="G18" s="181"/>
      <c r="H18" s="166"/>
      <c r="I18" s="166">
        <v>23253290821</v>
      </c>
      <c r="J18" s="166"/>
      <c r="K18" s="166">
        <v>15098263679</v>
      </c>
    </row>
    <row r="19" spans="1:11" ht="17.850000000000001" customHeight="1">
      <c r="A19" s="159" t="s">
        <v>277</v>
      </c>
      <c r="B19" s="162" t="s">
        <v>278</v>
      </c>
      <c r="C19" s="248">
        <v>1134817914</v>
      </c>
      <c r="D19" s="182"/>
      <c r="E19" s="181">
        <v>911779540</v>
      </c>
      <c r="F19" s="166"/>
      <c r="G19" s="181"/>
      <c r="H19" s="166"/>
      <c r="I19" s="166">
        <v>37811033</v>
      </c>
      <c r="J19" s="166"/>
      <c r="K19" s="166">
        <v>49294432</v>
      </c>
    </row>
    <row r="20" spans="1:11" ht="17.850000000000001" customHeight="1">
      <c r="A20" s="159" t="s">
        <v>279</v>
      </c>
      <c r="B20" s="162" t="s">
        <v>280</v>
      </c>
      <c r="C20" s="248">
        <v>5000000</v>
      </c>
      <c r="D20" s="172"/>
      <c r="E20" s="181">
        <v>5000000</v>
      </c>
      <c r="F20" s="169"/>
      <c r="G20" s="181"/>
      <c r="H20" s="169"/>
      <c r="I20" s="166">
        <v>1809559306</v>
      </c>
      <c r="J20" s="166"/>
      <c r="K20" s="166">
        <v>1661010001</v>
      </c>
    </row>
    <row r="21" spans="1:11" ht="17.850000000000001" customHeight="1">
      <c r="A21" s="159" t="s">
        <v>281</v>
      </c>
      <c r="B21" s="162"/>
      <c r="C21" s="248">
        <v>564992234</v>
      </c>
      <c r="D21" s="182"/>
      <c r="E21" s="181">
        <v>422493366</v>
      </c>
      <c r="F21" s="166"/>
      <c r="G21" s="181"/>
      <c r="H21" s="166"/>
      <c r="I21" s="169">
        <v>0</v>
      </c>
      <c r="J21" s="166"/>
      <c r="K21" s="169">
        <v>0</v>
      </c>
    </row>
    <row r="22" spans="1:11" ht="17.850000000000001" customHeight="1">
      <c r="A22" s="159" t="s">
        <v>282</v>
      </c>
      <c r="B22" s="162">
        <v>26</v>
      </c>
      <c r="C22" s="248">
        <v>531263565</v>
      </c>
      <c r="D22" s="182"/>
      <c r="E22" s="181">
        <v>47193856</v>
      </c>
      <c r="F22" s="166"/>
      <c r="G22" s="181"/>
      <c r="H22" s="166"/>
      <c r="I22" s="166">
        <v>495633563</v>
      </c>
      <c r="J22" s="166"/>
      <c r="K22" s="166">
        <v>1507474</v>
      </c>
    </row>
    <row r="23" spans="1:11" ht="17.850000000000001" customHeight="1">
      <c r="A23" s="159" t="s">
        <v>283</v>
      </c>
      <c r="B23" s="162">
        <v>5</v>
      </c>
      <c r="C23" s="248">
        <v>526432686</v>
      </c>
      <c r="D23" s="166"/>
      <c r="E23" s="181">
        <v>473089596</v>
      </c>
      <c r="F23" s="166"/>
      <c r="G23" s="181"/>
      <c r="H23" s="166"/>
      <c r="I23" s="169">
        <v>0</v>
      </c>
      <c r="J23" s="166"/>
      <c r="K23" s="169">
        <v>0</v>
      </c>
    </row>
    <row r="24" spans="1:11" ht="17.850000000000001" customHeight="1">
      <c r="A24" s="156" t="s">
        <v>284</v>
      </c>
      <c r="B24" s="162"/>
      <c r="C24" s="183">
        <f>SUM(C10:C23)</f>
        <v>71444946010</v>
      </c>
      <c r="D24" s="184"/>
      <c r="E24" s="183">
        <f>SUM(E10:E23)</f>
        <v>62468075675</v>
      </c>
      <c r="F24" s="184"/>
      <c r="G24" s="196"/>
      <c r="H24" s="184"/>
      <c r="I24" s="183">
        <f>SUM(I10:I23)</f>
        <v>40989859107</v>
      </c>
      <c r="J24" s="184"/>
      <c r="K24" s="183">
        <f>SUM(K10:K23)</f>
        <v>31821675296</v>
      </c>
    </row>
    <row r="25" spans="1:11" ht="17.850000000000001" customHeight="1">
      <c r="B25" s="162"/>
      <c r="C25" s="182"/>
      <c r="D25" s="182"/>
      <c r="E25" s="182"/>
      <c r="F25" s="182"/>
      <c r="G25" s="182"/>
      <c r="H25" s="182"/>
      <c r="I25" s="182"/>
      <c r="J25" s="182"/>
      <c r="K25" s="182"/>
    </row>
    <row r="26" spans="1:11" ht="17.850000000000001" customHeight="1">
      <c r="A26" s="163" t="s">
        <v>285</v>
      </c>
      <c r="B26" s="162"/>
      <c r="C26" s="166"/>
      <c r="D26" s="166"/>
      <c r="E26" s="166"/>
      <c r="F26" s="166"/>
      <c r="G26" s="182"/>
      <c r="H26" s="166"/>
      <c r="I26" s="166"/>
      <c r="J26" s="166"/>
      <c r="K26" s="166"/>
    </row>
    <row r="27" spans="1:11" ht="17.850000000000001" customHeight="1">
      <c r="A27" s="159" t="s">
        <v>286</v>
      </c>
      <c r="B27" s="162"/>
      <c r="C27" s="249">
        <v>433182438</v>
      </c>
      <c r="D27" s="166"/>
      <c r="E27" s="181">
        <v>306577217</v>
      </c>
      <c r="F27" s="166"/>
      <c r="G27" s="181"/>
      <c r="H27" s="166"/>
      <c r="I27" s="169">
        <v>0</v>
      </c>
      <c r="J27" s="166"/>
      <c r="K27" s="169">
        <v>0</v>
      </c>
    </row>
    <row r="28" spans="1:11" ht="17.850000000000001" customHeight="1">
      <c r="A28" s="159" t="s">
        <v>287</v>
      </c>
      <c r="B28" s="162">
        <v>22</v>
      </c>
      <c r="C28" s="248">
        <v>47547698532</v>
      </c>
      <c r="D28" s="182"/>
      <c r="E28" s="181">
        <v>35063583041</v>
      </c>
      <c r="F28" s="166"/>
      <c r="G28" s="181"/>
      <c r="H28" s="166"/>
      <c r="I28" s="166">
        <v>47530630000</v>
      </c>
      <c r="J28" s="166"/>
      <c r="K28" s="166">
        <v>34950000000</v>
      </c>
    </row>
    <row r="29" spans="1:11" ht="17.850000000000001" customHeight="1">
      <c r="A29" s="159" t="s">
        <v>289</v>
      </c>
      <c r="B29" s="162">
        <v>22</v>
      </c>
      <c r="C29" s="248">
        <v>65969072162</v>
      </c>
      <c r="D29" s="182"/>
      <c r="E29" s="181">
        <v>87204818192</v>
      </c>
      <c r="F29" s="166"/>
      <c r="G29" s="181"/>
      <c r="H29" s="166"/>
      <c r="I29" s="166">
        <v>65969072162</v>
      </c>
      <c r="J29" s="166"/>
      <c r="K29" s="166">
        <v>87204818192</v>
      </c>
    </row>
    <row r="30" spans="1:11" ht="17.850000000000001" customHeight="1">
      <c r="A30" s="159" t="s">
        <v>288</v>
      </c>
      <c r="B30" s="162" t="s">
        <v>278</v>
      </c>
      <c r="C30" s="248">
        <v>15799534057</v>
      </c>
      <c r="D30" s="182"/>
      <c r="E30" s="181">
        <v>14454646252</v>
      </c>
      <c r="F30" s="166"/>
      <c r="G30" s="181"/>
      <c r="H30" s="166"/>
      <c r="I30" s="166">
        <v>88407351</v>
      </c>
      <c r="J30" s="166"/>
      <c r="K30" s="166">
        <v>94537264</v>
      </c>
    </row>
    <row r="31" spans="1:11" ht="17.850000000000001" customHeight="1">
      <c r="A31" s="159" t="s">
        <v>290</v>
      </c>
      <c r="B31" s="162">
        <v>20</v>
      </c>
      <c r="C31" s="248">
        <v>7879289757</v>
      </c>
      <c r="D31" s="182"/>
      <c r="E31" s="181">
        <v>8263195201</v>
      </c>
      <c r="F31" s="166"/>
      <c r="G31" s="181"/>
      <c r="H31" s="166"/>
      <c r="I31" s="169">
        <v>0</v>
      </c>
      <c r="J31" s="166"/>
      <c r="K31" s="166">
        <v>55653847</v>
      </c>
    </row>
    <row r="32" spans="1:11" ht="17.850000000000001" customHeight="1">
      <c r="A32" s="159" t="s">
        <v>291</v>
      </c>
      <c r="B32" s="162">
        <v>27</v>
      </c>
      <c r="C32" s="248">
        <v>1663341687</v>
      </c>
      <c r="D32" s="182"/>
      <c r="E32" s="181">
        <v>1768372911</v>
      </c>
      <c r="F32" s="166"/>
      <c r="G32" s="181"/>
      <c r="H32" s="166"/>
      <c r="I32" s="166">
        <v>194292748</v>
      </c>
      <c r="J32" s="166"/>
      <c r="K32" s="166">
        <v>251519204</v>
      </c>
    </row>
    <row r="33" spans="1:11" ht="17.850000000000001" customHeight="1">
      <c r="A33" s="159" t="s">
        <v>292</v>
      </c>
      <c r="B33" s="162">
        <v>5</v>
      </c>
      <c r="C33" s="248">
        <v>2337243411</v>
      </c>
      <c r="D33" s="182"/>
      <c r="E33" s="181">
        <v>2366455540</v>
      </c>
      <c r="F33" s="166"/>
      <c r="G33" s="181"/>
      <c r="H33" s="166"/>
      <c r="I33" s="166">
        <v>43707159</v>
      </c>
      <c r="J33" s="166"/>
      <c r="K33" s="166">
        <v>48037697</v>
      </c>
    </row>
    <row r="34" spans="1:11" ht="17.850000000000001" customHeight="1">
      <c r="A34" s="156" t="s">
        <v>293</v>
      </c>
      <c r="B34" s="162"/>
      <c r="C34" s="183">
        <f>SUM(C26:C33)</f>
        <v>141629362044</v>
      </c>
      <c r="D34" s="184"/>
      <c r="E34" s="183">
        <f>SUM(E26:E33)</f>
        <v>149427648354</v>
      </c>
      <c r="F34" s="184"/>
      <c r="G34" s="196"/>
      <c r="H34" s="184"/>
      <c r="I34" s="183">
        <f>SUM(I26:I33)</f>
        <v>113826109420</v>
      </c>
      <c r="J34" s="184"/>
      <c r="K34" s="183">
        <f>SUM(K26:K33)</f>
        <v>122604566204</v>
      </c>
    </row>
    <row r="35" spans="1:11" ht="17.850000000000001" customHeight="1">
      <c r="A35" s="156" t="s">
        <v>294</v>
      </c>
      <c r="B35" s="162"/>
      <c r="C35" s="185">
        <f>SUM(C34,C24)</f>
        <v>213074308054</v>
      </c>
      <c r="D35" s="184"/>
      <c r="E35" s="185">
        <f>SUM(E34,E24)</f>
        <v>211895724029</v>
      </c>
      <c r="F35" s="184"/>
      <c r="G35" s="196"/>
      <c r="H35" s="184"/>
      <c r="I35" s="185">
        <f>SUM(I34,I24)</f>
        <v>154815968527</v>
      </c>
      <c r="J35" s="184"/>
      <c r="K35" s="185">
        <f>SUM(K34,K24)</f>
        <v>154426241500</v>
      </c>
    </row>
    <row r="36" spans="1:11" ht="17.850000000000001" customHeight="1">
      <c r="C36" s="180"/>
      <c r="D36" s="180"/>
      <c r="E36" s="180"/>
      <c r="F36" s="180"/>
      <c r="G36" s="180"/>
      <c r="H36" s="180"/>
      <c r="I36" s="180"/>
      <c r="J36" s="180"/>
      <c r="K36" s="180"/>
    </row>
    <row r="37" spans="1:11" ht="17.850000000000001" customHeight="1">
      <c r="A37" s="151"/>
      <c r="C37" s="178"/>
      <c r="D37" s="178"/>
      <c r="E37" s="178"/>
      <c r="F37" s="178"/>
      <c r="G37" s="178"/>
      <c r="H37" s="178"/>
      <c r="I37" s="178"/>
      <c r="J37" s="178"/>
      <c r="K37" s="178"/>
    </row>
    <row r="38" spans="1:11" ht="17.850000000000001" customHeight="1">
      <c r="A38" s="151"/>
      <c r="C38" s="178"/>
      <c r="D38" s="178"/>
      <c r="E38" s="178"/>
      <c r="F38" s="178"/>
      <c r="G38" s="178"/>
      <c r="H38" s="178"/>
      <c r="I38" s="178"/>
      <c r="J38" s="178"/>
      <c r="K38" s="178"/>
    </row>
    <row r="39" spans="1:11" ht="17.850000000000001" customHeight="1">
      <c r="A39" s="151"/>
      <c r="C39" s="178"/>
      <c r="D39" s="178"/>
      <c r="E39" s="178"/>
      <c r="F39" s="178"/>
      <c r="G39" s="178"/>
      <c r="H39" s="178"/>
      <c r="I39" s="178"/>
      <c r="J39" s="178"/>
      <c r="K39" s="178"/>
    </row>
    <row r="40" spans="1:11" ht="17.850000000000001" customHeight="1">
      <c r="A40" s="151"/>
      <c r="C40" s="178"/>
      <c r="D40" s="178"/>
      <c r="E40" s="178"/>
      <c r="F40" s="178"/>
      <c r="G40" s="178"/>
      <c r="H40" s="178"/>
      <c r="I40" s="178"/>
      <c r="J40" s="178"/>
      <c r="K40" s="178"/>
    </row>
    <row r="41" spans="1:11" ht="14.1" customHeight="1">
      <c r="A41" s="151"/>
      <c r="C41" s="178"/>
      <c r="D41" s="178"/>
      <c r="E41" s="178"/>
      <c r="F41" s="178"/>
      <c r="G41" s="178"/>
      <c r="H41" s="178"/>
      <c r="I41" s="178"/>
      <c r="J41" s="178"/>
      <c r="K41" s="178"/>
    </row>
    <row r="42" spans="1:11" ht="15" customHeight="1">
      <c r="A42" s="151"/>
      <c r="C42" s="178"/>
      <c r="D42" s="178"/>
      <c r="E42" s="178"/>
      <c r="F42" s="178"/>
      <c r="G42" s="178"/>
      <c r="H42" s="178"/>
      <c r="I42" s="178"/>
      <c r="J42" s="178"/>
      <c r="K42" s="178"/>
    </row>
    <row r="43" spans="1:11" ht="15" customHeight="1">
      <c r="A43" s="151"/>
      <c r="C43" s="178"/>
      <c r="D43" s="178"/>
      <c r="E43" s="178"/>
      <c r="F43" s="178"/>
      <c r="G43" s="178"/>
      <c r="H43" s="178"/>
      <c r="I43" s="178"/>
      <c r="J43" s="178"/>
      <c r="K43" s="178"/>
    </row>
    <row r="44" spans="1:11" ht="15" customHeight="1">
      <c r="A44" s="151"/>
      <c r="C44" s="178"/>
      <c r="D44" s="178"/>
      <c r="E44" s="178"/>
      <c r="F44" s="178"/>
      <c r="G44" s="178"/>
      <c r="H44" s="178"/>
      <c r="I44" s="178"/>
      <c r="J44" s="178"/>
      <c r="K44" s="178"/>
    </row>
    <row r="45" spans="1:11" ht="15" customHeight="1">
      <c r="A45" s="151"/>
      <c r="C45" s="178"/>
      <c r="D45" s="178"/>
      <c r="E45" s="178"/>
      <c r="F45" s="178"/>
      <c r="G45" s="178"/>
      <c r="H45" s="178"/>
      <c r="I45" s="178"/>
      <c r="J45" s="178"/>
      <c r="K45" s="178"/>
    </row>
    <row r="46" spans="1:11" ht="15" customHeight="1">
      <c r="A46" s="151"/>
      <c r="C46" s="178"/>
      <c r="D46" s="178"/>
      <c r="E46" s="178"/>
      <c r="F46" s="178"/>
      <c r="G46" s="178"/>
      <c r="H46" s="178"/>
      <c r="I46" s="178"/>
      <c r="J46" s="178"/>
      <c r="K46" s="178"/>
    </row>
    <row r="47" spans="1:11" ht="17.850000000000001" customHeight="1">
      <c r="A47" s="151"/>
      <c r="C47" s="178"/>
      <c r="D47" s="178"/>
      <c r="E47" s="178"/>
      <c r="F47" s="178"/>
      <c r="G47" s="178"/>
      <c r="H47" s="178"/>
      <c r="I47" s="178"/>
      <c r="J47" s="178"/>
      <c r="K47" s="178"/>
    </row>
    <row r="48" spans="1:11" ht="15" customHeight="1">
      <c r="A48" s="151"/>
      <c r="C48" s="178"/>
      <c r="D48" s="178"/>
      <c r="E48" s="178"/>
      <c r="F48" s="178"/>
      <c r="G48" s="178"/>
      <c r="H48" s="178"/>
      <c r="I48" s="178"/>
      <c r="J48" s="178"/>
      <c r="K48" s="178"/>
    </row>
    <row r="49" spans="1:11" ht="17.850000000000001" customHeight="1">
      <c r="A49" s="151"/>
      <c r="C49" s="178"/>
      <c r="D49" s="178"/>
      <c r="E49" s="178"/>
      <c r="F49" s="178"/>
      <c r="G49" s="178"/>
      <c r="H49" s="178"/>
      <c r="I49" s="178"/>
      <c r="J49" s="178"/>
      <c r="K49" s="178"/>
    </row>
    <row r="50" spans="1:11" ht="17.850000000000001" customHeight="1">
      <c r="A50" s="151"/>
      <c r="C50" s="178"/>
      <c r="D50" s="178"/>
      <c r="E50" s="178"/>
      <c r="F50" s="178"/>
      <c r="G50" s="178"/>
      <c r="H50" s="178"/>
      <c r="I50" s="178"/>
      <c r="J50" s="178"/>
      <c r="K50" s="178"/>
    </row>
    <row r="51" spans="1:11" ht="17.850000000000001" customHeight="1">
      <c r="A51" s="151"/>
      <c r="C51" s="178"/>
      <c r="D51" s="178"/>
      <c r="E51" s="178"/>
      <c r="F51" s="178"/>
      <c r="G51" s="178"/>
      <c r="H51" s="178"/>
      <c r="I51" s="178"/>
      <c r="J51" s="178"/>
      <c r="K51" s="178"/>
    </row>
    <row r="52" spans="1:11" ht="17.850000000000001" customHeight="1">
      <c r="A52" s="151"/>
      <c r="C52" s="178"/>
      <c r="D52" s="178"/>
      <c r="E52" s="178"/>
      <c r="F52" s="178"/>
      <c r="G52" s="178"/>
      <c r="H52" s="178"/>
      <c r="I52" s="178"/>
      <c r="J52" s="178"/>
      <c r="K52" s="178"/>
    </row>
    <row r="53" spans="1:11" ht="14.1" customHeight="1">
      <c r="A53" s="151"/>
      <c r="C53" s="178"/>
      <c r="D53" s="178"/>
      <c r="E53" s="178"/>
      <c r="F53" s="178"/>
      <c r="G53" s="178"/>
      <c r="H53" s="178"/>
      <c r="I53" s="178"/>
      <c r="J53" s="178"/>
      <c r="K53" s="178"/>
    </row>
    <row r="54" spans="1:11" ht="17.850000000000001" customHeight="1">
      <c r="A54" s="151"/>
      <c r="C54" s="178"/>
      <c r="D54" s="178"/>
      <c r="E54" s="178"/>
      <c r="F54" s="178"/>
      <c r="G54" s="178"/>
      <c r="H54" s="178"/>
      <c r="I54" s="178"/>
      <c r="J54" s="178"/>
      <c r="K54" s="178"/>
    </row>
    <row r="55" spans="1:11" ht="17.850000000000001" customHeight="1">
      <c r="A55" s="374">
        <v>2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</row>
    <row r="56" spans="1:11" ht="17.850000000000001" customHeight="1">
      <c r="A56" s="375" t="s">
        <v>221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</row>
    <row r="57" spans="1:11" ht="17.850000000000001" customHeight="1">
      <c r="A57" s="375" t="s">
        <v>264</v>
      </c>
      <c r="B57" s="375"/>
      <c r="C57" s="375"/>
      <c r="D57" s="375"/>
      <c r="E57" s="375"/>
      <c r="F57" s="375"/>
      <c r="G57" s="375"/>
      <c r="H57" s="375"/>
      <c r="I57" s="375"/>
      <c r="J57" s="375"/>
      <c r="K57" s="375"/>
    </row>
    <row r="58" spans="1:11" ht="17.850000000000001" customHeight="1">
      <c r="A58" s="375" t="s">
        <v>368</v>
      </c>
      <c r="B58" s="375"/>
      <c r="C58" s="375"/>
      <c r="D58" s="375"/>
      <c r="E58" s="375"/>
      <c r="F58" s="375"/>
      <c r="G58" s="375"/>
      <c r="H58" s="375"/>
      <c r="I58" s="375"/>
      <c r="J58" s="375"/>
      <c r="K58" s="375"/>
    </row>
    <row r="59" spans="1:11" ht="17.850000000000001" customHeight="1">
      <c r="A59" s="152"/>
      <c r="B59" s="153"/>
      <c r="C59" s="154"/>
      <c r="D59" s="155"/>
      <c r="E59" s="155"/>
      <c r="F59" s="155"/>
      <c r="G59" s="155"/>
      <c r="H59" s="155"/>
      <c r="I59" s="376" t="s">
        <v>224</v>
      </c>
      <c r="J59" s="376"/>
      <c r="K59" s="376"/>
    </row>
    <row r="60" spans="1:11" ht="6" customHeight="1">
      <c r="A60" s="156"/>
      <c r="C60" s="151"/>
    </row>
    <row r="61" spans="1:11" ht="17.850000000000001" customHeight="1">
      <c r="C61" s="375" t="s">
        <v>225</v>
      </c>
      <c r="D61" s="375"/>
      <c r="E61" s="375"/>
      <c r="F61" s="375"/>
      <c r="G61" s="150"/>
      <c r="H61" s="150"/>
      <c r="I61" s="375" t="s">
        <v>226</v>
      </c>
      <c r="J61" s="375"/>
      <c r="K61" s="375"/>
    </row>
    <row r="62" spans="1:11" ht="17.850000000000001" customHeight="1">
      <c r="B62" s="160" t="s">
        <v>227</v>
      </c>
      <c r="C62" s="150" t="s">
        <v>228</v>
      </c>
      <c r="D62" s="150"/>
      <c r="E62" s="150" t="s">
        <v>228</v>
      </c>
      <c r="F62" s="150"/>
      <c r="G62" s="150"/>
      <c r="H62" s="150"/>
      <c r="I62" s="150" t="s">
        <v>228</v>
      </c>
      <c r="J62" s="150"/>
      <c r="K62" s="150" t="s">
        <v>228</v>
      </c>
    </row>
    <row r="63" spans="1:11" ht="17.850000000000001" customHeight="1">
      <c r="B63" s="150"/>
      <c r="C63" s="161" t="s">
        <v>229</v>
      </c>
      <c r="D63" s="150"/>
      <c r="E63" s="161" t="s">
        <v>229</v>
      </c>
      <c r="F63" s="150"/>
      <c r="G63" s="161"/>
      <c r="H63" s="150"/>
      <c r="I63" s="161" t="s">
        <v>229</v>
      </c>
      <c r="J63" s="150"/>
      <c r="K63" s="161" t="s">
        <v>229</v>
      </c>
    </row>
    <row r="64" spans="1:11" ht="17.850000000000001" customHeight="1">
      <c r="A64" s="156"/>
      <c r="B64" s="150"/>
      <c r="C64" s="150">
        <v>2023</v>
      </c>
      <c r="D64" s="150"/>
      <c r="E64" s="150">
        <v>2022</v>
      </c>
      <c r="F64" s="150"/>
      <c r="G64" s="150"/>
      <c r="H64" s="150"/>
      <c r="I64" s="150">
        <v>2023</v>
      </c>
      <c r="J64" s="150"/>
      <c r="K64" s="150">
        <v>2022</v>
      </c>
    </row>
    <row r="65" spans="1:11" ht="17.850000000000001" customHeight="1">
      <c r="A65" s="156"/>
      <c r="B65" s="150"/>
      <c r="C65" s="150"/>
      <c r="D65" s="150"/>
      <c r="E65" s="160"/>
      <c r="F65" s="150"/>
      <c r="G65" s="160"/>
      <c r="H65" s="150"/>
      <c r="I65" s="150"/>
      <c r="J65" s="150"/>
      <c r="K65" s="150"/>
    </row>
    <row r="66" spans="1:11" ht="17.850000000000001" customHeight="1">
      <c r="A66" s="150" t="s">
        <v>296</v>
      </c>
      <c r="B66" s="179"/>
      <c r="C66" s="179"/>
      <c r="D66" s="186"/>
      <c r="E66" s="179"/>
      <c r="F66" s="186"/>
      <c r="G66" s="186"/>
      <c r="H66" s="186"/>
      <c r="I66" s="186"/>
      <c r="J66" s="186"/>
      <c r="K66" s="186"/>
    </row>
    <row r="67" spans="1:11" ht="17.850000000000001" customHeight="1">
      <c r="A67" s="163" t="s">
        <v>297</v>
      </c>
      <c r="C67" s="175"/>
      <c r="D67" s="175"/>
      <c r="E67" s="175"/>
      <c r="F67" s="175"/>
      <c r="G67" s="178"/>
      <c r="H67" s="175"/>
      <c r="I67" s="175"/>
      <c r="J67" s="175"/>
      <c r="K67" s="175"/>
    </row>
    <row r="68" spans="1:11" ht="17.850000000000001" customHeight="1">
      <c r="A68" s="159" t="s">
        <v>298</v>
      </c>
      <c r="B68" s="162">
        <v>28.1</v>
      </c>
      <c r="C68" s="175"/>
      <c r="D68" s="175"/>
      <c r="E68" s="175"/>
      <c r="F68" s="175"/>
      <c r="G68" s="178"/>
      <c r="H68" s="175"/>
      <c r="I68" s="175"/>
      <c r="J68" s="175"/>
      <c r="K68" s="175"/>
    </row>
    <row r="69" spans="1:11" ht="17.850000000000001" customHeight="1">
      <c r="A69" s="168" t="s">
        <v>299</v>
      </c>
      <c r="B69" s="151"/>
      <c r="C69" s="151"/>
      <c r="D69" s="167"/>
      <c r="E69" s="151"/>
      <c r="F69" s="167"/>
      <c r="G69" s="151"/>
      <c r="H69" s="167"/>
      <c r="I69" s="166"/>
      <c r="J69" s="167"/>
      <c r="K69" s="166"/>
    </row>
    <row r="70" spans="1:11" ht="17.850000000000001" customHeight="1" thickBot="1">
      <c r="A70" s="187" t="s">
        <v>300</v>
      </c>
      <c r="B70" s="162"/>
      <c r="C70" s="250">
        <v>4114626699</v>
      </c>
      <c r="D70" s="167"/>
      <c r="E70" s="188">
        <v>4114626699</v>
      </c>
      <c r="F70" s="167"/>
      <c r="G70" s="182">
        <v>4114626699</v>
      </c>
      <c r="H70" s="167"/>
      <c r="I70" s="188">
        <v>4114626699</v>
      </c>
      <c r="J70" s="167"/>
      <c r="K70" s="188">
        <v>4114626699</v>
      </c>
    </row>
    <row r="71" spans="1:11" ht="17.850000000000001" customHeight="1" thickTop="1">
      <c r="A71" s="168" t="s">
        <v>301</v>
      </c>
      <c r="C71" s="167"/>
      <c r="D71" s="167"/>
      <c r="E71" s="167"/>
      <c r="F71" s="167"/>
      <c r="G71" s="251"/>
      <c r="H71" s="167"/>
      <c r="I71" s="167"/>
      <c r="J71" s="167"/>
      <c r="K71" s="167"/>
    </row>
    <row r="72" spans="1:11" ht="17.850000000000001" hidden="1" customHeight="1">
      <c r="A72" s="187" t="s">
        <v>369</v>
      </c>
      <c r="C72" s="167"/>
      <c r="D72" s="167"/>
      <c r="E72" s="167"/>
      <c r="F72" s="167"/>
      <c r="G72" s="251"/>
      <c r="H72" s="167"/>
      <c r="I72" s="198"/>
      <c r="J72" s="167"/>
      <c r="K72" s="198"/>
    </row>
    <row r="73" spans="1:11" ht="17.850000000000001" customHeight="1">
      <c r="A73" s="187" t="s">
        <v>302</v>
      </c>
      <c r="C73" s="252">
        <v>4007796699</v>
      </c>
      <c r="D73" s="167"/>
      <c r="E73" s="167">
        <v>4007796699</v>
      </c>
      <c r="F73" s="167"/>
      <c r="G73" s="251">
        <v>4007796699</v>
      </c>
      <c r="H73" s="167"/>
      <c r="I73" s="167">
        <v>4007796699</v>
      </c>
      <c r="J73" s="167"/>
      <c r="K73" s="167">
        <v>4007796699</v>
      </c>
    </row>
    <row r="74" spans="1:11" ht="17.850000000000001" hidden="1" customHeight="1">
      <c r="A74" s="159" t="s">
        <v>370</v>
      </c>
      <c r="C74" s="198"/>
      <c r="D74" s="182"/>
      <c r="E74" s="198"/>
      <c r="F74" s="166"/>
      <c r="G74" s="253"/>
      <c r="H74" s="166"/>
      <c r="I74" s="198"/>
      <c r="J74" s="166"/>
      <c r="K74" s="198"/>
    </row>
    <row r="75" spans="1:11" ht="17.850000000000001" customHeight="1">
      <c r="A75" s="159" t="s">
        <v>371</v>
      </c>
      <c r="B75" s="197"/>
      <c r="C75" s="190"/>
      <c r="D75" s="178"/>
      <c r="E75" s="190"/>
      <c r="F75" s="178"/>
      <c r="G75" s="210"/>
      <c r="H75" s="178"/>
      <c r="I75" s="182"/>
      <c r="J75" s="178"/>
      <c r="K75" s="182"/>
    </row>
    <row r="76" spans="1:11" ht="17.850000000000001" customHeight="1">
      <c r="A76" s="168" t="s">
        <v>303</v>
      </c>
      <c r="C76" s="248">
        <v>85926434469</v>
      </c>
      <c r="D76" s="182"/>
      <c r="E76" s="181">
        <v>85926434469</v>
      </c>
      <c r="F76" s="166"/>
      <c r="G76" s="181">
        <v>85926434469</v>
      </c>
      <c r="H76" s="166"/>
      <c r="I76" s="166">
        <v>85926434469</v>
      </c>
      <c r="J76" s="166"/>
      <c r="K76" s="166">
        <v>85926434469</v>
      </c>
    </row>
    <row r="77" spans="1:11" ht="17.850000000000001" customHeight="1">
      <c r="A77" s="168" t="s">
        <v>305</v>
      </c>
      <c r="B77" s="162">
        <v>4.2</v>
      </c>
      <c r="C77" s="248">
        <v>-830406297</v>
      </c>
      <c r="D77" s="182"/>
      <c r="E77" s="181">
        <v>-830406297</v>
      </c>
      <c r="F77" s="166"/>
      <c r="G77" s="181">
        <v>-547379243</v>
      </c>
      <c r="H77" s="166"/>
      <c r="I77" s="169">
        <v>0</v>
      </c>
      <c r="J77" s="169"/>
      <c r="K77" s="169">
        <v>0</v>
      </c>
    </row>
    <row r="78" spans="1:11" ht="17.850000000000001" customHeight="1">
      <c r="A78" s="168" t="s">
        <v>306</v>
      </c>
      <c r="B78" s="162">
        <v>28.3</v>
      </c>
      <c r="C78" s="248">
        <v>577505952</v>
      </c>
      <c r="D78" s="182"/>
      <c r="E78" s="181">
        <v>575814833</v>
      </c>
      <c r="F78" s="166"/>
      <c r="G78" s="181">
        <v>604768283</v>
      </c>
      <c r="H78" s="166"/>
      <c r="I78" s="169">
        <v>0</v>
      </c>
      <c r="J78" s="169"/>
      <c r="K78" s="169">
        <v>0</v>
      </c>
    </row>
    <row r="79" spans="1:11" ht="17.850000000000001" customHeight="1">
      <c r="A79" s="168" t="s">
        <v>307</v>
      </c>
      <c r="B79" s="162"/>
      <c r="C79" s="248">
        <v>36867563</v>
      </c>
      <c r="D79" s="182"/>
      <c r="E79" s="181">
        <v>36867563</v>
      </c>
      <c r="F79" s="166"/>
      <c r="G79" s="181">
        <v>36867563</v>
      </c>
      <c r="H79" s="166"/>
      <c r="I79" s="166">
        <v>36867563</v>
      </c>
      <c r="J79" s="166"/>
      <c r="K79" s="166">
        <v>36867563</v>
      </c>
    </row>
    <row r="80" spans="1:11" ht="17.850000000000001" customHeight="1">
      <c r="A80" s="168" t="s">
        <v>308</v>
      </c>
      <c r="B80" s="162">
        <v>28.2</v>
      </c>
      <c r="C80" s="248">
        <v>149516332</v>
      </c>
      <c r="D80" s="182"/>
      <c r="E80" s="181">
        <v>149516332</v>
      </c>
      <c r="F80" s="191"/>
      <c r="G80" s="181">
        <v>99971261</v>
      </c>
      <c r="H80" s="191"/>
      <c r="I80" s="166">
        <v>149516332</v>
      </c>
      <c r="J80" s="166"/>
      <c r="K80" s="166">
        <v>149516332</v>
      </c>
    </row>
    <row r="81" spans="1:18" ht="17.850000000000001" customHeight="1">
      <c r="A81" s="168" t="s">
        <v>309</v>
      </c>
      <c r="B81" s="162"/>
      <c r="C81" s="248">
        <v>32173940</v>
      </c>
      <c r="D81" s="182"/>
      <c r="E81" s="181">
        <v>32173940</v>
      </c>
      <c r="F81" s="166"/>
      <c r="G81" s="181">
        <v>32173940</v>
      </c>
      <c r="H81" s="166"/>
      <c r="I81" s="169">
        <v>0</v>
      </c>
      <c r="J81" s="169"/>
      <c r="K81" s="169">
        <v>0</v>
      </c>
    </row>
    <row r="82" spans="1:18" ht="17.850000000000001" customHeight="1">
      <c r="A82" s="159" t="s">
        <v>310</v>
      </c>
      <c r="B82" s="162">
        <v>28.2</v>
      </c>
      <c r="C82" s="248">
        <v>193434007</v>
      </c>
      <c r="D82" s="182"/>
      <c r="E82" s="181">
        <v>193434007</v>
      </c>
      <c r="F82" s="166"/>
      <c r="G82" s="181">
        <v>222924132</v>
      </c>
      <c r="H82" s="166"/>
      <c r="I82" s="166">
        <v>193434007</v>
      </c>
      <c r="J82" s="166"/>
      <c r="K82" s="166">
        <v>193434007</v>
      </c>
    </row>
    <row r="83" spans="1:18" ht="17.850000000000001" customHeight="1">
      <c r="A83" s="159" t="s">
        <v>311</v>
      </c>
      <c r="B83" s="162"/>
      <c r="D83" s="175"/>
      <c r="F83" s="175"/>
      <c r="H83" s="175"/>
      <c r="I83" s="172"/>
      <c r="J83" s="175"/>
      <c r="K83" s="172"/>
    </row>
    <row r="84" spans="1:18" ht="17.850000000000001" customHeight="1">
      <c r="A84" s="159" t="s">
        <v>312</v>
      </c>
      <c r="B84" s="162"/>
      <c r="C84" s="151"/>
      <c r="D84" s="175"/>
      <c r="E84" s="151"/>
      <c r="F84" s="175"/>
      <c r="G84" s="151"/>
      <c r="H84" s="175"/>
      <c r="I84" s="172"/>
      <c r="J84" s="175"/>
      <c r="K84" s="172"/>
    </row>
    <row r="85" spans="1:18" ht="17.850000000000001" customHeight="1">
      <c r="A85" s="192" t="s">
        <v>313</v>
      </c>
      <c r="B85" s="162">
        <v>29</v>
      </c>
      <c r="C85" s="248">
        <v>411462670</v>
      </c>
      <c r="D85" s="182"/>
      <c r="E85" s="181">
        <v>411462670</v>
      </c>
      <c r="F85" s="166"/>
      <c r="G85" s="181">
        <v>411462670</v>
      </c>
      <c r="H85" s="166"/>
      <c r="I85" s="166">
        <v>411462670</v>
      </c>
      <c r="J85" s="166"/>
      <c r="K85" s="166">
        <v>411462670</v>
      </c>
    </row>
    <row r="86" spans="1:18" ht="17.850000000000001" customHeight="1">
      <c r="A86" s="192" t="s">
        <v>314</v>
      </c>
      <c r="B86" s="162">
        <v>29</v>
      </c>
      <c r="C86" s="248">
        <v>87400260</v>
      </c>
      <c r="D86" s="182"/>
      <c r="E86" s="181">
        <v>87400260</v>
      </c>
      <c r="F86" s="166"/>
      <c r="G86" s="181">
        <v>87400260</v>
      </c>
      <c r="H86" s="166"/>
      <c r="I86" s="166">
        <v>85000000</v>
      </c>
      <c r="J86" s="166"/>
      <c r="K86" s="166">
        <v>85000000</v>
      </c>
    </row>
    <row r="87" spans="1:18" ht="17.850000000000001" customHeight="1">
      <c r="A87" s="159" t="s">
        <v>315</v>
      </c>
      <c r="B87" s="162"/>
      <c r="C87" s="248">
        <v>29399326652</v>
      </c>
      <c r="D87" s="182"/>
      <c r="E87" s="181">
        <v>27742192292</v>
      </c>
      <c r="F87" s="166"/>
      <c r="G87" s="181">
        <v>24729017958</v>
      </c>
      <c r="H87" s="166"/>
      <c r="I87" s="166">
        <v>9517644677</v>
      </c>
      <c r="J87" s="166"/>
      <c r="K87" s="166">
        <v>9331279523</v>
      </c>
    </row>
    <row r="88" spans="1:18" ht="17.850000000000001" customHeight="1">
      <c r="A88" s="159" t="s">
        <v>316</v>
      </c>
      <c r="B88" s="162">
        <v>29</v>
      </c>
      <c r="C88" s="254">
        <v>-326305211</v>
      </c>
      <c r="D88" s="182"/>
      <c r="E88" s="193">
        <v>-41258693</v>
      </c>
      <c r="F88" s="166"/>
      <c r="G88" s="181">
        <v>-934001401</v>
      </c>
      <c r="H88" s="166"/>
      <c r="I88" s="194">
        <v>202816342</v>
      </c>
      <c r="J88" s="169"/>
      <c r="K88" s="194">
        <v>319865736</v>
      </c>
    </row>
    <row r="89" spans="1:18" ht="17.850000000000001" customHeight="1">
      <c r="A89" s="195" t="s">
        <v>317</v>
      </c>
      <c r="C89" s="196">
        <f>SUM(C73:C88)</f>
        <v>119665207036</v>
      </c>
      <c r="D89" s="174"/>
      <c r="E89" s="196">
        <f>SUM(E73:E88)</f>
        <v>118291428075</v>
      </c>
      <c r="F89" s="174"/>
      <c r="G89" s="196">
        <f>SUM(G73:G88)</f>
        <v>114677436591</v>
      </c>
      <c r="H89" s="174"/>
      <c r="I89" s="196">
        <f>SUM(I73:I88)</f>
        <v>100530972759</v>
      </c>
      <c r="J89" s="174"/>
      <c r="K89" s="196">
        <f>SUM(K73:K88)</f>
        <v>100461656999</v>
      </c>
    </row>
    <row r="90" spans="1:18" ht="17.850000000000001" customHeight="1">
      <c r="A90" s="159" t="s">
        <v>318</v>
      </c>
      <c r="B90" s="197"/>
      <c r="C90" s="248">
        <v>6230295453</v>
      </c>
      <c r="D90" s="182"/>
      <c r="E90" s="181">
        <v>5857424939</v>
      </c>
      <c r="F90" s="166"/>
      <c r="G90" s="181">
        <v>5005093442</v>
      </c>
      <c r="H90" s="166"/>
      <c r="I90" s="198">
        <v>0</v>
      </c>
      <c r="J90" s="169"/>
      <c r="K90" s="198">
        <v>0</v>
      </c>
    </row>
    <row r="91" spans="1:18" ht="17.850000000000001" customHeight="1">
      <c r="A91" s="156" t="s">
        <v>319</v>
      </c>
      <c r="C91" s="173">
        <f>SUM(C89:C90)</f>
        <v>125895502489</v>
      </c>
      <c r="D91" s="176"/>
      <c r="E91" s="173">
        <f>SUM(E89:E90)</f>
        <v>124148853014</v>
      </c>
      <c r="F91" s="176"/>
      <c r="G91" s="176">
        <f>SUM(G89:G90)</f>
        <v>119682530033</v>
      </c>
      <c r="H91" s="176"/>
      <c r="I91" s="173">
        <f>SUM(I89:I90)</f>
        <v>100530972759</v>
      </c>
      <c r="J91" s="176"/>
      <c r="K91" s="173">
        <f>SUM(K89:K90)</f>
        <v>100461656999</v>
      </c>
    </row>
    <row r="92" spans="1:18" ht="17.850000000000001" customHeight="1" thickBot="1">
      <c r="A92" s="156" t="s">
        <v>320</v>
      </c>
      <c r="C92" s="177">
        <f>SUM(C91,C35)</f>
        <v>338969810543</v>
      </c>
      <c r="D92" s="174"/>
      <c r="E92" s="177">
        <f>SUM(E91,E35)</f>
        <v>336044577043</v>
      </c>
      <c r="F92" s="174"/>
      <c r="G92" s="176">
        <f>SUM(G91,G35)</f>
        <v>119682530033</v>
      </c>
      <c r="H92" s="174"/>
      <c r="I92" s="177">
        <f>SUM(I91,I35)</f>
        <v>255346941286</v>
      </c>
      <c r="J92" s="174"/>
      <c r="K92" s="177">
        <f>SUM(K91,K35)</f>
        <v>254887898499</v>
      </c>
      <c r="O92" s="255"/>
      <c r="P92" s="255"/>
      <c r="Q92" s="255"/>
      <c r="R92" s="255"/>
    </row>
    <row r="93" spans="1:18" ht="17.850000000000001" customHeight="1" thickTop="1">
      <c r="A93" s="156"/>
      <c r="C93" s="176"/>
      <c r="D93" s="174"/>
      <c r="E93" s="176"/>
      <c r="F93" s="174"/>
      <c r="G93" s="176"/>
      <c r="H93" s="174"/>
      <c r="I93" s="176"/>
      <c r="J93" s="174"/>
      <c r="K93" s="176"/>
    </row>
    <row r="94" spans="1:18" ht="17.850000000000001" customHeight="1">
      <c r="A94" s="156"/>
      <c r="C94" s="176"/>
      <c r="D94" s="174"/>
      <c r="E94" s="176"/>
      <c r="F94" s="174"/>
      <c r="G94" s="176"/>
      <c r="H94" s="174"/>
      <c r="I94" s="176"/>
      <c r="J94" s="174"/>
      <c r="K94" s="176"/>
    </row>
    <row r="95" spans="1:18" ht="15" customHeight="1">
      <c r="A95" s="156"/>
      <c r="C95" s="176"/>
      <c r="D95" s="174"/>
      <c r="E95" s="176"/>
      <c r="F95" s="174"/>
      <c r="G95" s="176"/>
      <c r="H95" s="174"/>
      <c r="I95" s="176"/>
      <c r="J95" s="174"/>
      <c r="K95" s="176"/>
    </row>
    <row r="96" spans="1:18" ht="13.5" customHeight="1">
      <c r="A96" s="156"/>
      <c r="C96" s="176"/>
      <c r="D96" s="174"/>
      <c r="E96" s="176"/>
      <c r="F96" s="174"/>
      <c r="G96" s="176"/>
      <c r="H96" s="174"/>
      <c r="I96" s="176"/>
      <c r="J96" s="174"/>
      <c r="K96" s="176"/>
    </row>
    <row r="97" spans="1:11" ht="17.850000000000001" customHeight="1">
      <c r="A97" s="156"/>
      <c r="C97" s="176"/>
      <c r="D97" s="174"/>
      <c r="E97" s="176"/>
      <c r="F97" s="174"/>
      <c r="G97" s="176"/>
      <c r="H97" s="174"/>
      <c r="I97" s="176"/>
      <c r="J97" s="174"/>
      <c r="K97" s="176"/>
    </row>
    <row r="98" spans="1:11" ht="14.1" customHeight="1">
      <c r="A98" s="156"/>
      <c r="C98" s="176"/>
      <c r="D98" s="174"/>
      <c r="E98" s="176"/>
      <c r="F98" s="174"/>
      <c r="G98" s="176"/>
      <c r="H98" s="174"/>
      <c r="I98" s="176"/>
      <c r="J98" s="174"/>
      <c r="K98" s="176"/>
    </row>
    <row r="99" spans="1:11" ht="17.850000000000001" customHeight="1">
      <c r="A99" s="156"/>
      <c r="C99" s="176"/>
      <c r="D99" s="174"/>
      <c r="E99" s="176"/>
      <c r="F99" s="174"/>
      <c r="G99" s="176"/>
      <c r="H99" s="174"/>
      <c r="I99" s="176"/>
      <c r="J99" s="174"/>
      <c r="K99" s="176"/>
    </row>
    <row r="100" spans="1:11" ht="17.850000000000001" customHeight="1">
      <c r="A100" s="156"/>
      <c r="C100" s="176"/>
      <c r="D100" s="174"/>
      <c r="E100" s="176"/>
      <c r="F100" s="174"/>
      <c r="G100" s="176"/>
      <c r="H100" s="174"/>
      <c r="I100" s="176"/>
      <c r="J100" s="174"/>
      <c r="K100" s="176"/>
    </row>
    <row r="101" spans="1:11" ht="17.850000000000001" customHeight="1">
      <c r="A101" s="156"/>
      <c r="C101" s="176"/>
      <c r="D101" s="174"/>
      <c r="E101" s="176"/>
      <c r="F101" s="174"/>
      <c r="G101" s="176"/>
      <c r="H101" s="174"/>
      <c r="I101" s="176"/>
      <c r="J101" s="174"/>
      <c r="K101" s="176"/>
    </row>
    <row r="102" spans="1:11" ht="17.850000000000001" customHeight="1">
      <c r="A102" s="156"/>
      <c r="C102" s="176"/>
      <c r="D102" s="174"/>
      <c r="E102" s="176"/>
      <c r="F102" s="174"/>
      <c r="G102" s="176"/>
      <c r="H102" s="174"/>
      <c r="I102" s="176"/>
      <c r="J102" s="174"/>
      <c r="K102" s="176"/>
    </row>
    <row r="103" spans="1:11" ht="15.6" customHeight="1">
      <c r="A103" s="156"/>
      <c r="C103" s="176"/>
      <c r="D103" s="174"/>
      <c r="E103" s="176"/>
      <c r="F103" s="174"/>
      <c r="G103" s="176"/>
      <c r="H103" s="174"/>
      <c r="I103" s="176"/>
      <c r="J103" s="174"/>
      <c r="K103" s="176"/>
    </row>
    <row r="104" spans="1:11" ht="15" customHeight="1">
      <c r="A104" s="156"/>
      <c r="C104" s="176"/>
      <c r="D104" s="174"/>
      <c r="E104" s="176"/>
      <c r="F104" s="174"/>
      <c r="G104" s="176"/>
      <c r="H104" s="174"/>
      <c r="I104" s="176"/>
      <c r="J104" s="174"/>
      <c r="K104" s="176"/>
    </row>
    <row r="105" spans="1:11" ht="15" customHeight="1">
      <c r="A105" s="156"/>
      <c r="C105" s="176"/>
      <c r="D105" s="174"/>
      <c r="E105" s="176"/>
      <c r="F105" s="174"/>
      <c r="G105" s="176"/>
      <c r="H105" s="174"/>
      <c r="I105" s="176"/>
      <c r="J105" s="174"/>
      <c r="K105" s="176"/>
    </row>
    <row r="106" spans="1:11" ht="15" customHeight="1">
      <c r="A106" s="156"/>
      <c r="C106" s="176"/>
      <c r="D106" s="174"/>
      <c r="E106" s="176"/>
      <c r="F106" s="174"/>
      <c r="G106" s="176"/>
      <c r="H106" s="174"/>
      <c r="I106" s="176"/>
      <c r="J106" s="174"/>
      <c r="K106" s="176"/>
    </row>
    <row r="107" spans="1:11" ht="15" customHeight="1">
      <c r="A107" s="156"/>
      <c r="C107" s="176"/>
      <c r="D107" s="174"/>
      <c r="E107" s="176"/>
      <c r="F107" s="174"/>
      <c r="G107" s="176"/>
      <c r="H107" s="174"/>
      <c r="I107" s="176"/>
      <c r="J107" s="174"/>
      <c r="K107" s="176"/>
    </row>
    <row r="108" spans="1:11" ht="15" customHeight="1">
      <c r="A108" s="156"/>
      <c r="C108" s="176"/>
      <c r="D108" s="174"/>
      <c r="E108" s="176"/>
      <c r="F108" s="174"/>
      <c r="G108" s="176"/>
      <c r="H108" s="174"/>
      <c r="I108" s="176"/>
      <c r="J108" s="174"/>
      <c r="K108" s="176"/>
    </row>
    <row r="109" spans="1:11" ht="17.850000000000001" customHeight="1">
      <c r="A109" s="156"/>
      <c r="C109" s="176"/>
      <c r="D109" s="174"/>
      <c r="E109" s="176"/>
      <c r="F109" s="174"/>
      <c r="G109" s="176"/>
      <c r="H109" s="174"/>
      <c r="I109" s="176"/>
      <c r="J109" s="174"/>
      <c r="K109" s="176"/>
    </row>
    <row r="110" spans="1:11" ht="17.850000000000001" customHeight="1">
      <c r="A110" s="151" t="s">
        <v>263</v>
      </c>
      <c r="C110" s="176"/>
      <c r="D110" s="174"/>
      <c r="E110" s="176"/>
      <c r="F110" s="174"/>
      <c r="G110" s="176"/>
      <c r="H110" s="174"/>
      <c r="I110" s="176"/>
      <c r="J110" s="176"/>
      <c r="K110" s="176"/>
    </row>
    <row r="111" spans="1:11" ht="17.850000000000001" customHeight="1">
      <c r="A111" s="151"/>
      <c r="C111" s="178"/>
      <c r="D111" s="178"/>
      <c r="E111" s="178"/>
      <c r="F111" s="178"/>
      <c r="G111" s="178"/>
      <c r="H111" s="178"/>
      <c r="I111" s="178"/>
      <c r="J111" s="178"/>
      <c r="K111" s="178"/>
    </row>
    <row r="112" spans="1:11" ht="17.850000000000001" customHeight="1">
      <c r="A112" s="374">
        <v>3</v>
      </c>
      <c r="B112" s="374"/>
      <c r="C112" s="374"/>
      <c r="D112" s="374"/>
      <c r="E112" s="374"/>
      <c r="F112" s="374"/>
      <c r="G112" s="374"/>
      <c r="H112" s="374"/>
      <c r="I112" s="374"/>
      <c r="J112" s="374"/>
      <c r="K112" s="374"/>
    </row>
    <row r="115" spans="3:9" ht="17.850000000000001" customHeight="1">
      <c r="C115" s="158">
        <f>C92-'BJC_BS 23'!C38</f>
        <v>0</v>
      </c>
      <c r="E115" s="158">
        <f>E92-'BJC_BS 23'!E38</f>
        <v>0</v>
      </c>
      <c r="F115" s="158">
        <f>F92-'BJC_BS 23'!F38</f>
        <v>0</v>
      </c>
      <c r="G115" s="158">
        <f>G92-'BJC_BS 23'!G38</f>
        <v>119682530033</v>
      </c>
      <c r="H115" s="158">
        <f>H92-'BJC_BS 23'!H38</f>
        <v>0</v>
      </c>
      <c r="I115" s="158">
        <f>I92-'BJC_BS 23'!I38</f>
        <v>0</v>
      </c>
    </row>
  </sheetData>
  <mergeCells count="14">
    <mergeCell ref="A1:K1"/>
    <mergeCell ref="A2:K2"/>
    <mergeCell ref="A3:K3"/>
    <mergeCell ref="I4:K4"/>
    <mergeCell ref="C6:G6"/>
    <mergeCell ref="I6:K6"/>
    <mergeCell ref="A112:K112"/>
    <mergeCell ref="A55:K55"/>
    <mergeCell ref="A56:K56"/>
    <mergeCell ref="A57:K57"/>
    <mergeCell ref="A58:K58"/>
    <mergeCell ref="I59:K59"/>
    <mergeCell ref="C61:F61"/>
    <mergeCell ref="I61:K61"/>
  </mergeCells>
  <pageMargins left="0.8" right="0.4" top="0.9" bottom="0.9" header="0.5" footer="0.25"/>
  <pageSetup paperSize="9" scale="75" firstPageNumber="3" fitToHeight="0" orientation="portrait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A6F-6596-4DA8-ADEF-46DF0B78A644}">
  <sheetPr>
    <tabColor theme="6" tint="0.79998168889431442"/>
  </sheetPr>
  <dimension ref="A1:O110"/>
  <sheetViews>
    <sheetView topLeftCell="A15" zoomScaleNormal="100" zoomScaleSheetLayoutView="106" workbookViewId="0">
      <selection activeCell="N19" sqref="N19"/>
    </sheetView>
  </sheetViews>
  <sheetFormatPr defaultColWidth="8.5" defaultRowHeight="17.850000000000001" customHeight="1"/>
  <cols>
    <col min="1" max="1" width="47.09765625" style="159" customWidth="1"/>
    <col min="2" max="2" width="6.69921875" style="157" customWidth="1"/>
    <col min="3" max="3" width="13.09765625" style="158" customWidth="1"/>
    <col min="4" max="4" width="1.296875" style="158" customWidth="1"/>
    <col min="5" max="5" width="13.09765625" style="158" customWidth="1"/>
    <col min="6" max="6" width="1.296875" style="158" customWidth="1"/>
    <col min="7" max="7" width="13.09765625" style="158" customWidth="1"/>
    <col min="8" max="8" width="1.296875" style="158" customWidth="1"/>
    <col min="9" max="9" width="13.09765625" style="158" customWidth="1"/>
    <col min="10" max="16384" width="8.5" style="151"/>
  </cols>
  <sheetData>
    <row r="1" spans="1:11" ht="17.850000000000001" customHeight="1">
      <c r="A1" s="375" t="s">
        <v>221</v>
      </c>
      <c r="B1" s="375"/>
      <c r="C1" s="375"/>
      <c r="D1" s="375"/>
      <c r="E1" s="375"/>
      <c r="F1" s="375"/>
      <c r="G1" s="375"/>
      <c r="H1" s="375"/>
      <c r="I1" s="375"/>
      <c r="J1" s="179"/>
      <c r="K1" s="179"/>
    </row>
    <row r="2" spans="1:11" ht="17.850000000000001" customHeight="1">
      <c r="A2" s="375" t="s">
        <v>372</v>
      </c>
      <c r="B2" s="375"/>
      <c r="C2" s="375"/>
      <c r="D2" s="375"/>
      <c r="E2" s="375"/>
      <c r="F2" s="375"/>
      <c r="G2" s="375"/>
      <c r="H2" s="375"/>
      <c r="I2" s="375"/>
    </row>
    <row r="3" spans="1:11" ht="17.850000000000001" customHeight="1">
      <c r="A3" s="375" t="s">
        <v>373</v>
      </c>
      <c r="B3" s="375"/>
      <c r="C3" s="375"/>
      <c r="D3" s="375"/>
      <c r="E3" s="375"/>
      <c r="F3" s="375"/>
      <c r="G3" s="375"/>
      <c r="H3" s="375"/>
      <c r="I3" s="375"/>
    </row>
    <row r="4" spans="1:11" ht="17.850000000000001" customHeight="1">
      <c r="A4" s="155"/>
      <c r="B4" s="155"/>
      <c r="C4" s="155"/>
      <c r="D4" s="155"/>
      <c r="E4" s="155"/>
      <c r="F4" s="155"/>
      <c r="G4" s="376" t="s">
        <v>224</v>
      </c>
      <c r="H4" s="376"/>
      <c r="I4" s="376"/>
    </row>
    <row r="5" spans="1:11" ht="6" customHeight="1">
      <c r="A5" s="158"/>
      <c r="B5" s="158"/>
      <c r="H5" s="151"/>
      <c r="I5" s="151"/>
    </row>
    <row r="6" spans="1:11" ht="17.850000000000001" customHeight="1">
      <c r="C6" s="375" t="s">
        <v>225</v>
      </c>
      <c r="D6" s="375"/>
      <c r="E6" s="375"/>
      <c r="F6" s="157"/>
      <c r="G6" s="375" t="s">
        <v>226</v>
      </c>
      <c r="H6" s="375"/>
      <c r="I6" s="375"/>
    </row>
    <row r="7" spans="1:11" ht="17.850000000000001" customHeight="1">
      <c r="B7" s="160" t="s">
        <v>227</v>
      </c>
      <c r="C7" s="161">
        <v>2023</v>
      </c>
      <c r="D7" s="150"/>
      <c r="E7" s="161">
        <v>2022</v>
      </c>
      <c r="F7" s="150"/>
      <c r="G7" s="161">
        <v>2023</v>
      </c>
      <c r="H7" s="150"/>
      <c r="I7" s="161">
        <v>2022</v>
      </c>
    </row>
    <row r="8" spans="1:11" ht="17.850000000000001" customHeight="1">
      <c r="B8" s="160"/>
      <c r="C8" s="161"/>
      <c r="D8" s="150"/>
      <c r="E8" s="160"/>
      <c r="F8" s="150"/>
      <c r="G8" s="161"/>
      <c r="H8" s="150"/>
      <c r="I8" s="161"/>
    </row>
    <row r="9" spans="1:11" ht="17.850000000000001" customHeight="1">
      <c r="A9" s="163" t="s">
        <v>323</v>
      </c>
      <c r="B9" s="162" t="s">
        <v>324</v>
      </c>
    </row>
    <row r="10" spans="1:11" ht="17.850000000000001" customHeight="1">
      <c r="A10" s="159" t="s">
        <v>325</v>
      </c>
      <c r="B10" s="162">
        <v>30</v>
      </c>
      <c r="C10" s="246">
        <v>154671732267</v>
      </c>
      <c r="D10" s="165"/>
      <c r="E10" s="166">
        <v>150337690187</v>
      </c>
      <c r="F10" s="164"/>
      <c r="G10" s="166">
        <v>14419875135</v>
      </c>
      <c r="H10" s="164"/>
      <c r="I10" s="166">
        <v>14740860807</v>
      </c>
    </row>
    <row r="11" spans="1:11" ht="17.850000000000001" customHeight="1">
      <c r="A11" s="159" t="s">
        <v>326</v>
      </c>
      <c r="B11" s="162"/>
      <c r="C11" s="246">
        <v>85024626</v>
      </c>
      <c r="D11" s="165"/>
      <c r="E11" s="164">
        <v>40957807</v>
      </c>
      <c r="F11" s="164"/>
      <c r="G11" s="166">
        <v>13485310</v>
      </c>
      <c r="H11" s="164"/>
      <c r="I11" s="166">
        <v>8891852</v>
      </c>
    </row>
    <row r="12" spans="1:11" ht="17.850000000000001" customHeight="1">
      <c r="A12" s="159" t="s">
        <v>327</v>
      </c>
      <c r="B12" s="162"/>
      <c r="C12" s="256">
        <v>0</v>
      </c>
      <c r="D12" s="201"/>
      <c r="E12" s="169">
        <v>0</v>
      </c>
      <c r="F12" s="164"/>
      <c r="G12" s="166">
        <v>3826124227</v>
      </c>
      <c r="H12" s="164"/>
      <c r="I12" s="166">
        <v>3453825504</v>
      </c>
    </row>
    <row r="13" spans="1:11" ht="17.850000000000001" customHeight="1">
      <c r="A13" s="159" t="s">
        <v>328</v>
      </c>
      <c r="B13" s="162"/>
      <c r="C13" s="246">
        <v>42796389</v>
      </c>
      <c r="D13" s="165"/>
      <c r="E13" s="164">
        <v>29460282</v>
      </c>
      <c r="F13" s="164"/>
      <c r="G13" s="166">
        <v>3148955155</v>
      </c>
      <c r="H13" s="164"/>
      <c r="I13" s="166">
        <v>3114032161</v>
      </c>
    </row>
    <row r="14" spans="1:11" ht="17.850000000000001" customHeight="1">
      <c r="A14" s="159" t="s">
        <v>329</v>
      </c>
      <c r="B14" s="162">
        <v>32</v>
      </c>
      <c r="C14" s="257">
        <v>13230118536</v>
      </c>
      <c r="D14" s="165"/>
      <c r="E14" s="165">
        <v>13192965471</v>
      </c>
      <c r="F14" s="165"/>
      <c r="G14" s="166">
        <v>1166336460</v>
      </c>
      <c r="H14" s="165"/>
      <c r="I14" s="182">
        <v>1197639809</v>
      </c>
    </row>
    <row r="15" spans="1:11" ht="17.850000000000001" customHeight="1">
      <c r="A15" s="156" t="s">
        <v>330</v>
      </c>
      <c r="B15" s="162"/>
      <c r="C15" s="202">
        <f>SUM(C10:C14)</f>
        <v>168029671818</v>
      </c>
      <c r="D15" s="203"/>
      <c r="E15" s="202">
        <f>SUM(E10:E14)</f>
        <v>163601073747</v>
      </c>
      <c r="F15" s="203"/>
      <c r="G15" s="202">
        <f>SUM(G10:G14)</f>
        <v>22574776287</v>
      </c>
      <c r="H15" s="203"/>
      <c r="I15" s="202">
        <f>SUM(I10:I14)</f>
        <v>22515250133</v>
      </c>
    </row>
    <row r="16" spans="1:11" ht="17.850000000000001" customHeight="1">
      <c r="B16" s="162"/>
      <c r="C16" s="204"/>
      <c r="D16" s="205"/>
      <c r="E16" s="204"/>
      <c r="F16" s="204"/>
      <c r="G16" s="204"/>
      <c r="H16" s="204"/>
      <c r="I16" s="204"/>
    </row>
    <row r="17" spans="1:9" ht="17.850000000000001" customHeight="1">
      <c r="A17" s="163" t="s">
        <v>331</v>
      </c>
      <c r="B17" s="162" t="s">
        <v>332</v>
      </c>
      <c r="C17" s="204"/>
      <c r="D17" s="205"/>
      <c r="E17" s="204"/>
      <c r="F17" s="204"/>
      <c r="G17" s="204"/>
      <c r="H17" s="204"/>
      <c r="I17" s="204"/>
    </row>
    <row r="18" spans="1:9" ht="17.850000000000001" customHeight="1">
      <c r="A18" s="159" t="s">
        <v>333</v>
      </c>
      <c r="B18" s="162"/>
      <c r="C18" s="246">
        <v>124628332655</v>
      </c>
      <c r="D18" s="165"/>
      <c r="E18" s="164">
        <v>122706732303</v>
      </c>
      <c r="F18" s="165"/>
      <c r="G18" s="258">
        <v>12376729629</v>
      </c>
      <c r="H18" s="165"/>
      <c r="I18" s="182">
        <v>12799741514</v>
      </c>
    </row>
    <row r="19" spans="1:9" ht="17.850000000000001" customHeight="1">
      <c r="A19" s="159" t="s">
        <v>334</v>
      </c>
      <c r="B19" s="162"/>
      <c r="C19" s="246">
        <v>26574703385</v>
      </c>
      <c r="D19" s="165"/>
      <c r="E19" s="164">
        <v>25201090827</v>
      </c>
      <c r="F19" s="165"/>
      <c r="G19" s="258">
        <v>828646850</v>
      </c>
      <c r="H19" s="165"/>
      <c r="I19" s="182">
        <v>857810819</v>
      </c>
    </row>
    <row r="20" spans="1:9" ht="17.850000000000001" customHeight="1">
      <c r="A20" s="159" t="s">
        <v>335</v>
      </c>
      <c r="B20" s="162"/>
      <c r="C20" s="259">
        <v>5074899218</v>
      </c>
      <c r="D20" s="165"/>
      <c r="E20" s="212">
        <v>4689695695</v>
      </c>
      <c r="F20" s="165"/>
      <c r="G20" s="260">
        <v>1327913717</v>
      </c>
      <c r="H20" s="165"/>
      <c r="I20" s="214">
        <v>1273751847</v>
      </c>
    </row>
    <row r="21" spans="1:9" ht="17.850000000000001" hidden="1" customHeight="1">
      <c r="A21" s="159" t="s">
        <v>374</v>
      </c>
      <c r="B21" s="162"/>
      <c r="C21" s="213"/>
      <c r="D21" s="201"/>
      <c r="E21" s="213">
        <v>0</v>
      </c>
      <c r="F21" s="165"/>
      <c r="G21" s="213">
        <v>0</v>
      </c>
      <c r="H21" s="165"/>
      <c r="I21" s="213">
        <v>0</v>
      </c>
    </row>
    <row r="22" spans="1:9" ht="17.850000000000001" customHeight="1">
      <c r="A22" s="156" t="s">
        <v>336</v>
      </c>
      <c r="B22" s="162"/>
      <c r="C22" s="208">
        <f>SUM(C18:C21)</f>
        <v>156277935258</v>
      </c>
      <c r="D22" s="203"/>
      <c r="E22" s="208">
        <f>SUM(E18:E21)</f>
        <v>152597518825</v>
      </c>
      <c r="F22" s="209"/>
      <c r="G22" s="208">
        <f>SUM(G18:G21)</f>
        <v>14533290196</v>
      </c>
      <c r="H22" s="209"/>
      <c r="I22" s="208">
        <f>SUM(I18:I21)</f>
        <v>14931304180</v>
      </c>
    </row>
    <row r="23" spans="1:9" ht="17.850000000000001" customHeight="1">
      <c r="A23" s="156" t="s">
        <v>337</v>
      </c>
      <c r="B23" s="162"/>
      <c r="C23" s="202">
        <f>C15-C22</f>
        <v>11751736560</v>
      </c>
      <c r="D23" s="203"/>
      <c r="E23" s="202">
        <f>E15-E22</f>
        <v>11003554922</v>
      </c>
      <c r="F23" s="209"/>
      <c r="G23" s="202">
        <f>G15-G22</f>
        <v>8041486091</v>
      </c>
      <c r="H23" s="209"/>
      <c r="I23" s="202">
        <f>I15-I22</f>
        <v>7583945953</v>
      </c>
    </row>
    <row r="24" spans="1:9" ht="17.850000000000001" customHeight="1">
      <c r="B24" s="162"/>
      <c r="C24" s="204"/>
      <c r="D24" s="205"/>
      <c r="E24" s="204"/>
      <c r="F24" s="204"/>
      <c r="G24" s="204"/>
      <c r="H24" s="204"/>
      <c r="I24" s="204"/>
    </row>
    <row r="25" spans="1:9" ht="17.850000000000001" customHeight="1">
      <c r="A25" s="159" t="s">
        <v>338</v>
      </c>
      <c r="B25" s="162"/>
      <c r="C25" s="257">
        <v>-5337732276</v>
      </c>
      <c r="D25" s="165"/>
      <c r="E25" s="165">
        <v>-4752305250</v>
      </c>
      <c r="F25" s="182"/>
      <c r="G25" s="210">
        <v>-4711051964</v>
      </c>
      <c r="H25" s="182"/>
      <c r="I25" s="210">
        <v>-4205735601</v>
      </c>
    </row>
    <row r="26" spans="1:9" ht="17.850000000000001" customHeight="1">
      <c r="A26" s="159" t="s">
        <v>339</v>
      </c>
      <c r="B26" s="162"/>
      <c r="C26" s="246">
        <v>5416102</v>
      </c>
      <c r="D26" s="201"/>
      <c r="E26" s="164">
        <v>8165871</v>
      </c>
      <c r="F26" s="211"/>
      <c r="G26" s="169">
        <v>0</v>
      </c>
      <c r="H26" s="165"/>
      <c r="I26" s="169">
        <v>0</v>
      </c>
    </row>
    <row r="27" spans="1:9" ht="17.850000000000001" customHeight="1">
      <c r="A27" s="159" t="s">
        <v>340</v>
      </c>
      <c r="B27" s="162"/>
      <c r="C27" s="259">
        <v>-204933369</v>
      </c>
      <c r="D27" s="165"/>
      <c r="E27" s="212">
        <v>-23251701</v>
      </c>
      <c r="F27" s="165"/>
      <c r="G27" s="213">
        <v>0</v>
      </c>
      <c r="H27" s="165"/>
      <c r="I27" s="213">
        <v>0</v>
      </c>
    </row>
    <row r="28" spans="1:9" ht="17.850000000000001" customHeight="1">
      <c r="A28" s="156" t="s">
        <v>341</v>
      </c>
      <c r="B28" s="162"/>
      <c r="C28" s="211">
        <f>SUM(C23:C27)</f>
        <v>6214487017</v>
      </c>
      <c r="D28" s="203"/>
      <c r="E28" s="211">
        <f>SUM(E23:E27)</f>
        <v>6236163842</v>
      </c>
      <c r="F28" s="209"/>
      <c r="G28" s="211">
        <f>SUM(G23:G27)</f>
        <v>3330434127</v>
      </c>
      <c r="H28" s="209"/>
      <c r="I28" s="211">
        <f>SUM(I23:I27)</f>
        <v>3378210352</v>
      </c>
    </row>
    <row r="29" spans="1:9" ht="17.850000000000001" customHeight="1">
      <c r="A29" s="159" t="s">
        <v>342</v>
      </c>
      <c r="B29" s="162">
        <v>35</v>
      </c>
      <c r="C29" s="246">
        <v>-502951850</v>
      </c>
      <c r="D29" s="165"/>
      <c r="E29" s="164">
        <v>-435417425</v>
      </c>
      <c r="F29" s="165"/>
      <c r="G29" s="214">
        <v>27793846</v>
      </c>
      <c r="H29" s="165"/>
      <c r="I29" s="214">
        <v>-32225516</v>
      </c>
    </row>
    <row r="30" spans="1:9" ht="17.850000000000001" customHeight="1">
      <c r="A30" s="156" t="s">
        <v>343</v>
      </c>
      <c r="B30" s="162"/>
      <c r="C30" s="173">
        <f>SUM(C28:C29)</f>
        <v>5711535167</v>
      </c>
      <c r="D30" s="215"/>
      <c r="E30" s="173">
        <f>SUM(E28:E29)</f>
        <v>5800746417</v>
      </c>
      <c r="F30" s="215"/>
      <c r="G30" s="173">
        <f>SUM(G28:G29)</f>
        <v>3358227973</v>
      </c>
      <c r="H30" s="215"/>
      <c r="I30" s="173">
        <f>SUM(I28:I29)</f>
        <v>3345984836</v>
      </c>
    </row>
    <row r="31" spans="1:9" ht="17.850000000000001" customHeight="1">
      <c r="A31" s="156"/>
      <c r="C31" s="203"/>
      <c r="D31" s="209"/>
      <c r="E31" s="203"/>
      <c r="F31" s="203"/>
      <c r="G31" s="203"/>
      <c r="H31" s="203"/>
      <c r="I31" s="203"/>
    </row>
    <row r="32" spans="1:9" s="179" customFormat="1" ht="17.850000000000001" customHeight="1">
      <c r="B32" s="160"/>
      <c r="C32" s="203"/>
      <c r="D32" s="203"/>
      <c r="E32" s="203"/>
      <c r="G32" s="203"/>
      <c r="I32" s="203"/>
    </row>
    <row r="33" spans="2:9" s="179" customFormat="1" ht="17.850000000000001" customHeight="1">
      <c r="B33" s="160"/>
      <c r="C33" s="203"/>
      <c r="D33" s="203"/>
      <c r="E33" s="203"/>
      <c r="G33" s="203"/>
      <c r="I33" s="203"/>
    </row>
    <row r="34" spans="2:9" s="179" customFormat="1" ht="17.850000000000001" customHeight="1">
      <c r="B34" s="160"/>
      <c r="C34" s="203"/>
      <c r="D34" s="203"/>
      <c r="E34" s="203"/>
      <c r="G34" s="203"/>
      <c r="I34" s="203"/>
    </row>
    <row r="35" spans="2:9" s="179" customFormat="1" ht="17.850000000000001" customHeight="1">
      <c r="B35" s="160"/>
      <c r="C35" s="203"/>
      <c r="D35" s="203"/>
      <c r="E35" s="203"/>
      <c r="G35" s="203"/>
      <c r="I35" s="203"/>
    </row>
    <row r="36" spans="2:9" s="179" customFormat="1" ht="17.850000000000001" customHeight="1">
      <c r="B36" s="160"/>
      <c r="C36" s="203"/>
      <c r="D36" s="203"/>
      <c r="E36" s="203"/>
      <c r="G36" s="203"/>
      <c r="I36" s="203"/>
    </row>
    <row r="37" spans="2:9" s="179" customFormat="1" ht="17.850000000000001" customHeight="1">
      <c r="B37" s="160"/>
      <c r="C37" s="203"/>
      <c r="D37" s="203"/>
      <c r="E37" s="203"/>
      <c r="G37" s="203"/>
      <c r="I37" s="203"/>
    </row>
    <row r="38" spans="2:9" s="179" customFormat="1" ht="17.850000000000001" customHeight="1">
      <c r="B38" s="160"/>
      <c r="C38" s="203"/>
      <c r="D38" s="203"/>
      <c r="E38" s="203"/>
      <c r="G38" s="203"/>
      <c r="I38" s="203"/>
    </row>
    <row r="39" spans="2:9" s="179" customFormat="1" ht="17.850000000000001" customHeight="1">
      <c r="B39" s="160"/>
      <c r="C39" s="203"/>
      <c r="D39" s="203"/>
      <c r="E39" s="203"/>
      <c r="G39" s="203"/>
      <c r="I39" s="203"/>
    </row>
    <row r="40" spans="2:9" s="179" customFormat="1" ht="17.850000000000001" customHeight="1">
      <c r="B40" s="160"/>
      <c r="C40" s="203"/>
      <c r="D40" s="203"/>
      <c r="E40" s="203"/>
      <c r="G40" s="203"/>
      <c r="I40" s="203"/>
    </row>
    <row r="41" spans="2:9" s="179" customFormat="1" ht="17.850000000000001" customHeight="1">
      <c r="B41" s="160"/>
      <c r="C41" s="203"/>
      <c r="D41" s="203"/>
      <c r="E41" s="203"/>
      <c r="G41" s="203"/>
      <c r="I41" s="203"/>
    </row>
    <row r="42" spans="2:9" s="179" customFormat="1" ht="17.850000000000001" customHeight="1">
      <c r="B42" s="160"/>
      <c r="C42" s="203"/>
      <c r="D42" s="203"/>
      <c r="E42" s="203"/>
      <c r="G42" s="203"/>
      <c r="I42" s="203"/>
    </row>
    <row r="43" spans="2:9" s="179" customFormat="1" ht="12">
      <c r="B43" s="160"/>
      <c r="C43" s="203"/>
      <c r="D43" s="203"/>
      <c r="E43" s="203"/>
      <c r="G43" s="203"/>
      <c r="I43" s="203"/>
    </row>
    <row r="44" spans="2:9" s="179" customFormat="1" ht="17.850000000000001" customHeight="1">
      <c r="B44" s="160"/>
      <c r="C44" s="203"/>
      <c r="D44" s="203"/>
      <c r="E44" s="203"/>
      <c r="G44" s="203"/>
      <c r="I44" s="203"/>
    </row>
    <row r="45" spans="2:9" s="179" customFormat="1" ht="15.6" customHeight="1">
      <c r="B45" s="160"/>
      <c r="C45" s="203"/>
      <c r="D45" s="203"/>
      <c r="E45" s="203"/>
      <c r="G45" s="203"/>
      <c r="I45" s="203"/>
    </row>
    <row r="46" spans="2:9" s="179" customFormat="1" ht="15.6" customHeight="1">
      <c r="B46" s="160"/>
      <c r="C46" s="203"/>
      <c r="D46" s="203"/>
      <c r="E46" s="203"/>
      <c r="G46" s="203"/>
      <c r="I46" s="203"/>
    </row>
    <row r="47" spans="2:9" s="179" customFormat="1" ht="14.1" customHeight="1">
      <c r="B47" s="160"/>
      <c r="C47" s="203"/>
      <c r="D47" s="203"/>
      <c r="E47" s="203"/>
      <c r="G47" s="203"/>
      <c r="I47" s="203"/>
    </row>
    <row r="48" spans="2:9" s="179" customFormat="1" ht="14.1" customHeight="1">
      <c r="B48" s="160"/>
      <c r="C48" s="203"/>
      <c r="D48" s="203"/>
      <c r="E48" s="203"/>
      <c r="G48" s="203"/>
      <c r="I48" s="203"/>
    </row>
    <row r="49" spans="1:11" s="179" customFormat="1" ht="14.1" customHeight="1">
      <c r="B49" s="160"/>
      <c r="C49" s="203"/>
      <c r="D49" s="203"/>
      <c r="E49" s="203"/>
      <c r="G49" s="203"/>
      <c r="I49" s="203"/>
    </row>
    <row r="50" spans="1:11" s="179" customFormat="1" ht="14.1" customHeight="1">
      <c r="B50" s="160"/>
      <c r="C50" s="203"/>
      <c r="D50" s="203"/>
      <c r="E50" s="203"/>
      <c r="G50" s="203"/>
      <c r="I50" s="203"/>
    </row>
    <row r="51" spans="1:11" s="179" customFormat="1" ht="14.1" customHeight="1">
      <c r="B51" s="160"/>
      <c r="C51" s="203"/>
      <c r="D51" s="203"/>
      <c r="E51" s="203"/>
      <c r="G51" s="203"/>
      <c r="I51" s="203"/>
    </row>
    <row r="52" spans="1:11" s="179" customFormat="1" ht="14.1" customHeight="1">
      <c r="B52" s="160"/>
      <c r="C52" s="203"/>
      <c r="D52" s="203"/>
      <c r="E52" s="203"/>
      <c r="G52" s="203"/>
      <c r="I52" s="203"/>
    </row>
    <row r="53" spans="1:11" s="179" customFormat="1" ht="17.850000000000001" customHeight="1">
      <c r="B53" s="160"/>
      <c r="C53" s="203"/>
      <c r="D53" s="203"/>
      <c r="E53" s="203"/>
      <c r="G53" s="203"/>
      <c r="I53" s="203"/>
    </row>
    <row r="54" spans="1:11" ht="17.850000000000001" customHeight="1">
      <c r="A54" s="151"/>
    </row>
    <row r="55" spans="1:11" ht="17.850000000000001" customHeight="1">
      <c r="A55" s="151"/>
    </row>
    <row r="56" spans="1:11" ht="17.850000000000001" customHeight="1">
      <c r="A56" s="374">
        <v>4</v>
      </c>
      <c r="B56" s="374"/>
      <c r="C56" s="374"/>
      <c r="D56" s="374"/>
      <c r="E56" s="374"/>
      <c r="F56" s="374"/>
      <c r="G56" s="374"/>
      <c r="H56" s="374"/>
      <c r="I56" s="374"/>
    </row>
    <row r="57" spans="1:11" ht="17.850000000000001" customHeight="1">
      <c r="A57" s="375" t="s">
        <v>221</v>
      </c>
      <c r="B57" s="375"/>
      <c r="C57" s="375"/>
      <c r="D57" s="375"/>
      <c r="E57" s="375"/>
      <c r="F57" s="375"/>
      <c r="G57" s="375"/>
      <c r="H57" s="375"/>
      <c r="I57" s="375"/>
      <c r="J57" s="179"/>
      <c r="K57" s="179"/>
    </row>
    <row r="58" spans="1:11" ht="17.850000000000001" customHeight="1">
      <c r="A58" s="375" t="s">
        <v>375</v>
      </c>
      <c r="B58" s="375"/>
      <c r="C58" s="375"/>
      <c r="D58" s="375"/>
      <c r="E58" s="375"/>
      <c r="F58" s="375"/>
      <c r="G58" s="375"/>
      <c r="H58" s="375"/>
      <c r="I58" s="375"/>
    </row>
    <row r="59" spans="1:11" ht="17.850000000000001" customHeight="1">
      <c r="A59" s="375" t="s">
        <v>373</v>
      </c>
      <c r="B59" s="375"/>
      <c r="C59" s="375"/>
      <c r="D59" s="375"/>
      <c r="E59" s="375"/>
      <c r="F59" s="375"/>
      <c r="G59" s="375"/>
      <c r="H59" s="375"/>
      <c r="I59" s="375"/>
    </row>
    <row r="60" spans="1:11" ht="17.850000000000001" customHeight="1">
      <c r="A60" s="155"/>
      <c r="B60" s="155"/>
      <c r="C60" s="155"/>
      <c r="D60" s="155"/>
      <c r="E60" s="155"/>
      <c r="F60" s="155"/>
      <c r="G60" s="376" t="s">
        <v>224</v>
      </c>
      <c r="H60" s="376"/>
      <c r="I60" s="376"/>
    </row>
    <row r="61" spans="1:11" ht="6" customHeight="1">
      <c r="A61" s="158"/>
      <c r="B61" s="158"/>
      <c r="H61" s="151"/>
      <c r="I61" s="151"/>
    </row>
    <row r="62" spans="1:11" ht="17.850000000000001" customHeight="1">
      <c r="C62" s="375" t="s">
        <v>225</v>
      </c>
      <c r="D62" s="375"/>
      <c r="E62" s="375"/>
      <c r="F62" s="157"/>
      <c r="G62" s="375" t="s">
        <v>226</v>
      </c>
      <c r="H62" s="375"/>
      <c r="I62" s="375"/>
    </row>
    <row r="63" spans="1:11" ht="17.850000000000001" customHeight="1">
      <c r="B63" s="160" t="s">
        <v>227</v>
      </c>
      <c r="C63" s="161">
        <v>2023</v>
      </c>
      <c r="D63" s="150"/>
      <c r="E63" s="161">
        <v>2022</v>
      </c>
      <c r="F63" s="150"/>
      <c r="G63" s="161">
        <v>2023</v>
      </c>
      <c r="H63" s="150"/>
      <c r="I63" s="161">
        <v>2022</v>
      </c>
    </row>
    <row r="64" spans="1:11" ht="17.850000000000001" customHeight="1">
      <c r="B64" s="160"/>
      <c r="C64" s="161"/>
      <c r="D64" s="150"/>
      <c r="E64" s="160"/>
      <c r="F64" s="150"/>
      <c r="G64" s="161"/>
      <c r="H64" s="150"/>
      <c r="I64" s="161"/>
    </row>
    <row r="65" spans="1:9" ht="17.850000000000001" customHeight="1">
      <c r="A65" s="156" t="s">
        <v>376</v>
      </c>
    </row>
    <row r="66" spans="1:9" ht="17.850000000000001" customHeight="1">
      <c r="A66" s="216" t="s">
        <v>347</v>
      </c>
      <c r="C66" s="217"/>
      <c r="E66" s="217"/>
      <c r="G66" s="218"/>
      <c r="H66" s="219"/>
      <c r="I66" s="218"/>
    </row>
    <row r="67" spans="1:9" ht="17.850000000000001" customHeight="1">
      <c r="A67" s="216" t="s">
        <v>348</v>
      </c>
      <c r="C67" s="217"/>
      <c r="E67" s="217"/>
      <c r="G67" s="218"/>
      <c r="H67" s="219"/>
      <c r="I67" s="218"/>
    </row>
    <row r="68" spans="1:9" ht="17.850000000000001" customHeight="1">
      <c r="A68" s="220" t="s">
        <v>349</v>
      </c>
      <c r="C68" s="246">
        <v>-171444330</v>
      </c>
      <c r="D68" s="221"/>
      <c r="E68" s="165">
        <v>63972482</v>
      </c>
      <c r="G68" s="169">
        <v>0</v>
      </c>
      <c r="H68" s="219"/>
      <c r="I68" s="169">
        <v>0</v>
      </c>
    </row>
    <row r="69" spans="1:9" ht="17.850000000000001" customHeight="1">
      <c r="A69" s="220" t="s">
        <v>377</v>
      </c>
      <c r="C69" s="246">
        <v>-146311743</v>
      </c>
      <c r="D69" s="221"/>
      <c r="E69" s="165">
        <v>280549123</v>
      </c>
      <c r="G69" s="222">
        <v>-146311743</v>
      </c>
      <c r="H69" s="219"/>
      <c r="I69" s="222">
        <v>280549123</v>
      </c>
    </row>
    <row r="70" spans="1:9" ht="17.850000000000001" customHeight="1">
      <c r="A70" s="220" t="s">
        <v>356</v>
      </c>
      <c r="C70" s="164"/>
      <c r="D70" s="221"/>
      <c r="E70" s="164"/>
      <c r="F70" s="151"/>
      <c r="G70" s="151"/>
      <c r="H70" s="151"/>
      <c r="I70" s="151"/>
    </row>
    <row r="71" spans="1:9" ht="17.850000000000001" customHeight="1">
      <c r="A71" s="192" t="s">
        <v>352</v>
      </c>
      <c r="C71" s="246">
        <v>-22563594</v>
      </c>
      <c r="D71" s="221"/>
      <c r="E71" s="164">
        <v>15536110</v>
      </c>
      <c r="G71" s="169">
        <v>0</v>
      </c>
      <c r="H71" s="219"/>
      <c r="I71" s="169">
        <v>0</v>
      </c>
    </row>
    <row r="72" spans="1:9" ht="17.850000000000001" customHeight="1">
      <c r="A72" s="168" t="s">
        <v>353</v>
      </c>
      <c r="C72" s="151"/>
      <c r="D72" s="151"/>
      <c r="E72" s="151"/>
      <c r="F72" s="151"/>
      <c r="G72" s="151"/>
      <c r="H72" s="151"/>
      <c r="I72" s="151"/>
    </row>
    <row r="73" spans="1:9" ht="17.850000000000001" customHeight="1">
      <c r="A73" s="192" t="s">
        <v>354</v>
      </c>
      <c r="C73" s="259">
        <v>29262349</v>
      </c>
      <c r="D73" s="221"/>
      <c r="E73" s="212">
        <v>-56109825</v>
      </c>
      <c r="G73" s="194">
        <v>29262349</v>
      </c>
      <c r="H73" s="219"/>
      <c r="I73" s="194">
        <v>-56109825</v>
      </c>
    </row>
    <row r="74" spans="1:9" ht="17.850000000000001" customHeight="1">
      <c r="A74" s="179"/>
      <c r="B74" s="162"/>
      <c r="C74" s="223">
        <f>SUM(C66:C73)</f>
        <v>-311057318</v>
      </c>
      <c r="D74" s="179"/>
      <c r="E74" s="223">
        <f>SUM(E66:E73)</f>
        <v>303947890</v>
      </c>
      <c r="F74" s="179"/>
      <c r="G74" s="223">
        <f>SUM(G66:G73)</f>
        <v>-117049394</v>
      </c>
      <c r="H74" s="224"/>
      <c r="I74" s="223">
        <f>SUM(I66:I73)</f>
        <v>224439298</v>
      </c>
    </row>
    <row r="75" spans="1:9" ht="17.850000000000001" customHeight="1">
      <c r="A75" s="216" t="s">
        <v>347</v>
      </c>
    </row>
    <row r="76" spans="1:9" ht="17.850000000000001" customHeight="1">
      <c r="A76" s="216" t="s">
        <v>355</v>
      </c>
      <c r="C76" s="246"/>
      <c r="E76" s="256"/>
      <c r="G76" s="256"/>
      <c r="I76" s="256"/>
    </row>
    <row r="77" spans="1:9" ht="17.850000000000001" customHeight="1">
      <c r="A77" s="220" t="s">
        <v>378</v>
      </c>
      <c r="C77" s="246"/>
      <c r="E77" s="256"/>
      <c r="G77" s="256"/>
      <c r="I77" s="256"/>
    </row>
    <row r="78" spans="1:9" ht="17.850000000000001" customHeight="1">
      <c r="A78" s="192" t="s">
        <v>352</v>
      </c>
      <c r="C78" s="246">
        <v>3322656</v>
      </c>
      <c r="E78" s="256">
        <v>0</v>
      </c>
      <c r="G78" s="256">
        <v>0</v>
      </c>
      <c r="I78" s="256">
        <v>0</v>
      </c>
    </row>
    <row r="79" spans="1:9" ht="17.850000000000001" customHeight="1">
      <c r="A79" s="220" t="s">
        <v>379</v>
      </c>
      <c r="B79" s="162">
        <v>27</v>
      </c>
      <c r="C79" s="246">
        <v>84667581</v>
      </c>
      <c r="E79" s="164">
        <v>129954508</v>
      </c>
      <c r="G79" s="164">
        <v>42830024</v>
      </c>
      <c r="I79" s="169">
        <v>0</v>
      </c>
    </row>
    <row r="80" spans="1:9" ht="17.850000000000001" customHeight="1">
      <c r="A80" s="220" t="s">
        <v>353</v>
      </c>
      <c r="B80" s="162"/>
      <c r="C80" s="164"/>
      <c r="E80" s="164"/>
      <c r="G80" s="172"/>
      <c r="I80" s="172"/>
    </row>
    <row r="81" spans="1:15" ht="17.850000000000001" customHeight="1">
      <c r="A81" s="168" t="s">
        <v>358</v>
      </c>
      <c r="C81" s="261">
        <v>-16759315</v>
      </c>
      <c r="E81" s="194">
        <v>-25990901</v>
      </c>
      <c r="G81" s="262">
        <v>-8566005</v>
      </c>
      <c r="H81" s="219"/>
      <c r="I81" s="213">
        <v>0</v>
      </c>
    </row>
    <row r="82" spans="1:15" ht="17.850000000000001" customHeight="1">
      <c r="A82" s="216"/>
      <c r="C82" s="227">
        <f>SUM(C76:C81)</f>
        <v>71230922</v>
      </c>
      <c r="D82" s="228"/>
      <c r="E82" s="227">
        <f>SUM(E76:E81)</f>
        <v>103963607</v>
      </c>
      <c r="F82" s="228"/>
      <c r="G82" s="227">
        <f>SUM(G76:G81)</f>
        <v>34264019</v>
      </c>
      <c r="H82" s="224"/>
      <c r="I82" s="213">
        <f>SUM(I76:I81)</f>
        <v>0</v>
      </c>
    </row>
    <row r="83" spans="1:15" ht="17.850000000000001" customHeight="1">
      <c r="A83" s="179" t="s">
        <v>380</v>
      </c>
      <c r="B83" s="162"/>
      <c r="C83" s="229">
        <f>SUM(C82,C74)</f>
        <v>-239826396</v>
      </c>
      <c r="D83" s="179"/>
      <c r="E83" s="229">
        <f>SUM(E82,E74)</f>
        <v>407911497</v>
      </c>
      <c r="F83" s="179"/>
      <c r="G83" s="229">
        <f>SUM(G82,G74)</f>
        <v>-82785375</v>
      </c>
      <c r="H83" s="224"/>
      <c r="I83" s="227">
        <f>SUM(I82,I74)</f>
        <v>224439298</v>
      </c>
    </row>
    <row r="84" spans="1:15" s="179" customFormat="1" ht="17.850000000000001" customHeight="1" thickBot="1">
      <c r="A84" s="179" t="s">
        <v>360</v>
      </c>
      <c r="B84" s="160"/>
      <c r="C84" s="230">
        <f>C83+C30</f>
        <v>5471708771</v>
      </c>
      <c r="D84" s="203"/>
      <c r="E84" s="230">
        <f>E83+E30</f>
        <v>6208657914</v>
      </c>
      <c r="G84" s="230">
        <f>G83+G30</f>
        <v>3275442598</v>
      </c>
      <c r="I84" s="230">
        <f>I83+I30</f>
        <v>3570424134</v>
      </c>
    </row>
    <row r="85" spans="1:15" ht="17.850000000000001" customHeight="1" thickTop="1">
      <c r="B85" s="160"/>
      <c r="C85" s="161"/>
      <c r="D85" s="150"/>
      <c r="E85" s="161"/>
      <c r="F85" s="150"/>
      <c r="G85" s="161"/>
      <c r="H85" s="150"/>
      <c r="I85" s="161"/>
    </row>
    <row r="86" spans="1:15" ht="17.850000000000001" customHeight="1">
      <c r="A86" s="156" t="s">
        <v>361</v>
      </c>
      <c r="B86" s="162"/>
      <c r="C86" s="231"/>
      <c r="D86" s="231"/>
      <c r="E86" s="231"/>
      <c r="F86" s="231"/>
      <c r="G86" s="232"/>
      <c r="H86" s="232"/>
      <c r="I86" s="232"/>
    </row>
    <row r="87" spans="1:15" ht="17.850000000000001" customHeight="1">
      <c r="A87" s="151" t="s">
        <v>362</v>
      </c>
      <c r="B87" s="162"/>
      <c r="C87" s="246">
        <v>4794673909</v>
      </c>
      <c r="D87" s="222"/>
      <c r="E87" s="164">
        <v>5010395896</v>
      </c>
      <c r="F87" s="222"/>
      <c r="G87" s="164">
        <f>G30</f>
        <v>3358227973</v>
      </c>
      <c r="H87" s="222"/>
      <c r="I87" s="164">
        <v>3345984836</v>
      </c>
    </row>
    <row r="88" spans="1:15" ht="17.850000000000001" customHeight="1">
      <c r="A88" s="151" t="s">
        <v>363</v>
      </c>
      <c r="B88" s="162"/>
      <c r="C88" s="246">
        <v>916861258</v>
      </c>
      <c r="D88" s="222"/>
      <c r="E88" s="164">
        <v>790350521</v>
      </c>
      <c r="F88" s="222"/>
      <c r="G88" s="169">
        <v>0</v>
      </c>
      <c r="H88" s="233"/>
      <c r="I88" s="169">
        <v>0</v>
      </c>
      <c r="M88" s="165"/>
      <c r="N88" s="165"/>
      <c r="O88" s="165"/>
    </row>
    <row r="89" spans="1:15" ht="17.850000000000001" customHeight="1" thickBot="1">
      <c r="A89" s="156" t="s">
        <v>343</v>
      </c>
      <c r="B89" s="162"/>
      <c r="C89" s="234">
        <f>SUM(C87:C88)</f>
        <v>5711535167</v>
      </c>
      <c r="D89" s="231"/>
      <c r="E89" s="234">
        <f>SUM(E87:E88)</f>
        <v>5800746417</v>
      </c>
      <c r="F89" s="231"/>
      <c r="G89" s="234">
        <f>SUM(G87:G88)</f>
        <v>3358227973</v>
      </c>
      <c r="H89" s="235"/>
      <c r="I89" s="234">
        <f>SUM(I87:I88)</f>
        <v>3345984836</v>
      </c>
    </row>
    <row r="90" spans="1:15" ht="17.850000000000001" customHeight="1" thickTop="1">
      <c r="A90" s="156"/>
      <c r="B90" s="162"/>
      <c r="C90" s="231"/>
      <c r="D90" s="231"/>
      <c r="E90" s="231"/>
      <c r="F90" s="231"/>
      <c r="G90" s="232"/>
      <c r="H90" s="232"/>
      <c r="I90" s="232"/>
    </row>
    <row r="91" spans="1:15" ht="17.850000000000001" customHeight="1">
      <c r="A91" s="156" t="s">
        <v>364</v>
      </c>
      <c r="B91" s="162"/>
      <c r="C91" s="231"/>
      <c r="D91" s="231"/>
      <c r="E91" s="231"/>
      <c r="F91" s="231"/>
      <c r="G91" s="232"/>
      <c r="H91" s="232"/>
      <c r="I91" s="232"/>
    </row>
    <row r="92" spans="1:15" ht="17.850000000000001" customHeight="1">
      <c r="A92" s="151" t="s">
        <v>362</v>
      </c>
      <c r="B92" s="162"/>
      <c r="C92" s="246">
        <v>4578214680</v>
      </c>
      <c r="D92" s="222"/>
      <c r="E92" s="164">
        <v>5351639919</v>
      </c>
      <c r="F92" s="222"/>
      <c r="G92" s="263">
        <f>G84</f>
        <v>3275442598</v>
      </c>
      <c r="H92" s="222"/>
      <c r="I92" s="164">
        <f>I84</f>
        <v>3570424134</v>
      </c>
    </row>
    <row r="93" spans="1:15" ht="17.850000000000001" customHeight="1">
      <c r="A93" s="236" t="s">
        <v>363</v>
      </c>
      <c r="B93" s="162"/>
      <c r="C93" s="246">
        <v>893494091</v>
      </c>
      <c r="D93" s="222"/>
      <c r="E93" s="164">
        <v>857017995</v>
      </c>
      <c r="F93" s="222"/>
      <c r="G93" s="169">
        <v>0</v>
      </c>
      <c r="H93" s="233"/>
      <c r="I93" s="169">
        <v>0</v>
      </c>
    </row>
    <row r="94" spans="1:15" ht="17.850000000000001" customHeight="1" thickBot="1">
      <c r="A94" s="156" t="s">
        <v>360</v>
      </c>
      <c r="B94" s="162"/>
      <c r="C94" s="234">
        <f>SUM(C92:C93)</f>
        <v>5471708771</v>
      </c>
      <c r="D94" s="231"/>
      <c r="E94" s="234">
        <f>SUM(E92:E93)</f>
        <v>6208657914</v>
      </c>
      <c r="F94" s="231"/>
      <c r="G94" s="234">
        <f>SUM(G92:G93)</f>
        <v>3275442598</v>
      </c>
      <c r="H94" s="235"/>
      <c r="I94" s="234">
        <f>SUM(I92:I93)</f>
        <v>3570424134</v>
      </c>
    </row>
    <row r="95" spans="1:15" ht="17.850000000000001" customHeight="1" thickTop="1"/>
    <row r="96" spans="1:15" ht="17.850000000000001" customHeight="1">
      <c r="A96" s="237" t="s">
        <v>365</v>
      </c>
      <c r="B96" s="162"/>
      <c r="C96" s="238"/>
      <c r="D96" s="238"/>
      <c r="E96" s="238"/>
      <c r="F96" s="238"/>
      <c r="G96" s="238"/>
      <c r="H96" s="238"/>
      <c r="I96" s="238"/>
    </row>
    <row r="97" spans="1:9" ht="17.850000000000001" customHeight="1">
      <c r="A97" s="159" t="s">
        <v>366</v>
      </c>
      <c r="B97" s="162">
        <v>37</v>
      </c>
      <c r="C97" s="264">
        <v>1.196336608140911</v>
      </c>
      <c r="D97" s="240"/>
      <c r="E97" s="243">
        <f>E87/4007796699</f>
        <v>1.2501621894269643</v>
      </c>
      <c r="F97" s="241"/>
      <c r="G97" s="243">
        <f>G87/4007796699</f>
        <v>0.83792373346630178</v>
      </c>
      <c r="H97" s="241"/>
      <c r="I97" s="243">
        <v>0.83487684595500522</v>
      </c>
    </row>
    <row r="98" spans="1:9" ht="17.850000000000001" customHeight="1">
      <c r="A98" s="159" t="s">
        <v>367</v>
      </c>
      <c r="B98" s="162">
        <v>37</v>
      </c>
      <c r="C98" s="264">
        <v>1.196336608140911</v>
      </c>
      <c r="D98" s="244"/>
      <c r="E98" s="243">
        <f>E87/4007796699</f>
        <v>1.2501621894269643</v>
      </c>
      <c r="F98" s="244"/>
      <c r="G98" s="243">
        <f>G87/4007796699</f>
        <v>0.83792373346630178</v>
      </c>
      <c r="H98" s="244"/>
      <c r="I98" s="243">
        <f>I97</f>
        <v>0.83487684595500522</v>
      </c>
    </row>
    <row r="99" spans="1:9" ht="17.850000000000001" customHeight="1">
      <c r="C99" s="245"/>
      <c r="D99" s="245"/>
      <c r="E99" s="245"/>
      <c r="F99" s="245"/>
      <c r="G99" s="238"/>
      <c r="H99" s="245"/>
      <c r="I99" s="238"/>
    </row>
    <row r="100" spans="1:9" ht="17.850000000000001" customHeight="1">
      <c r="C100" s="245"/>
      <c r="D100" s="245"/>
      <c r="E100" s="245"/>
      <c r="F100" s="245"/>
      <c r="G100" s="238"/>
      <c r="H100" s="245"/>
      <c r="I100" s="238"/>
    </row>
    <row r="101" spans="1:9" ht="17.850000000000001" customHeight="1">
      <c r="C101" s="245"/>
      <c r="D101" s="245"/>
      <c r="E101" s="245"/>
      <c r="F101" s="245"/>
      <c r="G101" s="238"/>
      <c r="H101" s="245"/>
      <c r="I101" s="238"/>
    </row>
    <row r="102" spans="1:9" ht="17.100000000000001" customHeight="1">
      <c r="C102" s="245"/>
      <c r="D102" s="245"/>
      <c r="E102" s="245"/>
      <c r="F102" s="245"/>
      <c r="G102" s="238"/>
      <c r="H102" s="245"/>
      <c r="I102" s="238"/>
    </row>
    <row r="103" spans="1:9" ht="17.100000000000001" customHeight="1">
      <c r="C103" s="245"/>
      <c r="D103" s="245"/>
      <c r="E103" s="245"/>
      <c r="F103" s="245"/>
      <c r="G103" s="238"/>
      <c r="H103" s="245"/>
      <c r="I103" s="238"/>
    </row>
    <row r="104" spans="1:9" ht="17.100000000000001" customHeight="1">
      <c r="C104" s="245"/>
      <c r="D104" s="245"/>
      <c r="E104" s="245"/>
      <c r="F104" s="245"/>
      <c r="G104" s="238"/>
      <c r="H104" s="245"/>
      <c r="I104" s="238"/>
    </row>
    <row r="105" spans="1:9" ht="17.100000000000001" customHeight="1">
      <c r="C105" s="245"/>
      <c r="D105" s="245"/>
      <c r="E105" s="245"/>
      <c r="F105" s="245"/>
      <c r="G105" s="238"/>
      <c r="H105" s="245"/>
      <c r="I105" s="238"/>
    </row>
    <row r="106" spans="1:9" ht="17.100000000000001" customHeight="1">
      <c r="C106" s="245"/>
      <c r="D106" s="245"/>
      <c r="E106" s="245"/>
      <c r="F106" s="245"/>
      <c r="G106" s="238"/>
      <c r="H106" s="245"/>
      <c r="I106" s="238"/>
    </row>
    <row r="107" spans="1:9" ht="21" customHeight="1">
      <c r="C107" s="245"/>
      <c r="D107" s="245"/>
      <c r="E107" s="245"/>
      <c r="F107" s="245"/>
      <c r="G107" s="238"/>
      <c r="H107" s="245"/>
      <c r="I107" s="245"/>
    </row>
    <row r="108" spans="1:9" ht="17.850000000000001" customHeight="1">
      <c r="A108" s="378" t="s">
        <v>263</v>
      </c>
      <c r="B108" s="378"/>
      <c r="C108" s="378"/>
    </row>
    <row r="109" spans="1:9" ht="17.850000000000001" customHeight="1">
      <c r="A109" s="151"/>
    </row>
    <row r="110" spans="1:9" ht="17.850000000000001" customHeight="1">
      <c r="A110" s="374">
        <v>5</v>
      </c>
      <c r="B110" s="374"/>
      <c r="C110" s="374"/>
      <c r="D110" s="374"/>
      <c r="E110" s="374"/>
      <c r="F110" s="374"/>
      <c r="G110" s="374"/>
      <c r="H110" s="374"/>
      <c r="I110" s="374"/>
    </row>
  </sheetData>
  <mergeCells count="15">
    <mergeCell ref="A1:I1"/>
    <mergeCell ref="A2:I2"/>
    <mergeCell ref="A3:I3"/>
    <mergeCell ref="G4:I4"/>
    <mergeCell ref="C6:E6"/>
    <mergeCell ref="G6:I6"/>
    <mergeCell ref="A108:C108"/>
    <mergeCell ref="A110:I110"/>
    <mergeCell ref="A56:I56"/>
    <mergeCell ref="A57:I57"/>
    <mergeCell ref="A58:I58"/>
    <mergeCell ref="A59:I59"/>
    <mergeCell ref="G60:I60"/>
    <mergeCell ref="C62:E62"/>
    <mergeCell ref="G62:I62"/>
  </mergeCells>
  <pageMargins left="0.8" right="0.4" top="0.9" bottom="0.9" header="0.5" footer="0.25"/>
  <pageSetup paperSize="9" scale="75" firstPageNumber="3" orientation="portrait" useFirstPageNumber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2D41-3B38-46FA-AF0D-C7A1938D7ECD}">
  <sheetPr>
    <tabColor theme="7" tint="0.39997558519241921"/>
  </sheetPr>
  <dimension ref="A1:G26"/>
  <sheetViews>
    <sheetView workbookViewId="0">
      <selection activeCell="H7" sqref="H7"/>
    </sheetView>
  </sheetViews>
  <sheetFormatPr defaultRowHeight="13.8"/>
  <cols>
    <col min="1" max="1" width="31.8984375" bestFit="1" customWidth="1"/>
    <col min="2" max="2" width="12.296875" hidden="1" customWidth="1"/>
    <col min="3" max="5" width="9.09765625" bestFit="1" customWidth="1"/>
    <col min="6" max="6" width="9.09765625" hidden="1" customWidth="1"/>
  </cols>
  <sheetData>
    <row r="1" spans="1:7">
      <c r="A1" s="364" t="s">
        <v>17</v>
      </c>
      <c r="B1" s="363" t="s">
        <v>16</v>
      </c>
      <c r="C1" s="363"/>
      <c r="D1" s="363"/>
      <c r="E1" s="363"/>
      <c r="F1" s="363"/>
    </row>
    <row r="2" spans="1:7">
      <c r="A2" s="364"/>
      <c r="B2" s="20" t="s">
        <v>18</v>
      </c>
      <c r="C2" s="20" t="s">
        <v>19</v>
      </c>
      <c r="D2" s="20" t="s">
        <v>20</v>
      </c>
      <c r="E2" s="20" t="s">
        <v>21</v>
      </c>
      <c r="F2" s="20" t="s">
        <v>22</v>
      </c>
    </row>
    <row r="3" spans="1:7">
      <c r="A3" s="364"/>
      <c r="B3" s="21">
        <v>242888</v>
      </c>
      <c r="C3" s="21">
        <v>243253</v>
      </c>
      <c r="D3" s="21">
        <v>243618</v>
      </c>
      <c r="E3" s="21">
        <v>243983</v>
      </c>
      <c r="F3" s="21">
        <v>244074</v>
      </c>
    </row>
    <row r="4" spans="1:7">
      <c r="A4" s="364"/>
      <c r="B4" s="22" t="s">
        <v>23</v>
      </c>
      <c r="C4" s="23"/>
      <c r="D4" s="23"/>
      <c r="E4" s="23"/>
      <c r="F4" s="23"/>
      <c r="G4" s="23"/>
    </row>
    <row r="5" spans="1:7">
      <c r="A5" s="24" t="s">
        <v>24</v>
      </c>
      <c r="B5" s="25">
        <v>58586.35</v>
      </c>
      <c r="C5" s="25">
        <v>65184.74</v>
      </c>
      <c r="D5" s="25">
        <v>69047.89</v>
      </c>
      <c r="E5" s="25">
        <v>69664.87</v>
      </c>
      <c r="F5" s="25">
        <v>69573.88</v>
      </c>
    </row>
    <row r="6" spans="1:7">
      <c r="A6" s="24" t="s">
        <v>25</v>
      </c>
      <c r="B6" s="25">
        <v>35695.910000000003</v>
      </c>
      <c r="C6" s="25">
        <v>40938.86</v>
      </c>
      <c r="D6" s="25">
        <v>43489.1</v>
      </c>
      <c r="E6" s="25">
        <v>42862.43</v>
      </c>
      <c r="F6" s="25">
        <v>41063.54</v>
      </c>
    </row>
    <row r="7" spans="1:7">
      <c r="A7" s="24" t="s">
        <v>26</v>
      </c>
      <c r="B7" s="25">
        <v>22890.43</v>
      </c>
      <c r="C7" s="25">
        <v>24245.88</v>
      </c>
      <c r="D7" s="25">
        <v>25558.78</v>
      </c>
      <c r="E7" s="25">
        <v>26802.44</v>
      </c>
      <c r="F7" s="25">
        <v>28510.34</v>
      </c>
    </row>
    <row r="8" spans="1:7">
      <c r="A8" s="24" t="s">
        <v>27</v>
      </c>
      <c r="B8" s="25">
        <v>13151.2</v>
      </c>
      <c r="C8" s="25">
        <v>13151.2</v>
      </c>
      <c r="D8" s="25">
        <v>13151.2</v>
      </c>
      <c r="E8" s="25">
        <v>13151.2</v>
      </c>
      <c r="F8" s="25">
        <v>13151.2</v>
      </c>
    </row>
    <row r="9" spans="1:7">
      <c r="A9" s="24" t="s">
        <v>28</v>
      </c>
      <c r="B9" s="25">
        <v>63925.79</v>
      </c>
      <c r="C9" s="25">
        <v>69389.429999999993</v>
      </c>
      <c r="D9" s="25">
        <v>72821.77</v>
      </c>
      <c r="E9" s="25">
        <v>72638.47</v>
      </c>
      <c r="F9" s="25">
        <v>18660.11</v>
      </c>
    </row>
    <row r="10" spans="1:7">
      <c r="A10" s="24" t="s">
        <v>29</v>
      </c>
      <c r="B10" s="25">
        <v>61791.07</v>
      </c>
      <c r="C10" s="25">
        <v>66811.47</v>
      </c>
      <c r="D10" s="25">
        <v>70165.539999999994</v>
      </c>
      <c r="E10" s="25">
        <v>69806.39</v>
      </c>
      <c r="F10" s="25">
        <v>18018.73</v>
      </c>
    </row>
    <row r="11" spans="1:7">
      <c r="A11" s="24" t="s">
        <v>30</v>
      </c>
      <c r="B11" s="25">
        <v>56883.05</v>
      </c>
      <c r="C11" s="25">
        <v>61301.82</v>
      </c>
      <c r="D11" s="25">
        <v>64307.02</v>
      </c>
      <c r="E11" s="25">
        <v>63885.83</v>
      </c>
      <c r="F11" s="25">
        <v>16353</v>
      </c>
    </row>
    <row r="12" spans="1:7">
      <c r="A12" s="24" t="s">
        <v>31</v>
      </c>
      <c r="B12" s="25">
        <v>7042.74</v>
      </c>
      <c r="C12" s="25">
        <v>8087.61</v>
      </c>
      <c r="D12" s="25">
        <v>8514.75</v>
      </c>
      <c r="E12" s="25">
        <v>8753.48</v>
      </c>
      <c r="F12" s="25">
        <v>2307.11</v>
      </c>
    </row>
    <row r="13" spans="1:7">
      <c r="A13" s="24" t="s">
        <v>32</v>
      </c>
      <c r="B13" s="25">
        <v>5440.52</v>
      </c>
      <c r="C13" s="25">
        <v>6217.09</v>
      </c>
      <c r="D13" s="25">
        <v>6441.56</v>
      </c>
      <c r="E13" s="25">
        <v>6503.55</v>
      </c>
      <c r="F13" s="25">
        <v>1707.38</v>
      </c>
    </row>
    <row r="14" spans="1:7">
      <c r="A14" s="24" t="s">
        <v>33</v>
      </c>
      <c r="B14" s="23">
        <v>0.41</v>
      </c>
      <c r="C14" s="23">
        <v>0.47</v>
      </c>
      <c r="D14" s="23">
        <v>0.49</v>
      </c>
      <c r="E14" s="23">
        <v>0.49</v>
      </c>
      <c r="F14" s="23">
        <v>0.13</v>
      </c>
    </row>
    <row r="15" spans="1:7">
      <c r="A15" s="22" t="s">
        <v>34</v>
      </c>
      <c r="B15" s="23"/>
      <c r="C15" s="23"/>
      <c r="D15" s="23"/>
      <c r="E15" s="23"/>
      <c r="F15" s="23"/>
    </row>
    <row r="16" spans="1:7">
      <c r="A16" s="24" t="s">
        <v>35</v>
      </c>
      <c r="B16" s="23">
        <v>12.28</v>
      </c>
      <c r="C16" s="23">
        <v>13.07</v>
      </c>
      <c r="D16" s="23">
        <v>12.69</v>
      </c>
      <c r="E16" s="23">
        <v>12.62</v>
      </c>
      <c r="F16" s="23">
        <v>12.75</v>
      </c>
    </row>
    <row r="17" spans="1:6">
      <c r="A17" s="24" t="s">
        <v>36</v>
      </c>
      <c r="B17" s="23">
        <v>24.48</v>
      </c>
      <c r="C17" s="23">
        <v>26.38</v>
      </c>
      <c r="D17" s="23">
        <v>25.87</v>
      </c>
      <c r="E17" s="23">
        <v>24.84</v>
      </c>
      <c r="F17" s="23">
        <v>23.3</v>
      </c>
    </row>
    <row r="18" spans="1:6">
      <c r="A18" s="24" t="s">
        <v>37</v>
      </c>
      <c r="B18" s="23">
        <v>8.51</v>
      </c>
      <c r="C18" s="23">
        <v>8.9600000000000009</v>
      </c>
      <c r="D18" s="23">
        <v>8.85</v>
      </c>
      <c r="E18" s="23">
        <v>8.9499999999999993</v>
      </c>
      <c r="F18" s="23">
        <v>9.15</v>
      </c>
    </row>
    <row r="19" spans="1:6">
      <c r="A19" s="24" t="s">
        <v>38</v>
      </c>
      <c r="B19" s="23">
        <v>1.56</v>
      </c>
      <c r="C19" s="23">
        <v>1.69</v>
      </c>
      <c r="D19" s="23">
        <v>1.7</v>
      </c>
      <c r="E19" s="23">
        <v>1.6</v>
      </c>
      <c r="F19" s="23">
        <v>1.44</v>
      </c>
    </row>
    <row r="20" spans="1:6">
      <c r="A20" s="22" t="s">
        <v>39</v>
      </c>
      <c r="B20" s="26">
        <v>242887</v>
      </c>
      <c r="C20" s="26">
        <v>243252</v>
      </c>
      <c r="D20" s="26">
        <v>243615</v>
      </c>
      <c r="E20" s="26">
        <v>243982</v>
      </c>
      <c r="F20" s="26">
        <v>244123</v>
      </c>
    </row>
    <row r="21" spans="1:6">
      <c r="A21" s="24" t="s">
        <v>40</v>
      </c>
      <c r="B21" s="23">
        <v>14.5</v>
      </c>
      <c r="C21" s="23">
        <v>15.5</v>
      </c>
      <c r="D21" s="23">
        <v>11.7</v>
      </c>
      <c r="E21" s="23">
        <v>9.4</v>
      </c>
      <c r="F21" s="23">
        <v>7.85</v>
      </c>
    </row>
    <row r="22" spans="1:6">
      <c r="A22" s="24" t="s">
        <v>41</v>
      </c>
      <c r="B22" s="25">
        <v>190692.37</v>
      </c>
      <c r="C22" s="25">
        <v>203843.57</v>
      </c>
      <c r="D22" s="25">
        <v>153869.01999999999</v>
      </c>
      <c r="E22" s="25">
        <v>123621.26</v>
      </c>
      <c r="F22" s="25">
        <v>103236.9</v>
      </c>
    </row>
    <row r="23" spans="1:6">
      <c r="A23" s="24" t="s">
        <v>42</v>
      </c>
      <c r="B23" s="23">
        <v>1.6</v>
      </c>
      <c r="C23" s="23">
        <v>1.72</v>
      </c>
      <c r="D23" s="23">
        <v>1.82</v>
      </c>
      <c r="E23" s="23">
        <v>1.91</v>
      </c>
      <c r="F23" s="23">
        <v>2.17</v>
      </c>
    </row>
    <row r="24" spans="1:6">
      <c r="A24" s="24" t="s">
        <v>43</v>
      </c>
      <c r="B24" s="23">
        <v>36.6</v>
      </c>
      <c r="C24" s="23">
        <v>32.159999999999997</v>
      </c>
      <c r="D24" s="23">
        <v>23.98</v>
      </c>
      <c r="E24" s="23">
        <v>19.149999999999999</v>
      </c>
      <c r="F24" s="23">
        <v>15.84</v>
      </c>
    </row>
    <row r="25" spans="1:6">
      <c r="A25" s="24" t="s">
        <v>44</v>
      </c>
      <c r="B25" s="23">
        <v>9.06</v>
      </c>
      <c r="C25" s="23">
        <v>9.02</v>
      </c>
      <c r="D25" s="23">
        <v>6.44</v>
      </c>
      <c r="E25" s="23">
        <v>4.93</v>
      </c>
      <c r="F25" s="23">
        <v>3.61</v>
      </c>
    </row>
    <row r="26" spans="1:6">
      <c r="A26" s="24" t="s">
        <v>45</v>
      </c>
      <c r="B26" s="23">
        <v>2.0699999999999998</v>
      </c>
      <c r="C26" s="23">
        <v>2.06</v>
      </c>
      <c r="D26" s="23">
        <v>3.25</v>
      </c>
      <c r="E26" s="23">
        <v>4.26</v>
      </c>
      <c r="F26" s="23">
        <v>5.5</v>
      </c>
    </row>
  </sheetData>
  <mergeCells count="2">
    <mergeCell ref="B1:F1"/>
    <mergeCell ref="A1:A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B1C7-E833-4513-94B7-5A8010717B12}">
  <sheetPr>
    <tabColor theme="7" tint="0.79998168889431442"/>
  </sheetPr>
  <dimension ref="A1:J206"/>
  <sheetViews>
    <sheetView showGridLines="0" zoomScale="85" zoomScaleNormal="85" zoomScaleSheetLayoutView="85" workbookViewId="0"/>
  </sheetViews>
  <sheetFormatPr defaultColWidth="9.5" defaultRowHeight="21.75" customHeight="1"/>
  <cols>
    <col min="1" max="1" width="36.19921875" style="267" customWidth="1"/>
    <col min="2" max="2" width="4.296875" style="267" customWidth="1"/>
    <col min="3" max="3" width="1.3984375" style="267" customWidth="1"/>
    <col min="4" max="4" width="14.8984375" style="267" customWidth="1"/>
    <col min="5" max="5" width="1.3984375" style="267" customWidth="1"/>
    <col min="6" max="6" width="14.8984375" style="267" customWidth="1"/>
    <col min="7" max="7" width="1.3984375" style="267" customWidth="1"/>
    <col min="8" max="8" width="14.8984375" style="267" customWidth="1"/>
    <col min="9" max="9" width="1.3984375" style="267" customWidth="1"/>
    <col min="10" max="10" width="14.8984375" style="267" customWidth="1"/>
    <col min="11" max="11" width="1.3984375" style="267" customWidth="1"/>
    <col min="12" max="252" width="9.5" style="267"/>
    <col min="253" max="253" width="36.3984375" style="267" customWidth="1"/>
    <col min="254" max="254" width="6.09765625" style="267" customWidth="1"/>
    <col min="255" max="255" width="1.3984375" style="267" customWidth="1"/>
    <col min="256" max="256" width="14.8984375" style="267" customWidth="1"/>
    <col min="257" max="257" width="1.3984375" style="267" customWidth="1"/>
    <col min="258" max="258" width="14.8984375" style="267" customWidth="1"/>
    <col min="259" max="259" width="1.3984375" style="267" customWidth="1"/>
    <col min="260" max="260" width="14.8984375" style="267" customWidth="1"/>
    <col min="261" max="261" width="1.3984375" style="267" customWidth="1"/>
    <col min="262" max="262" width="14.8984375" style="267" customWidth="1"/>
    <col min="263" max="263" width="1.3984375" style="267" customWidth="1"/>
    <col min="264" max="508" width="9.5" style="267"/>
    <col min="509" max="509" width="36.3984375" style="267" customWidth="1"/>
    <col min="510" max="510" width="6.09765625" style="267" customWidth="1"/>
    <col min="511" max="511" width="1.3984375" style="267" customWidth="1"/>
    <col min="512" max="512" width="14.8984375" style="267" customWidth="1"/>
    <col min="513" max="513" width="1.3984375" style="267" customWidth="1"/>
    <col min="514" max="514" width="14.8984375" style="267" customWidth="1"/>
    <col min="515" max="515" width="1.3984375" style="267" customWidth="1"/>
    <col min="516" max="516" width="14.8984375" style="267" customWidth="1"/>
    <col min="517" max="517" width="1.3984375" style="267" customWidth="1"/>
    <col min="518" max="518" width="14.8984375" style="267" customWidth="1"/>
    <col min="519" max="519" width="1.3984375" style="267" customWidth="1"/>
    <col min="520" max="764" width="9.5" style="267"/>
    <col min="765" max="765" width="36.3984375" style="267" customWidth="1"/>
    <col min="766" max="766" width="6.09765625" style="267" customWidth="1"/>
    <col min="767" max="767" width="1.3984375" style="267" customWidth="1"/>
    <col min="768" max="768" width="14.8984375" style="267" customWidth="1"/>
    <col min="769" max="769" width="1.3984375" style="267" customWidth="1"/>
    <col min="770" max="770" width="14.8984375" style="267" customWidth="1"/>
    <col min="771" max="771" width="1.3984375" style="267" customWidth="1"/>
    <col min="772" max="772" width="14.8984375" style="267" customWidth="1"/>
    <col min="773" max="773" width="1.3984375" style="267" customWidth="1"/>
    <col min="774" max="774" width="14.8984375" style="267" customWidth="1"/>
    <col min="775" max="775" width="1.3984375" style="267" customWidth="1"/>
    <col min="776" max="1020" width="9.5" style="267"/>
    <col min="1021" max="1021" width="36.3984375" style="267" customWidth="1"/>
    <col min="1022" max="1022" width="6.09765625" style="267" customWidth="1"/>
    <col min="1023" max="1023" width="1.3984375" style="267" customWidth="1"/>
    <col min="1024" max="1024" width="14.8984375" style="267" customWidth="1"/>
    <col min="1025" max="1025" width="1.3984375" style="267" customWidth="1"/>
    <col min="1026" max="1026" width="14.8984375" style="267" customWidth="1"/>
    <col min="1027" max="1027" width="1.3984375" style="267" customWidth="1"/>
    <col min="1028" max="1028" width="14.8984375" style="267" customWidth="1"/>
    <col min="1029" max="1029" width="1.3984375" style="267" customWidth="1"/>
    <col min="1030" max="1030" width="14.8984375" style="267" customWidth="1"/>
    <col min="1031" max="1031" width="1.3984375" style="267" customWidth="1"/>
    <col min="1032" max="1276" width="9.5" style="267"/>
    <col min="1277" max="1277" width="36.3984375" style="267" customWidth="1"/>
    <col min="1278" max="1278" width="6.09765625" style="267" customWidth="1"/>
    <col min="1279" max="1279" width="1.3984375" style="267" customWidth="1"/>
    <col min="1280" max="1280" width="14.8984375" style="267" customWidth="1"/>
    <col min="1281" max="1281" width="1.3984375" style="267" customWidth="1"/>
    <col min="1282" max="1282" width="14.8984375" style="267" customWidth="1"/>
    <col min="1283" max="1283" width="1.3984375" style="267" customWidth="1"/>
    <col min="1284" max="1284" width="14.8984375" style="267" customWidth="1"/>
    <col min="1285" max="1285" width="1.3984375" style="267" customWidth="1"/>
    <col min="1286" max="1286" width="14.8984375" style="267" customWidth="1"/>
    <col min="1287" max="1287" width="1.3984375" style="267" customWidth="1"/>
    <col min="1288" max="1532" width="9.5" style="267"/>
    <col min="1533" max="1533" width="36.3984375" style="267" customWidth="1"/>
    <col min="1534" max="1534" width="6.09765625" style="267" customWidth="1"/>
    <col min="1535" max="1535" width="1.3984375" style="267" customWidth="1"/>
    <col min="1536" max="1536" width="14.8984375" style="267" customWidth="1"/>
    <col min="1537" max="1537" width="1.3984375" style="267" customWidth="1"/>
    <col min="1538" max="1538" width="14.8984375" style="267" customWidth="1"/>
    <col min="1539" max="1539" width="1.3984375" style="267" customWidth="1"/>
    <col min="1540" max="1540" width="14.8984375" style="267" customWidth="1"/>
    <col min="1541" max="1541" width="1.3984375" style="267" customWidth="1"/>
    <col min="1542" max="1542" width="14.8984375" style="267" customWidth="1"/>
    <col min="1543" max="1543" width="1.3984375" style="267" customWidth="1"/>
    <col min="1544" max="1788" width="9.5" style="267"/>
    <col min="1789" max="1789" width="36.3984375" style="267" customWidth="1"/>
    <col min="1790" max="1790" width="6.09765625" style="267" customWidth="1"/>
    <col min="1791" max="1791" width="1.3984375" style="267" customWidth="1"/>
    <col min="1792" max="1792" width="14.8984375" style="267" customWidth="1"/>
    <col min="1793" max="1793" width="1.3984375" style="267" customWidth="1"/>
    <col min="1794" max="1794" width="14.8984375" style="267" customWidth="1"/>
    <col min="1795" max="1795" width="1.3984375" style="267" customWidth="1"/>
    <col min="1796" max="1796" width="14.8984375" style="267" customWidth="1"/>
    <col min="1797" max="1797" width="1.3984375" style="267" customWidth="1"/>
    <col min="1798" max="1798" width="14.8984375" style="267" customWidth="1"/>
    <col min="1799" max="1799" width="1.3984375" style="267" customWidth="1"/>
    <col min="1800" max="2044" width="9.5" style="267"/>
    <col min="2045" max="2045" width="36.3984375" style="267" customWidth="1"/>
    <col min="2046" max="2046" width="6.09765625" style="267" customWidth="1"/>
    <col min="2047" max="2047" width="1.3984375" style="267" customWidth="1"/>
    <col min="2048" max="2048" width="14.8984375" style="267" customWidth="1"/>
    <col min="2049" max="2049" width="1.3984375" style="267" customWidth="1"/>
    <col min="2050" max="2050" width="14.8984375" style="267" customWidth="1"/>
    <col min="2051" max="2051" width="1.3984375" style="267" customWidth="1"/>
    <col min="2052" max="2052" width="14.8984375" style="267" customWidth="1"/>
    <col min="2053" max="2053" width="1.3984375" style="267" customWidth="1"/>
    <col min="2054" max="2054" width="14.8984375" style="267" customWidth="1"/>
    <col min="2055" max="2055" width="1.3984375" style="267" customWidth="1"/>
    <col min="2056" max="2300" width="9.5" style="267"/>
    <col min="2301" max="2301" width="36.3984375" style="267" customWidth="1"/>
    <col min="2302" max="2302" width="6.09765625" style="267" customWidth="1"/>
    <col min="2303" max="2303" width="1.3984375" style="267" customWidth="1"/>
    <col min="2304" max="2304" width="14.8984375" style="267" customWidth="1"/>
    <col min="2305" max="2305" width="1.3984375" style="267" customWidth="1"/>
    <col min="2306" max="2306" width="14.8984375" style="267" customWidth="1"/>
    <col min="2307" max="2307" width="1.3984375" style="267" customWidth="1"/>
    <col min="2308" max="2308" width="14.8984375" style="267" customWidth="1"/>
    <col min="2309" max="2309" width="1.3984375" style="267" customWidth="1"/>
    <col min="2310" max="2310" width="14.8984375" style="267" customWidth="1"/>
    <col min="2311" max="2311" width="1.3984375" style="267" customWidth="1"/>
    <col min="2312" max="2556" width="9.5" style="267"/>
    <col min="2557" max="2557" width="36.3984375" style="267" customWidth="1"/>
    <col min="2558" max="2558" width="6.09765625" style="267" customWidth="1"/>
    <col min="2559" max="2559" width="1.3984375" style="267" customWidth="1"/>
    <col min="2560" max="2560" width="14.8984375" style="267" customWidth="1"/>
    <col min="2561" max="2561" width="1.3984375" style="267" customWidth="1"/>
    <col min="2562" max="2562" width="14.8984375" style="267" customWidth="1"/>
    <col min="2563" max="2563" width="1.3984375" style="267" customWidth="1"/>
    <col min="2564" max="2564" width="14.8984375" style="267" customWidth="1"/>
    <col min="2565" max="2565" width="1.3984375" style="267" customWidth="1"/>
    <col min="2566" max="2566" width="14.8984375" style="267" customWidth="1"/>
    <col min="2567" max="2567" width="1.3984375" style="267" customWidth="1"/>
    <col min="2568" max="2812" width="9.5" style="267"/>
    <col min="2813" max="2813" width="36.3984375" style="267" customWidth="1"/>
    <col min="2814" max="2814" width="6.09765625" style="267" customWidth="1"/>
    <col min="2815" max="2815" width="1.3984375" style="267" customWidth="1"/>
    <col min="2816" max="2816" width="14.8984375" style="267" customWidth="1"/>
    <col min="2817" max="2817" width="1.3984375" style="267" customWidth="1"/>
    <col min="2818" max="2818" width="14.8984375" style="267" customWidth="1"/>
    <col min="2819" max="2819" width="1.3984375" style="267" customWidth="1"/>
    <col min="2820" max="2820" width="14.8984375" style="267" customWidth="1"/>
    <col min="2821" max="2821" width="1.3984375" style="267" customWidth="1"/>
    <col min="2822" max="2822" width="14.8984375" style="267" customWidth="1"/>
    <col min="2823" max="2823" width="1.3984375" style="267" customWidth="1"/>
    <col min="2824" max="3068" width="9.5" style="267"/>
    <col min="3069" max="3069" width="36.3984375" style="267" customWidth="1"/>
    <col min="3070" max="3070" width="6.09765625" style="267" customWidth="1"/>
    <col min="3071" max="3071" width="1.3984375" style="267" customWidth="1"/>
    <col min="3072" max="3072" width="14.8984375" style="267" customWidth="1"/>
    <col min="3073" max="3073" width="1.3984375" style="267" customWidth="1"/>
    <col min="3074" max="3074" width="14.8984375" style="267" customWidth="1"/>
    <col min="3075" max="3075" width="1.3984375" style="267" customWidth="1"/>
    <col min="3076" max="3076" width="14.8984375" style="267" customWidth="1"/>
    <col min="3077" max="3077" width="1.3984375" style="267" customWidth="1"/>
    <col min="3078" max="3078" width="14.8984375" style="267" customWidth="1"/>
    <col min="3079" max="3079" width="1.3984375" style="267" customWidth="1"/>
    <col min="3080" max="3324" width="9.5" style="267"/>
    <col min="3325" max="3325" width="36.3984375" style="267" customWidth="1"/>
    <col min="3326" max="3326" width="6.09765625" style="267" customWidth="1"/>
    <col min="3327" max="3327" width="1.3984375" style="267" customWidth="1"/>
    <col min="3328" max="3328" width="14.8984375" style="267" customWidth="1"/>
    <col min="3329" max="3329" width="1.3984375" style="267" customWidth="1"/>
    <col min="3330" max="3330" width="14.8984375" style="267" customWidth="1"/>
    <col min="3331" max="3331" width="1.3984375" style="267" customWidth="1"/>
    <col min="3332" max="3332" width="14.8984375" style="267" customWidth="1"/>
    <col min="3333" max="3333" width="1.3984375" style="267" customWidth="1"/>
    <col min="3334" max="3334" width="14.8984375" style="267" customWidth="1"/>
    <col min="3335" max="3335" width="1.3984375" style="267" customWidth="1"/>
    <col min="3336" max="3580" width="9.5" style="267"/>
    <col min="3581" max="3581" width="36.3984375" style="267" customWidth="1"/>
    <col min="3582" max="3582" width="6.09765625" style="267" customWidth="1"/>
    <col min="3583" max="3583" width="1.3984375" style="267" customWidth="1"/>
    <col min="3584" max="3584" width="14.8984375" style="267" customWidth="1"/>
    <col min="3585" max="3585" width="1.3984375" style="267" customWidth="1"/>
    <col min="3586" max="3586" width="14.8984375" style="267" customWidth="1"/>
    <col min="3587" max="3587" width="1.3984375" style="267" customWidth="1"/>
    <col min="3588" max="3588" width="14.8984375" style="267" customWidth="1"/>
    <col min="3589" max="3589" width="1.3984375" style="267" customWidth="1"/>
    <col min="3590" max="3590" width="14.8984375" style="267" customWidth="1"/>
    <col min="3591" max="3591" width="1.3984375" style="267" customWidth="1"/>
    <col min="3592" max="3836" width="9.5" style="267"/>
    <col min="3837" max="3837" width="36.3984375" style="267" customWidth="1"/>
    <col min="3838" max="3838" width="6.09765625" style="267" customWidth="1"/>
    <col min="3839" max="3839" width="1.3984375" style="267" customWidth="1"/>
    <col min="3840" max="3840" width="14.8984375" style="267" customWidth="1"/>
    <col min="3841" max="3841" width="1.3984375" style="267" customWidth="1"/>
    <col min="3842" max="3842" width="14.8984375" style="267" customWidth="1"/>
    <col min="3843" max="3843" width="1.3984375" style="267" customWidth="1"/>
    <col min="3844" max="3844" width="14.8984375" style="267" customWidth="1"/>
    <col min="3845" max="3845" width="1.3984375" style="267" customWidth="1"/>
    <col min="3846" max="3846" width="14.8984375" style="267" customWidth="1"/>
    <col min="3847" max="3847" width="1.3984375" style="267" customWidth="1"/>
    <col min="3848" max="4092" width="9.5" style="267"/>
    <col min="4093" max="4093" width="36.3984375" style="267" customWidth="1"/>
    <col min="4094" max="4094" width="6.09765625" style="267" customWidth="1"/>
    <col min="4095" max="4095" width="1.3984375" style="267" customWidth="1"/>
    <col min="4096" max="4096" width="14.8984375" style="267" customWidth="1"/>
    <col min="4097" max="4097" width="1.3984375" style="267" customWidth="1"/>
    <col min="4098" max="4098" width="14.8984375" style="267" customWidth="1"/>
    <col min="4099" max="4099" width="1.3984375" style="267" customWidth="1"/>
    <col min="4100" max="4100" width="14.8984375" style="267" customWidth="1"/>
    <col min="4101" max="4101" width="1.3984375" style="267" customWidth="1"/>
    <col min="4102" max="4102" width="14.8984375" style="267" customWidth="1"/>
    <col min="4103" max="4103" width="1.3984375" style="267" customWidth="1"/>
    <col min="4104" max="4348" width="9.5" style="267"/>
    <col min="4349" max="4349" width="36.3984375" style="267" customWidth="1"/>
    <col min="4350" max="4350" width="6.09765625" style="267" customWidth="1"/>
    <col min="4351" max="4351" width="1.3984375" style="267" customWidth="1"/>
    <col min="4352" max="4352" width="14.8984375" style="267" customWidth="1"/>
    <col min="4353" max="4353" width="1.3984375" style="267" customWidth="1"/>
    <col min="4354" max="4354" width="14.8984375" style="267" customWidth="1"/>
    <col min="4355" max="4355" width="1.3984375" style="267" customWidth="1"/>
    <col min="4356" max="4356" width="14.8984375" style="267" customWidth="1"/>
    <col min="4357" max="4357" width="1.3984375" style="267" customWidth="1"/>
    <col min="4358" max="4358" width="14.8984375" style="267" customWidth="1"/>
    <col min="4359" max="4359" width="1.3984375" style="267" customWidth="1"/>
    <col min="4360" max="4604" width="9.5" style="267"/>
    <col min="4605" max="4605" width="36.3984375" style="267" customWidth="1"/>
    <col min="4606" max="4606" width="6.09765625" style="267" customWidth="1"/>
    <col min="4607" max="4607" width="1.3984375" style="267" customWidth="1"/>
    <col min="4608" max="4608" width="14.8984375" style="267" customWidth="1"/>
    <col min="4609" max="4609" width="1.3984375" style="267" customWidth="1"/>
    <col min="4610" max="4610" width="14.8984375" style="267" customWidth="1"/>
    <col min="4611" max="4611" width="1.3984375" style="267" customWidth="1"/>
    <col min="4612" max="4612" width="14.8984375" style="267" customWidth="1"/>
    <col min="4613" max="4613" width="1.3984375" style="267" customWidth="1"/>
    <col min="4614" max="4614" width="14.8984375" style="267" customWidth="1"/>
    <col min="4615" max="4615" width="1.3984375" style="267" customWidth="1"/>
    <col min="4616" max="4860" width="9.5" style="267"/>
    <col min="4861" max="4861" width="36.3984375" style="267" customWidth="1"/>
    <col min="4862" max="4862" width="6.09765625" style="267" customWidth="1"/>
    <col min="4863" max="4863" width="1.3984375" style="267" customWidth="1"/>
    <col min="4864" max="4864" width="14.8984375" style="267" customWidth="1"/>
    <col min="4865" max="4865" width="1.3984375" style="267" customWidth="1"/>
    <col min="4866" max="4866" width="14.8984375" style="267" customWidth="1"/>
    <col min="4867" max="4867" width="1.3984375" style="267" customWidth="1"/>
    <col min="4868" max="4868" width="14.8984375" style="267" customWidth="1"/>
    <col min="4869" max="4869" width="1.3984375" style="267" customWidth="1"/>
    <col min="4870" max="4870" width="14.8984375" style="267" customWidth="1"/>
    <col min="4871" max="4871" width="1.3984375" style="267" customWidth="1"/>
    <col min="4872" max="5116" width="9.5" style="267"/>
    <col min="5117" max="5117" width="36.3984375" style="267" customWidth="1"/>
    <col min="5118" max="5118" width="6.09765625" style="267" customWidth="1"/>
    <col min="5119" max="5119" width="1.3984375" style="267" customWidth="1"/>
    <col min="5120" max="5120" width="14.8984375" style="267" customWidth="1"/>
    <col min="5121" max="5121" width="1.3984375" style="267" customWidth="1"/>
    <col min="5122" max="5122" width="14.8984375" style="267" customWidth="1"/>
    <col min="5123" max="5123" width="1.3984375" style="267" customWidth="1"/>
    <col min="5124" max="5124" width="14.8984375" style="267" customWidth="1"/>
    <col min="5125" max="5125" width="1.3984375" style="267" customWidth="1"/>
    <col min="5126" max="5126" width="14.8984375" style="267" customWidth="1"/>
    <col min="5127" max="5127" width="1.3984375" style="267" customWidth="1"/>
    <col min="5128" max="5372" width="9.5" style="267"/>
    <col min="5373" max="5373" width="36.3984375" style="267" customWidth="1"/>
    <col min="5374" max="5374" width="6.09765625" style="267" customWidth="1"/>
    <col min="5375" max="5375" width="1.3984375" style="267" customWidth="1"/>
    <col min="5376" max="5376" width="14.8984375" style="267" customWidth="1"/>
    <col min="5377" max="5377" width="1.3984375" style="267" customWidth="1"/>
    <col min="5378" max="5378" width="14.8984375" style="267" customWidth="1"/>
    <col min="5379" max="5379" width="1.3984375" style="267" customWidth="1"/>
    <col min="5380" max="5380" width="14.8984375" style="267" customWidth="1"/>
    <col min="5381" max="5381" width="1.3984375" style="267" customWidth="1"/>
    <col min="5382" max="5382" width="14.8984375" style="267" customWidth="1"/>
    <col min="5383" max="5383" width="1.3984375" style="267" customWidth="1"/>
    <col min="5384" max="5628" width="9.5" style="267"/>
    <col min="5629" max="5629" width="36.3984375" style="267" customWidth="1"/>
    <col min="5630" max="5630" width="6.09765625" style="267" customWidth="1"/>
    <col min="5631" max="5631" width="1.3984375" style="267" customWidth="1"/>
    <col min="5632" max="5632" width="14.8984375" style="267" customWidth="1"/>
    <col min="5633" max="5633" width="1.3984375" style="267" customWidth="1"/>
    <col min="5634" max="5634" width="14.8984375" style="267" customWidth="1"/>
    <col min="5635" max="5635" width="1.3984375" style="267" customWidth="1"/>
    <col min="5636" max="5636" width="14.8984375" style="267" customWidth="1"/>
    <col min="5637" max="5637" width="1.3984375" style="267" customWidth="1"/>
    <col min="5638" max="5638" width="14.8984375" style="267" customWidth="1"/>
    <col min="5639" max="5639" width="1.3984375" style="267" customWidth="1"/>
    <col min="5640" max="5884" width="9.5" style="267"/>
    <col min="5885" max="5885" width="36.3984375" style="267" customWidth="1"/>
    <col min="5886" max="5886" width="6.09765625" style="267" customWidth="1"/>
    <col min="5887" max="5887" width="1.3984375" style="267" customWidth="1"/>
    <col min="5888" max="5888" width="14.8984375" style="267" customWidth="1"/>
    <col min="5889" max="5889" width="1.3984375" style="267" customWidth="1"/>
    <col min="5890" max="5890" width="14.8984375" style="267" customWidth="1"/>
    <col min="5891" max="5891" width="1.3984375" style="267" customWidth="1"/>
    <col min="5892" max="5892" width="14.8984375" style="267" customWidth="1"/>
    <col min="5893" max="5893" width="1.3984375" style="267" customWidth="1"/>
    <col min="5894" max="5894" width="14.8984375" style="267" customWidth="1"/>
    <col min="5895" max="5895" width="1.3984375" style="267" customWidth="1"/>
    <col min="5896" max="6140" width="9.5" style="267"/>
    <col min="6141" max="6141" width="36.3984375" style="267" customWidth="1"/>
    <col min="6142" max="6142" width="6.09765625" style="267" customWidth="1"/>
    <col min="6143" max="6143" width="1.3984375" style="267" customWidth="1"/>
    <col min="6144" max="6144" width="14.8984375" style="267" customWidth="1"/>
    <col min="6145" max="6145" width="1.3984375" style="267" customWidth="1"/>
    <col min="6146" max="6146" width="14.8984375" style="267" customWidth="1"/>
    <col min="6147" max="6147" width="1.3984375" style="267" customWidth="1"/>
    <col min="6148" max="6148" width="14.8984375" style="267" customWidth="1"/>
    <col min="6149" max="6149" width="1.3984375" style="267" customWidth="1"/>
    <col min="6150" max="6150" width="14.8984375" style="267" customWidth="1"/>
    <col min="6151" max="6151" width="1.3984375" style="267" customWidth="1"/>
    <col min="6152" max="6396" width="9.5" style="267"/>
    <col min="6397" max="6397" width="36.3984375" style="267" customWidth="1"/>
    <col min="6398" max="6398" width="6.09765625" style="267" customWidth="1"/>
    <col min="6399" max="6399" width="1.3984375" style="267" customWidth="1"/>
    <col min="6400" max="6400" width="14.8984375" style="267" customWidth="1"/>
    <col min="6401" max="6401" width="1.3984375" style="267" customWidth="1"/>
    <col min="6402" max="6402" width="14.8984375" style="267" customWidth="1"/>
    <col min="6403" max="6403" width="1.3984375" style="267" customWidth="1"/>
    <col min="6404" max="6404" width="14.8984375" style="267" customWidth="1"/>
    <col min="6405" max="6405" width="1.3984375" style="267" customWidth="1"/>
    <col min="6406" max="6406" width="14.8984375" style="267" customWidth="1"/>
    <col min="6407" max="6407" width="1.3984375" style="267" customWidth="1"/>
    <col min="6408" max="6652" width="9.5" style="267"/>
    <col min="6653" max="6653" width="36.3984375" style="267" customWidth="1"/>
    <col min="6654" max="6654" width="6.09765625" style="267" customWidth="1"/>
    <col min="6655" max="6655" width="1.3984375" style="267" customWidth="1"/>
    <col min="6656" max="6656" width="14.8984375" style="267" customWidth="1"/>
    <col min="6657" max="6657" width="1.3984375" style="267" customWidth="1"/>
    <col min="6658" max="6658" width="14.8984375" style="267" customWidth="1"/>
    <col min="6659" max="6659" width="1.3984375" style="267" customWidth="1"/>
    <col min="6660" max="6660" width="14.8984375" style="267" customWidth="1"/>
    <col min="6661" max="6661" width="1.3984375" style="267" customWidth="1"/>
    <col min="6662" max="6662" width="14.8984375" style="267" customWidth="1"/>
    <col min="6663" max="6663" width="1.3984375" style="267" customWidth="1"/>
    <col min="6664" max="6908" width="9.5" style="267"/>
    <col min="6909" max="6909" width="36.3984375" style="267" customWidth="1"/>
    <col min="6910" max="6910" width="6.09765625" style="267" customWidth="1"/>
    <col min="6911" max="6911" width="1.3984375" style="267" customWidth="1"/>
    <col min="6912" max="6912" width="14.8984375" style="267" customWidth="1"/>
    <col min="6913" max="6913" width="1.3984375" style="267" customWidth="1"/>
    <col min="6914" max="6914" width="14.8984375" style="267" customWidth="1"/>
    <col min="6915" max="6915" width="1.3984375" style="267" customWidth="1"/>
    <col min="6916" max="6916" width="14.8984375" style="267" customWidth="1"/>
    <col min="6917" max="6917" width="1.3984375" style="267" customWidth="1"/>
    <col min="6918" max="6918" width="14.8984375" style="267" customWidth="1"/>
    <col min="6919" max="6919" width="1.3984375" style="267" customWidth="1"/>
    <col min="6920" max="7164" width="9.5" style="267"/>
    <col min="7165" max="7165" width="36.3984375" style="267" customWidth="1"/>
    <col min="7166" max="7166" width="6.09765625" style="267" customWidth="1"/>
    <col min="7167" max="7167" width="1.3984375" style="267" customWidth="1"/>
    <col min="7168" max="7168" width="14.8984375" style="267" customWidth="1"/>
    <col min="7169" max="7169" width="1.3984375" style="267" customWidth="1"/>
    <col min="7170" max="7170" width="14.8984375" style="267" customWidth="1"/>
    <col min="7171" max="7171" width="1.3984375" style="267" customWidth="1"/>
    <col min="7172" max="7172" width="14.8984375" style="267" customWidth="1"/>
    <col min="7173" max="7173" width="1.3984375" style="267" customWidth="1"/>
    <col min="7174" max="7174" width="14.8984375" style="267" customWidth="1"/>
    <col min="7175" max="7175" width="1.3984375" style="267" customWidth="1"/>
    <col min="7176" max="7420" width="9.5" style="267"/>
    <col min="7421" max="7421" width="36.3984375" style="267" customWidth="1"/>
    <col min="7422" max="7422" width="6.09765625" style="267" customWidth="1"/>
    <col min="7423" max="7423" width="1.3984375" style="267" customWidth="1"/>
    <col min="7424" max="7424" width="14.8984375" style="267" customWidth="1"/>
    <col min="7425" max="7425" width="1.3984375" style="267" customWidth="1"/>
    <col min="7426" max="7426" width="14.8984375" style="267" customWidth="1"/>
    <col min="7427" max="7427" width="1.3984375" style="267" customWidth="1"/>
    <col min="7428" max="7428" width="14.8984375" style="267" customWidth="1"/>
    <col min="7429" max="7429" width="1.3984375" style="267" customWidth="1"/>
    <col min="7430" max="7430" width="14.8984375" style="267" customWidth="1"/>
    <col min="7431" max="7431" width="1.3984375" style="267" customWidth="1"/>
    <col min="7432" max="7676" width="9.5" style="267"/>
    <col min="7677" max="7677" width="36.3984375" style="267" customWidth="1"/>
    <col min="7678" max="7678" width="6.09765625" style="267" customWidth="1"/>
    <col min="7679" max="7679" width="1.3984375" style="267" customWidth="1"/>
    <col min="7680" max="7680" width="14.8984375" style="267" customWidth="1"/>
    <col min="7681" max="7681" width="1.3984375" style="267" customWidth="1"/>
    <col min="7682" max="7682" width="14.8984375" style="267" customWidth="1"/>
    <col min="7683" max="7683" width="1.3984375" style="267" customWidth="1"/>
    <col min="7684" max="7684" width="14.8984375" style="267" customWidth="1"/>
    <col min="7685" max="7685" width="1.3984375" style="267" customWidth="1"/>
    <col min="7686" max="7686" width="14.8984375" style="267" customWidth="1"/>
    <col min="7687" max="7687" width="1.3984375" style="267" customWidth="1"/>
    <col min="7688" max="7932" width="9.5" style="267"/>
    <col min="7933" max="7933" width="36.3984375" style="267" customWidth="1"/>
    <col min="7934" max="7934" width="6.09765625" style="267" customWidth="1"/>
    <col min="7935" max="7935" width="1.3984375" style="267" customWidth="1"/>
    <col min="7936" max="7936" width="14.8984375" style="267" customWidth="1"/>
    <col min="7937" max="7937" width="1.3984375" style="267" customWidth="1"/>
    <col min="7938" max="7938" width="14.8984375" style="267" customWidth="1"/>
    <col min="7939" max="7939" width="1.3984375" style="267" customWidth="1"/>
    <col min="7940" max="7940" width="14.8984375" style="267" customWidth="1"/>
    <col min="7941" max="7941" width="1.3984375" style="267" customWidth="1"/>
    <col min="7942" max="7942" width="14.8984375" style="267" customWidth="1"/>
    <col min="7943" max="7943" width="1.3984375" style="267" customWidth="1"/>
    <col min="7944" max="8188" width="9.5" style="267"/>
    <col min="8189" max="8189" width="36.3984375" style="267" customWidth="1"/>
    <col min="8190" max="8190" width="6.09765625" style="267" customWidth="1"/>
    <col min="8191" max="8191" width="1.3984375" style="267" customWidth="1"/>
    <col min="8192" max="8192" width="14.8984375" style="267" customWidth="1"/>
    <col min="8193" max="8193" width="1.3984375" style="267" customWidth="1"/>
    <col min="8194" max="8194" width="14.8984375" style="267" customWidth="1"/>
    <col min="8195" max="8195" width="1.3984375" style="267" customWidth="1"/>
    <col min="8196" max="8196" width="14.8984375" style="267" customWidth="1"/>
    <col min="8197" max="8197" width="1.3984375" style="267" customWidth="1"/>
    <col min="8198" max="8198" width="14.8984375" style="267" customWidth="1"/>
    <col min="8199" max="8199" width="1.3984375" style="267" customWidth="1"/>
    <col min="8200" max="8444" width="9.5" style="267"/>
    <col min="8445" max="8445" width="36.3984375" style="267" customWidth="1"/>
    <col min="8446" max="8446" width="6.09765625" style="267" customWidth="1"/>
    <col min="8447" max="8447" width="1.3984375" style="267" customWidth="1"/>
    <col min="8448" max="8448" width="14.8984375" style="267" customWidth="1"/>
    <col min="8449" max="8449" width="1.3984375" style="267" customWidth="1"/>
    <col min="8450" max="8450" width="14.8984375" style="267" customWidth="1"/>
    <col min="8451" max="8451" width="1.3984375" style="267" customWidth="1"/>
    <col min="8452" max="8452" width="14.8984375" style="267" customWidth="1"/>
    <col min="8453" max="8453" width="1.3984375" style="267" customWidth="1"/>
    <col min="8454" max="8454" width="14.8984375" style="267" customWidth="1"/>
    <col min="8455" max="8455" width="1.3984375" style="267" customWidth="1"/>
    <col min="8456" max="8700" width="9.5" style="267"/>
    <col min="8701" max="8701" width="36.3984375" style="267" customWidth="1"/>
    <col min="8702" max="8702" width="6.09765625" style="267" customWidth="1"/>
    <col min="8703" max="8703" width="1.3984375" style="267" customWidth="1"/>
    <col min="8704" max="8704" width="14.8984375" style="267" customWidth="1"/>
    <col min="8705" max="8705" width="1.3984375" style="267" customWidth="1"/>
    <col min="8706" max="8706" width="14.8984375" style="267" customWidth="1"/>
    <col min="8707" max="8707" width="1.3984375" style="267" customWidth="1"/>
    <col min="8708" max="8708" width="14.8984375" style="267" customWidth="1"/>
    <col min="8709" max="8709" width="1.3984375" style="267" customWidth="1"/>
    <col min="8710" max="8710" width="14.8984375" style="267" customWidth="1"/>
    <col min="8711" max="8711" width="1.3984375" style="267" customWidth="1"/>
    <col min="8712" max="8956" width="9.5" style="267"/>
    <col min="8957" max="8957" width="36.3984375" style="267" customWidth="1"/>
    <col min="8958" max="8958" width="6.09765625" style="267" customWidth="1"/>
    <col min="8959" max="8959" width="1.3984375" style="267" customWidth="1"/>
    <col min="8960" max="8960" width="14.8984375" style="267" customWidth="1"/>
    <col min="8961" max="8961" width="1.3984375" style="267" customWidth="1"/>
    <col min="8962" max="8962" width="14.8984375" style="267" customWidth="1"/>
    <col min="8963" max="8963" width="1.3984375" style="267" customWidth="1"/>
    <col min="8964" max="8964" width="14.8984375" style="267" customWidth="1"/>
    <col min="8965" max="8965" width="1.3984375" style="267" customWidth="1"/>
    <col min="8966" max="8966" width="14.8984375" style="267" customWidth="1"/>
    <col min="8967" max="8967" width="1.3984375" style="267" customWidth="1"/>
    <col min="8968" max="9212" width="9.5" style="267"/>
    <col min="9213" max="9213" width="36.3984375" style="267" customWidth="1"/>
    <col min="9214" max="9214" width="6.09765625" style="267" customWidth="1"/>
    <col min="9215" max="9215" width="1.3984375" style="267" customWidth="1"/>
    <col min="9216" max="9216" width="14.8984375" style="267" customWidth="1"/>
    <col min="9217" max="9217" width="1.3984375" style="267" customWidth="1"/>
    <col min="9218" max="9218" width="14.8984375" style="267" customWidth="1"/>
    <col min="9219" max="9219" width="1.3984375" style="267" customWidth="1"/>
    <col min="9220" max="9220" width="14.8984375" style="267" customWidth="1"/>
    <col min="9221" max="9221" width="1.3984375" style="267" customWidth="1"/>
    <col min="9222" max="9222" width="14.8984375" style="267" customWidth="1"/>
    <col min="9223" max="9223" width="1.3984375" style="267" customWidth="1"/>
    <col min="9224" max="9468" width="9.5" style="267"/>
    <col min="9469" max="9469" width="36.3984375" style="267" customWidth="1"/>
    <col min="9470" max="9470" width="6.09765625" style="267" customWidth="1"/>
    <col min="9471" max="9471" width="1.3984375" style="267" customWidth="1"/>
    <col min="9472" max="9472" width="14.8984375" style="267" customWidth="1"/>
    <col min="9473" max="9473" width="1.3984375" style="267" customWidth="1"/>
    <col min="9474" max="9474" width="14.8984375" style="267" customWidth="1"/>
    <col min="9475" max="9475" width="1.3984375" style="267" customWidth="1"/>
    <col min="9476" max="9476" width="14.8984375" style="267" customWidth="1"/>
    <col min="9477" max="9477" width="1.3984375" style="267" customWidth="1"/>
    <col min="9478" max="9478" width="14.8984375" style="267" customWidth="1"/>
    <col min="9479" max="9479" width="1.3984375" style="267" customWidth="1"/>
    <col min="9480" max="9724" width="9.5" style="267"/>
    <col min="9725" max="9725" width="36.3984375" style="267" customWidth="1"/>
    <col min="9726" max="9726" width="6.09765625" style="267" customWidth="1"/>
    <col min="9727" max="9727" width="1.3984375" style="267" customWidth="1"/>
    <col min="9728" max="9728" width="14.8984375" style="267" customWidth="1"/>
    <col min="9729" max="9729" width="1.3984375" style="267" customWidth="1"/>
    <col min="9730" max="9730" width="14.8984375" style="267" customWidth="1"/>
    <col min="9731" max="9731" width="1.3984375" style="267" customWidth="1"/>
    <col min="9732" max="9732" width="14.8984375" style="267" customWidth="1"/>
    <col min="9733" max="9733" width="1.3984375" style="267" customWidth="1"/>
    <col min="9734" max="9734" width="14.8984375" style="267" customWidth="1"/>
    <col min="9735" max="9735" width="1.3984375" style="267" customWidth="1"/>
    <col min="9736" max="9980" width="9.5" style="267"/>
    <col min="9981" max="9981" width="36.3984375" style="267" customWidth="1"/>
    <col min="9982" max="9982" width="6.09765625" style="267" customWidth="1"/>
    <col min="9983" max="9983" width="1.3984375" style="267" customWidth="1"/>
    <col min="9984" max="9984" width="14.8984375" style="267" customWidth="1"/>
    <col min="9985" max="9985" width="1.3984375" style="267" customWidth="1"/>
    <col min="9986" max="9986" width="14.8984375" style="267" customWidth="1"/>
    <col min="9987" max="9987" width="1.3984375" style="267" customWidth="1"/>
    <col min="9988" max="9988" width="14.8984375" style="267" customWidth="1"/>
    <col min="9989" max="9989" width="1.3984375" style="267" customWidth="1"/>
    <col min="9990" max="9990" width="14.8984375" style="267" customWidth="1"/>
    <col min="9991" max="9991" width="1.3984375" style="267" customWidth="1"/>
    <col min="9992" max="10236" width="9.5" style="267"/>
    <col min="10237" max="10237" width="36.3984375" style="267" customWidth="1"/>
    <col min="10238" max="10238" width="6.09765625" style="267" customWidth="1"/>
    <col min="10239" max="10239" width="1.3984375" style="267" customWidth="1"/>
    <col min="10240" max="10240" width="14.8984375" style="267" customWidth="1"/>
    <col min="10241" max="10241" width="1.3984375" style="267" customWidth="1"/>
    <col min="10242" max="10242" width="14.8984375" style="267" customWidth="1"/>
    <col min="10243" max="10243" width="1.3984375" style="267" customWidth="1"/>
    <col min="10244" max="10244" width="14.8984375" style="267" customWidth="1"/>
    <col min="10245" max="10245" width="1.3984375" style="267" customWidth="1"/>
    <col min="10246" max="10246" width="14.8984375" style="267" customWidth="1"/>
    <col min="10247" max="10247" width="1.3984375" style="267" customWidth="1"/>
    <col min="10248" max="10492" width="9.5" style="267"/>
    <col min="10493" max="10493" width="36.3984375" style="267" customWidth="1"/>
    <col min="10494" max="10494" width="6.09765625" style="267" customWidth="1"/>
    <col min="10495" max="10495" width="1.3984375" style="267" customWidth="1"/>
    <col min="10496" max="10496" width="14.8984375" style="267" customWidth="1"/>
    <col min="10497" max="10497" width="1.3984375" style="267" customWidth="1"/>
    <col min="10498" max="10498" width="14.8984375" style="267" customWidth="1"/>
    <col min="10499" max="10499" width="1.3984375" style="267" customWidth="1"/>
    <col min="10500" max="10500" width="14.8984375" style="267" customWidth="1"/>
    <col min="10501" max="10501" width="1.3984375" style="267" customWidth="1"/>
    <col min="10502" max="10502" width="14.8984375" style="267" customWidth="1"/>
    <col min="10503" max="10503" width="1.3984375" style="267" customWidth="1"/>
    <col min="10504" max="10748" width="9.5" style="267"/>
    <col min="10749" max="10749" width="36.3984375" style="267" customWidth="1"/>
    <col min="10750" max="10750" width="6.09765625" style="267" customWidth="1"/>
    <col min="10751" max="10751" width="1.3984375" style="267" customWidth="1"/>
    <col min="10752" max="10752" width="14.8984375" style="267" customWidth="1"/>
    <col min="10753" max="10753" width="1.3984375" style="267" customWidth="1"/>
    <col min="10754" max="10754" width="14.8984375" style="267" customWidth="1"/>
    <col min="10755" max="10755" width="1.3984375" style="267" customWidth="1"/>
    <col min="10756" max="10756" width="14.8984375" style="267" customWidth="1"/>
    <col min="10757" max="10757" width="1.3984375" style="267" customWidth="1"/>
    <col min="10758" max="10758" width="14.8984375" style="267" customWidth="1"/>
    <col min="10759" max="10759" width="1.3984375" style="267" customWidth="1"/>
    <col min="10760" max="11004" width="9.5" style="267"/>
    <col min="11005" max="11005" width="36.3984375" style="267" customWidth="1"/>
    <col min="11006" max="11006" width="6.09765625" style="267" customWidth="1"/>
    <col min="11007" max="11007" width="1.3984375" style="267" customWidth="1"/>
    <col min="11008" max="11008" width="14.8984375" style="267" customWidth="1"/>
    <col min="11009" max="11009" width="1.3984375" style="267" customWidth="1"/>
    <col min="11010" max="11010" width="14.8984375" style="267" customWidth="1"/>
    <col min="11011" max="11011" width="1.3984375" style="267" customWidth="1"/>
    <col min="11012" max="11012" width="14.8984375" style="267" customWidth="1"/>
    <col min="11013" max="11013" width="1.3984375" style="267" customWidth="1"/>
    <col min="11014" max="11014" width="14.8984375" style="267" customWidth="1"/>
    <col min="11015" max="11015" width="1.3984375" style="267" customWidth="1"/>
    <col min="11016" max="11260" width="9.5" style="267"/>
    <col min="11261" max="11261" width="36.3984375" style="267" customWidth="1"/>
    <col min="11262" max="11262" width="6.09765625" style="267" customWidth="1"/>
    <col min="11263" max="11263" width="1.3984375" style="267" customWidth="1"/>
    <col min="11264" max="11264" width="14.8984375" style="267" customWidth="1"/>
    <col min="11265" max="11265" width="1.3984375" style="267" customWidth="1"/>
    <col min="11266" max="11266" width="14.8984375" style="267" customWidth="1"/>
    <col min="11267" max="11267" width="1.3984375" style="267" customWidth="1"/>
    <col min="11268" max="11268" width="14.8984375" style="267" customWidth="1"/>
    <col min="11269" max="11269" width="1.3984375" style="267" customWidth="1"/>
    <col min="11270" max="11270" width="14.8984375" style="267" customWidth="1"/>
    <col min="11271" max="11271" width="1.3984375" style="267" customWidth="1"/>
    <col min="11272" max="11516" width="9.5" style="267"/>
    <col min="11517" max="11517" width="36.3984375" style="267" customWidth="1"/>
    <col min="11518" max="11518" width="6.09765625" style="267" customWidth="1"/>
    <col min="11519" max="11519" width="1.3984375" style="267" customWidth="1"/>
    <col min="11520" max="11520" width="14.8984375" style="267" customWidth="1"/>
    <col min="11521" max="11521" width="1.3984375" style="267" customWidth="1"/>
    <col min="11522" max="11522" width="14.8984375" style="267" customWidth="1"/>
    <col min="11523" max="11523" width="1.3984375" style="267" customWidth="1"/>
    <col min="11524" max="11524" width="14.8984375" style="267" customWidth="1"/>
    <col min="11525" max="11525" width="1.3984375" style="267" customWidth="1"/>
    <col min="11526" max="11526" width="14.8984375" style="267" customWidth="1"/>
    <col min="11527" max="11527" width="1.3984375" style="267" customWidth="1"/>
    <col min="11528" max="11772" width="9.5" style="267"/>
    <col min="11773" max="11773" width="36.3984375" style="267" customWidth="1"/>
    <col min="11774" max="11774" width="6.09765625" style="267" customWidth="1"/>
    <col min="11775" max="11775" width="1.3984375" style="267" customWidth="1"/>
    <col min="11776" max="11776" width="14.8984375" style="267" customWidth="1"/>
    <col min="11777" max="11777" width="1.3984375" style="267" customWidth="1"/>
    <col min="11778" max="11778" width="14.8984375" style="267" customWidth="1"/>
    <col min="11779" max="11779" width="1.3984375" style="267" customWidth="1"/>
    <col min="11780" max="11780" width="14.8984375" style="267" customWidth="1"/>
    <col min="11781" max="11781" width="1.3984375" style="267" customWidth="1"/>
    <col min="11782" max="11782" width="14.8984375" style="267" customWidth="1"/>
    <col min="11783" max="11783" width="1.3984375" style="267" customWidth="1"/>
    <col min="11784" max="12028" width="9.5" style="267"/>
    <col min="12029" max="12029" width="36.3984375" style="267" customWidth="1"/>
    <col min="12030" max="12030" width="6.09765625" style="267" customWidth="1"/>
    <col min="12031" max="12031" width="1.3984375" style="267" customWidth="1"/>
    <col min="12032" max="12032" width="14.8984375" style="267" customWidth="1"/>
    <col min="12033" max="12033" width="1.3984375" style="267" customWidth="1"/>
    <col min="12034" max="12034" width="14.8984375" style="267" customWidth="1"/>
    <col min="12035" max="12035" width="1.3984375" style="267" customWidth="1"/>
    <col min="12036" max="12036" width="14.8984375" style="267" customWidth="1"/>
    <col min="12037" max="12037" width="1.3984375" style="267" customWidth="1"/>
    <col min="12038" max="12038" width="14.8984375" style="267" customWidth="1"/>
    <col min="12039" max="12039" width="1.3984375" style="267" customWidth="1"/>
    <col min="12040" max="12284" width="9.5" style="267"/>
    <col min="12285" max="12285" width="36.3984375" style="267" customWidth="1"/>
    <col min="12286" max="12286" width="6.09765625" style="267" customWidth="1"/>
    <col min="12287" max="12287" width="1.3984375" style="267" customWidth="1"/>
    <col min="12288" max="12288" width="14.8984375" style="267" customWidth="1"/>
    <col min="12289" max="12289" width="1.3984375" style="267" customWidth="1"/>
    <col min="12290" max="12290" width="14.8984375" style="267" customWidth="1"/>
    <col min="12291" max="12291" width="1.3984375" style="267" customWidth="1"/>
    <col min="12292" max="12292" width="14.8984375" style="267" customWidth="1"/>
    <col min="12293" max="12293" width="1.3984375" style="267" customWidth="1"/>
    <col min="12294" max="12294" width="14.8984375" style="267" customWidth="1"/>
    <col min="12295" max="12295" width="1.3984375" style="267" customWidth="1"/>
    <col min="12296" max="12540" width="9.5" style="267"/>
    <col min="12541" max="12541" width="36.3984375" style="267" customWidth="1"/>
    <col min="12542" max="12542" width="6.09765625" style="267" customWidth="1"/>
    <col min="12543" max="12543" width="1.3984375" style="267" customWidth="1"/>
    <col min="12544" max="12544" width="14.8984375" style="267" customWidth="1"/>
    <col min="12545" max="12545" width="1.3984375" style="267" customWidth="1"/>
    <col min="12546" max="12546" width="14.8984375" style="267" customWidth="1"/>
    <col min="12547" max="12547" width="1.3984375" style="267" customWidth="1"/>
    <col min="12548" max="12548" width="14.8984375" style="267" customWidth="1"/>
    <col min="12549" max="12549" width="1.3984375" style="267" customWidth="1"/>
    <col min="12550" max="12550" width="14.8984375" style="267" customWidth="1"/>
    <col min="12551" max="12551" width="1.3984375" style="267" customWidth="1"/>
    <col min="12552" max="12796" width="9.5" style="267"/>
    <col min="12797" max="12797" width="36.3984375" style="267" customWidth="1"/>
    <col min="12798" max="12798" width="6.09765625" style="267" customWidth="1"/>
    <col min="12799" max="12799" width="1.3984375" style="267" customWidth="1"/>
    <col min="12800" max="12800" width="14.8984375" style="267" customWidth="1"/>
    <col min="12801" max="12801" width="1.3984375" style="267" customWidth="1"/>
    <col min="12802" max="12802" width="14.8984375" style="267" customWidth="1"/>
    <col min="12803" max="12803" width="1.3984375" style="267" customWidth="1"/>
    <col min="12804" max="12804" width="14.8984375" style="267" customWidth="1"/>
    <col min="12805" max="12805" width="1.3984375" style="267" customWidth="1"/>
    <col min="12806" max="12806" width="14.8984375" style="267" customWidth="1"/>
    <col min="12807" max="12807" width="1.3984375" style="267" customWidth="1"/>
    <col min="12808" max="13052" width="9.5" style="267"/>
    <col min="13053" max="13053" width="36.3984375" style="267" customWidth="1"/>
    <col min="13054" max="13054" width="6.09765625" style="267" customWidth="1"/>
    <col min="13055" max="13055" width="1.3984375" style="267" customWidth="1"/>
    <col min="13056" max="13056" width="14.8984375" style="267" customWidth="1"/>
    <col min="13057" max="13057" width="1.3984375" style="267" customWidth="1"/>
    <col min="13058" max="13058" width="14.8984375" style="267" customWidth="1"/>
    <col min="13059" max="13059" width="1.3984375" style="267" customWidth="1"/>
    <col min="13060" max="13060" width="14.8984375" style="267" customWidth="1"/>
    <col min="13061" max="13061" width="1.3984375" style="267" customWidth="1"/>
    <col min="13062" max="13062" width="14.8984375" style="267" customWidth="1"/>
    <col min="13063" max="13063" width="1.3984375" style="267" customWidth="1"/>
    <col min="13064" max="13308" width="9.5" style="267"/>
    <col min="13309" max="13309" width="36.3984375" style="267" customWidth="1"/>
    <col min="13310" max="13310" width="6.09765625" style="267" customWidth="1"/>
    <col min="13311" max="13311" width="1.3984375" style="267" customWidth="1"/>
    <col min="13312" max="13312" width="14.8984375" style="267" customWidth="1"/>
    <col min="13313" max="13313" width="1.3984375" style="267" customWidth="1"/>
    <col min="13314" max="13314" width="14.8984375" style="267" customWidth="1"/>
    <col min="13315" max="13315" width="1.3984375" style="267" customWidth="1"/>
    <col min="13316" max="13316" width="14.8984375" style="267" customWidth="1"/>
    <col min="13317" max="13317" width="1.3984375" style="267" customWidth="1"/>
    <col min="13318" max="13318" width="14.8984375" style="267" customWidth="1"/>
    <col min="13319" max="13319" width="1.3984375" style="267" customWidth="1"/>
    <col min="13320" max="13564" width="9.5" style="267"/>
    <col min="13565" max="13565" width="36.3984375" style="267" customWidth="1"/>
    <col min="13566" max="13566" width="6.09765625" style="267" customWidth="1"/>
    <col min="13567" max="13567" width="1.3984375" style="267" customWidth="1"/>
    <col min="13568" max="13568" width="14.8984375" style="267" customWidth="1"/>
    <col min="13569" max="13569" width="1.3984375" style="267" customWidth="1"/>
    <col min="13570" max="13570" width="14.8984375" style="267" customWidth="1"/>
    <col min="13571" max="13571" width="1.3984375" style="267" customWidth="1"/>
    <col min="13572" max="13572" width="14.8984375" style="267" customWidth="1"/>
    <col min="13573" max="13573" width="1.3984375" style="267" customWidth="1"/>
    <col min="13574" max="13574" width="14.8984375" style="267" customWidth="1"/>
    <col min="13575" max="13575" width="1.3984375" style="267" customWidth="1"/>
    <col min="13576" max="13820" width="9.5" style="267"/>
    <col min="13821" max="13821" width="36.3984375" style="267" customWidth="1"/>
    <col min="13822" max="13822" width="6.09765625" style="267" customWidth="1"/>
    <col min="13823" max="13823" width="1.3984375" style="267" customWidth="1"/>
    <col min="13824" max="13824" width="14.8984375" style="267" customWidth="1"/>
    <col min="13825" max="13825" width="1.3984375" style="267" customWidth="1"/>
    <col min="13826" max="13826" width="14.8984375" style="267" customWidth="1"/>
    <col min="13827" max="13827" width="1.3984375" style="267" customWidth="1"/>
    <col min="13828" max="13828" width="14.8984375" style="267" customWidth="1"/>
    <col min="13829" max="13829" width="1.3984375" style="267" customWidth="1"/>
    <col min="13830" max="13830" width="14.8984375" style="267" customWidth="1"/>
    <col min="13831" max="13831" width="1.3984375" style="267" customWidth="1"/>
    <col min="13832" max="14076" width="9.5" style="267"/>
    <col min="14077" max="14077" width="36.3984375" style="267" customWidth="1"/>
    <col min="14078" max="14078" width="6.09765625" style="267" customWidth="1"/>
    <col min="14079" max="14079" width="1.3984375" style="267" customWidth="1"/>
    <col min="14080" max="14080" width="14.8984375" style="267" customWidth="1"/>
    <col min="14081" max="14081" width="1.3984375" style="267" customWidth="1"/>
    <col min="14082" max="14082" width="14.8984375" style="267" customWidth="1"/>
    <col min="14083" max="14083" width="1.3984375" style="267" customWidth="1"/>
    <col min="14084" max="14084" width="14.8984375" style="267" customWidth="1"/>
    <col min="14085" max="14085" width="1.3984375" style="267" customWidth="1"/>
    <col min="14086" max="14086" width="14.8984375" style="267" customWidth="1"/>
    <col min="14087" max="14087" width="1.3984375" style="267" customWidth="1"/>
    <col min="14088" max="14332" width="9.5" style="267"/>
    <col min="14333" max="14333" width="36.3984375" style="267" customWidth="1"/>
    <col min="14334" max="14334" width="6.09765625" style="267" customWidth="1"/>
    <col min="14335" max="14335" width="1.3984375" style="267" customWidth="1"/>
    <col min="14336" max="14336" width="14.8984375" style="267" customWidth="1"/>
    <col min="14337" max="14337" width="1.3984375" style="267" customWidth="1"/>
    <col min="14338" max="14338" width="14.8984375" style="267" customWidth="1"/>
    <col min="14339" max="14339" width="1.3984375" style="267" customWidth="1"/>
    <col min="14340" max="14340" width="14.8984375" style="267" customWidth="1"/>
    <col min="14341" max="14341" width="1.3984375" style="267" customWidth="1"/>
    <col min="14342" max="14342" width="14.8984375" style="267" customWidth="1"/>
    <col min="14343" max="14343" width="1.3984375" style="267" customWidth="1"/>
    <col min="14344" max="14588" width="9.5" style="267"/>
    <col min="14589" max="14589" width="36.3984375" style="267" customWidth="1"/>
    <col min="14590" max="14590" width="6.09765625" style="267" customWidth="1"/>
    <col min="14591" max="14591" width="1.3984375" style="267" customWidth="1"/>
    <col min="14592" max="14592" width="14.8984375" style="267" customWidth="1"/>
    <col min="14593" max="14593" width="1.3984375" style="267" customWidth="1"/>
    <col min="14594" max="14594" width="14.8984375" style="267" customWidth="1"/>
    <col min="14595" max="14595" width="1.3984375" style="267" customWidth="1"/>
    <col min="14596" max="14596" width="14.8984375" style="267" customWidth="1"/>
    <col min="14597" max="14597" width="1.3984375" style="267" customWidth="1"/>
    <col min="14598" max="14598" width="14.8984375" style="267" customWidth="1"/>
    <col min="14599" max="14599" width="1.3984375" style="267" customWidth="1"/>
    <col min="14600" max="14844" width="9.5" style="267"/>
    <col min="14845" max="14845" width="36.3984375" style="267" customWidth="1"/>
    <col min="14846" max="14846" width="6.09765625" style="267" customWidth="1"/>
    <col min="14847" max="14847" width="1.3984375" style="267" customWidth="1"/>
    <col min="14848" max="14848" width="14.8984375" style="267" customWidth="1"/>
    <col min="14849" max="14849" width="1.3984375" style="267" customWidth="1"/>
    <col min="14850" max="14850" width="14.8984375" style="267" customWidth="1"/>
    <col min="14851" max="14851" width="1.3984375" style="267" customWidth="1"/>
    <col min="14852" max="14852" width="14.8984375" style="267" customWidth="1"/>
    <col min="14853" max="14853" width="1.3984375" style="267" customWidth="1"/>
    <col min="14854" max="14854" width="14.8984375" style="267" customWidth="1"/>
    <col min="14855" max="14855" width="1.3984375" style="267" customWidth="1"/>
    <col min="14856" max="15100" width="9.5" style="267"/>
    <col min="15101" max="15101" width="36.3984375" style="267" customWidth="1"/>
    <col min="15102" max="15102" width="6.09765625" style="267" customWidth="1"/>
    <col min="15103" max="15103" width="1.3984375" style="267" customWidth="1"/>
    <col min="15104" max="15104" width="14.8984375" style="267" customWidth="1"/>
    <col min="15105" max="15105" width="1.3984375" style="267" customWidth="1"/>
    <col min="15106" max="15106" width="14.8984375" style="267" customWidth="1"/>
    <col min="15107" max="15107" width="1.3984375" style="267" customWidth="1"/>
    <col min="15108" max="15108" width="14.8984375" style="267" customWidth="1"/>
    <col min="15109" max="15109" width="1.3984375" style="267" customWidth="1"/>
    <col min="15110" max="15110" width="14.8984375" style="267" customWidth="1"/>
    <col min="15111" max="15111" width="1.3984375" style="267" customWidth="1"/>
    <col min="15112" max="15356" width="9.5" style="267"/>
    <col min="15357" max="15357" width="36.3984375" style="267" customWidth="1"/>
    <col min="15358" max="15358" width="6.09765625" style="267" customWidth="1"/>
    <col min="15359" max="15359" width="1.3984375" style="267" customWidth="1"/>
    <col min="15360" max="15360" width="14.8984375" style="267" customWidth="1"/>
    <col min="15361" max="15361" width="1.3984375" style="267" customWidth="1"/>
    <col min="15362" max="15362" width="14.8984375" style="267" customWidth="1"/>
    <col min="15363" max="15363" width="1.3984375" style="267" customWidth="1"/>
    <col min="15364" max="15364" width="14.8984375" style="267" customWidth="1"/>
    <col min="15365" max="15365" width="1.3984375" style="267" customWidth="1"/>
    <col min="15366" max="15366" width="14.8984375" style="267" customWidth="1"/>
    <col min="15367" max="15367" width="1.3984375" style="267" customWidth="1"/>
    <col min="15368" max="15612" width="9.5" style="267"/>
    <col min="15613" max="15613" width="36.3984375" style="267" customWidth="1"/>
    <col min="15614" max="15614" width="6.09765625" style="267" customWidth="1"/>
    <col min="15615" max="15615" width="1.3984375" style="267" customWidth="1"/>
    <col min="15616" max="15616" width="14.8984375" style="267" customWidth="1"/>
    <col min="15617" max="15617" width="1.3984375" style="267" customWidth="1"/>
    <col min="15618" max="15618" width="14.8984375" style="267" customWidth="1"/>
    <col min="15619" max="15619" width="1.3984375" style="267" customWidth="1"/>
    <col min="15620" max="15620" width="14.8984375" style="267" customWidth="1"/>
    <col min="15621" max="15621" width="1.3984375" style="267" customWidth="1"/>
    <col min="15622" max="15622" width="14.8984375" style="267" customWidth="1"/>
    <col min="15623" max="15623" width="1.3984375" style="267" customWidth="1"/>
    <col min="15624" max="15868" width="9.5" style="267"/>
    <col min="15869" max="15869" width="36.3984375" style="267" customWidth="1"/>
    <col min="15870" max="15870" width="6.09765625" style="267" customWidth="1"/>
    <col min="15871" max="15871" width="1.3984375" style="267" customWidth="1"/>
    <col min="15872" max="15872" width="14.8984375" style="267" customWidth="1"/>
    <col min="15873" max="15873" width="1.3984375" style="267" customWidth="1"/>
    <col min="15874" max="15874" width="14.8984375" style="267" customWidth="1"/>
    <col min="15875" max="15875" width="1.3984375" style="267" customWidth="1"/>
    <col min="15876" max="15876" width="14.8984375" style="267" customWidth="1"/>
    <col min="15877" max="15877" width="1.3984375" style="267" customWidth="1"/>
    <col min="15878" max="15878" width="14.8984375" style="267" customWidth="1"/>
    <col min="15879" max="15879" width="1.3984375" style="267" customWidth="1"/>
    <col min="15880" max="16124" width="9.5" style="267"/>
    <col min="16125" max="16125" width="36.3984375" style="267" customWidth="1"/>
    <col min="16126" max="16126" width="6.09765625" style="267" customWidth="1"/>
    <col min="16127" max="16127" width="1.3984375" style="267" customWidth="1"/>
    <col min="16128" max="16128" width="14.8984375" style="267" customWidth="1"/>
    <col min="16129" max="16129" width="1.3984375" style="267" customWidth="1"/>
    <col min="16130" max="16130" width="14.8984375" style="267" customWidth="1"/>
    <col min="16131" max="16131" width="1.3984375" style="267" customWidth="1"/>
    <col min="16132" max="16132" width="14.8984375" style="267" customWidth="1"/>
    <col min="16133" max="16133" width="1.3984375" style="267" customWidth="1"/>
    <col min="16134" max="16134" width="14.8984375" style="267" customWidth="1"/>
    <col min="16135" max="16135" width="1.3984375" style="267" customWidth="1"/>
    <col min="16136" max="16384" width="9.5" style="267"/>
  </cols>
  <sheetData>
    <row r="1" spans="1:10" ht="21.75" customHeight="1">
      <c r="A1" s="265" t="s">
        <v>381</v>
      </c>
      <c r="B1" s="266"/>
      <c r="C1" s="266"/>
      <c r="D1" s="266"/>
      <c r="E1" s="266"/>
      <c r="F1" s="266"/>
      <c r="G1" s="266"/>
      <c r="H1" s="266"/>
      <c r="I1" s="266"/>
      <c r="J1" s="266"/>
    </row>
    <row r="2" spans="1:10" ht="21.75" customHeight="1">
      <c r="A2" s="268" t="s">
        <v>382</v>
      </c>
      <c r="B2" s="266"/>
      <c r="C2" s="266"/>
      <c r="D2" s="269"/>
      <c r="E2" s="266"/>
      <c r="F2" s="269"/>
      <c r="G2" s="269"/>
      <c r="H2" s="269"/>
      <c r="I2" s="266"/>
      <c r="J2" s="269"/>
    </row>
    <row r="3" spans="1:10" ht="21.75" customHeight="1">
      <c r="A3" s="268" t="s">
        <v>383</v>
      </c>
      <c r="B3" s="266"/>
      <c r="C3" s="266"/>
      <c r="D3" s="269"/>
      <c r="E3" s="266"/>
      <c r="F3" s="269"/>
      <c r="G3" s="269"/>
      <c r="H3" s="269"/>
      <c r="I3" s="266"/>
      <c r="J3" s="269"/>
    </row>
    <row r="4" spans="1:10" ht="21.75" customHeight="1">
      <c r="A4" s="270"/>
      <c r="B4" s="266"/>
      <c r="C4" s="266"/>
      <c r="D4" s="269"/>
      <c r="E4" s="266"/>
      <c r="F4" s="271"/>
      <c r="G4" s="271"/>
      <c r="H4" s="269"/>
      <c r="I4" s="266"/>
      <c r="J4" s="271" t="s">
        <v>384</v>
      </c>
    </row>
    <row r="5" spans="1:10" ht="21.75" customHeight="1">
      <c r="A5" s="270"/>
      <c r="B5" s="266"/>
      <c r="C5" s="266"/>
      <c r="D5" s="380" t="s">
        <v>225</v>
      </c>
      <c r="E5" s="380"/>
      <c r="F5" s="380"/>
      <c r="G5" s="272"/>
      <c r="H5" s="380" t="s">
        <v>226</v>
      </c>
      <c r="I5" s="380"/>
      <c r="J5" s="380"/>
    </row>
    <row r="6" spans="1:10" ht="21.75" customHeight="1">
      <c r="B6" s="273" t="s">
        <v>385</v>
      </c>
      <c r="C6" s="271"/>
      <c r="D6" s="274">
        <v>2024</v>
      </c>
      <c r="E6" s="275"/>
      <c r="F6" s="274">
        <v>2023</v>
      </c>
      <c r="G6" s="276"/>
      <c r="H6" s="274">
        <v>2024</v>
      </c>
      <c r="I6" s="275"/>
      <c r="J6" s="274">
        <v>2023</v>
      </c>
    </row>
    <row r="7" spans="1:10" ht="21.75" customHeight="1">
      <c r="A7" s="277" t="s">
        <v>230</v>
      </c>
    </row>
    <row r="8" spans="1:10" ht="21.75" customHeight="1">
      <c r="A8" s="277" t="s">
        <v>231</v>
      </c>
      <c r="B8" s="278"/>
    </row>
    <row r="9" spans="1:10" ht="21.75" customHeight="1">
      <c r="A9" s="267" t="s">
        <v>232</v>
      </c>
      <c r="B9" s="279" t="s">
        <v>386</v>
      </c>
      <c r="C9" s="270"/>
      <c r="D9" s="280">
        <v>5553723127</v>
      </c>
      <c r="E9" s="281"/>
      <c r="F9" s="280">
        <v>6428673946</v>
      </c>
      <c r="G9" s="281"/>
      <c r="H9" s="280">
        <v>5102674992</v>
      </c>
      <c r="I9" s="282"/>
      <c r="J9" s="280">
        <v>5817145116</v>
      </c>
    </row>
    <row r="10" spans="1:10" ht="21.75" customHeight="1">
      <c r="A10" s="270" t="s">
        <v>387</v>
      </c>
      <c r="B10" s="279" t="s">
        <v>388</v>
      </c>
      <c r="C10" s="270"/>
      <c r="D10" s="280">
        <v>2007873302</v>
      </c>
      <c r="E10" s="281"/>
      <c r="F10" s="280">
        <v>2114685537</v>
      </c>
      <c r="G10" s="281"/>
      <c r="H10" s="280">
        <v>2097072300</v>
      </c>
      <c r="I10" s="282"/>
      <c r="J10" s="280">
        <v>2201687016</v>
      </c>
    </row>
    <row r="11" spans="1:10" ht="21.75" customHeight="1">
      <c r="A11" s="267" t="s">
        <v>242</v>
      </c>
      <c r="B11" s="279">
        <v>9</v>
      </c>
      <c r="C11" s="270"/>
      <c r="D11" s="280">
        <v>14899728957</v>
      </c>
      <c r="E11" s="281"/>
      <c r="F11" s="280">
        <v>13965274444</v>
      </c>
      <c r="G11" s="281"/>
      <c r="H11" s="280">
        <v>14505970906</v>
      </c>
      <c r="I11" s="282"/>
      <c r="J11" s="280">
        <v>13540648336</v>
      </c>
    </row>
    <row r="12" spans="1:10" ht="21.75" customHeight="1">
      <c r="A12" s="267" t="s">
        <v>389</v>
      </c>
      <c r="B12" s="279"/>
      <c r="C12" s="270"/>
      <c r="D12" s="280">
        <v>842426</v>
      </c>
      <c r="E12" s="281"/>
      <c r="F12" s="280">
        <v>1467561</v>
      </c>
      <c r="G12" s="281"/>
      <c r="H12" s="280">
        <v>0</v>
      </c>
      <c r="I12" s="282"/>
      <c r="J12" s="280">
        <v>0</v>
      </c>
    </row>
    <row r="13" spans="1:10" ht="21.75" customHeight="1">
      <c r="A13" s="267" t="s">
        <v>244</v>
      </c>
      <c r="B13" s="279">
        <v>10</v>
      </c>
      <c r="C13" s="270"/>
      <c r="D13" s="283">
        <v>187409300</v>
      </c>
      <c r="E13" s="281"/>
      <c r="F13" s="283">
        <v>148845925</v>
      </c>
      <c r="G13" s="281"/>
      <c r="H13" s="283">
        <v>162142310</v>
      </c>
      <c r="I13" s="280"/>
      <c r="J13" s="283">
        <v>124397819</v>
      </c>
    </row>
    <row r="14" spans="1:10" ht="21.75" customHeight="1">
      <c r="A14" s="277" t="s">
        <v>245</v>
      </c>
      <c r="B14" s="279"/>
      <c r="C14" s="270"/>
      <c r="D14" s="284">
        <f>SUM(D8:D13)</f>
        <v>22649577112</v>
      </c>
      <c r="E14" s="281"/>
      <c r="F14" s="284">
        <f>SUM(F8:F13)</f>
        <v>22658947413</v>
      </c>
      <c r="G14" s="281"/>
      <c r="H14" s="284">
        <f>SUM(H9:H13)</f>
        <v>21867860508</v>
      </c>
      <c r="I14" s="280"/>
      <c r="J14" s="284">
        <f>SUM(J9:J13)</f>
        <v>21683878287</v>
      </c>
    </row>
    <row r="15" spans="1:10" ht="21.75" customHeight="1">
      <c r="A15" s="277" t="s">
        <v>246</v>
      </c>
      <c r="B15" s="279"/>
      <c r="C15" s="270"/>
      <c r="D15" s="280"/>
      <c r="E15" s="281"/>
      <c r="F15" s="280"/>
      <c r="G15" s="281"/>
      <c r="H15" s="280"/>
      <c r="I15" s="280"/>
      <c r="J15" s="280"/>
    </row>
    <row r="16" spans="1:10" ht="21.75" customHeight="1">
      <c r="A16" s="267" t="s">
        <v>249</v>
      </c>
      <c r="B16" s="279">
        <v>11</v>
      </c>
      <c r="C16" s="270"/>
      <c r="D16" s="280">
        <v>0</v>
      </c>
      <c r="E16" s="281"/>
      <c r="F16" s="280">
        <v>0</v>
      </c>
      <c r="G16" s="281"/>
      <c r="H16" s="280">
        <v>1777088649</v>
      </c>
      <c r="I16" s="280"/>
      <c r="J16" s="280">
        <v>1798088649</v>
      </c>
    </row>
    <row r="17" spans="1:10" ht="21.75" customHeight="1">
      <c r="A17" s="267" t="s">
        <v>390</v>
      </c>
      <c r="B17" s="279">
        <v>12</v>
      </c>
      <c r="C17" s="270"/>
      <c r="D17" s="280">
        <v>66732704</v>
      </c>
      <c r="E17" s="281"/>
      <c r="F17" s="280">
        <v>65894075</v>
      </c>
      <c r="G17" s="281"/>
      <c r="H17" s="280">
        <v>68705866</v>
      </c>
      <c r="I17" s="280"/>
      <c r="J17" s="280">
        <v>68705866</v>
      </c>
    </row>
    <row r="18" spans="1:10" ht="21.75" customHeight="1">
      <c r="A18" s="267" t="s">
        <v>253</v>
      </c>
      <c r="B18" s="279">
        <v>13</v>
      </c>
      <c r="C18" s="270"/>
      <c r="D18" s="280">
        <v>4165729625</v>
      </c>
      <c r="E18" s="281"/>
      <c r="F18" s="280">
        <v>4346001950</v>
      </c>
      <c r="G18" s="281"/>
      <c r="H18" s="280">
        <v>4165729625</v>
      </c>
      <c r="I18" s="280"/>
      <c r="J18" s="280">
        <v>4346001950</v>
      </c>
    </row>
    <row r="19" spans="1:10" ht="21.75" customHeight="1">
      <c r="A19" s="270" t="s">
        <v>391</v>
      </c>
      <c r="B19" s="279">
        <v>14</v>
      </c>
      <c r="C19" s="270"/>
      <c r="D19" s="280">
        <v>31940693779</v>
      </c>
      <c r="E19" s="281"/>
      <c r="F19" s="280">
        <v>31178914482</v>
      </c>
      <c r="G19" s="281"/>
      <c r="H19" s="280">
        <v>29426147464</v>
      </c>
      <c r="I19" s="280"/>
      <c r="J19" s="280">
        <v>28451685071</v>
      </c>
    </row>
    <row r="20" spans="1:10" ht="21.75" customHeight="1">
      <c r="A20" s="270" t="s">
        <v>255</v>
      </c>
      <c r="B20" s="279">
        <v>18</v>
      </c>
      <c r="C20" s="270"/>
      <c r="D20" s="280">
        <v>9518461222</v>
      </c>
      <c r="E20" s="281"/>
      <c r="F20" s="280">
        <v>9353245483</v>
      </c>
      <c r="G20" s="281"/>
      <c r="H20" s="280">
        <v>8801960927</v>
      </c>
      <c r="I20" s="280"/>
      <c r="J20" s="280">
        <v>9150509130</v>
      </c>
    </row>
    <row r="21" spans="1:10" ht="21.75" customHeight="1">
      <c r="A21" s="270" t="s">
        <v>392</v>
      </c>
      <c r="B21" s="279">
        <v>15</v>
      </c>
      <c r="C21" s="270"/>
      <c r="D21" s="280">
        <v>436269123</v>
      </c>
      <c r="E21" s="281"/>
      <c r="F21" s="280">
        <v>484256062</v>
      </c>
      <c r="G21" s="281"/>
      <c r="H21" s="280">
        <v>435017090</v>
      </c>
      <c r="I21" s="280"/>
      <c r="J21" s="280">
        <v>482770593</v>
      </c>
    </row>
    <row r="22" spans="1:10" ht="21.75" customHeight="1">
      <c r="A22" s="270" t="s">
        <v>393</v>
      </c>
      <c r="B22" s="279"/>
      <c r="C22" s="270"/>
      <c r="D22" s="280">
        <v>10706335</v>
      </c>
      <c r="E22" s="281"/>
      <c r="F22" s="280">
        <v>10706335</v>
      </c>
      <c r="G22" s="281"/>
      <c r="H22" s="280">
        <v>10706335</v>
      </c>
      <c r="I22" s="280"/>
      <c r="J22" s="280">
        <v>10706335</v>
      </c>
    </row>
    <row r="23" spans="1:10" ht="21.75" customHeight="1">
      <c r="A23" s="270" t="s">
        <v>394</v>
      </c>
      <c r="B23" s="279">
        <v>6</v>
      </c>
      <c r="C23" s="270"/>
      <c r="D23" s="280">
        <v>60175925</v>
      </c>
      <c r="E23" s="281"/>
      <c r="F23" s="280">
        <v>62460851</v>
      </c>
      <c r="G23" s="281"/>
      <c r="H23" s="280">
        <v>51280575</v>
      </c>
      <c r="I23" s="280"/>
      <c r="J23" s="280">
        <v>53550486</v>
      </c>
    </row>
    <row r="24" spans="1:10" ht="21.75" customHeight="1">
      <c r="A24" s="267" t="s">
        <v>258</v>
      </c>
      <c r="B24" s="279">
        <v>27</v>
      </c>
      <c r="C24" s="270"/>
      <c r="D24" s="280">
        <v>639843988</v>
      </c>
      <c r="E24" s="281"/>
      <c r="F24" s="280">
        <v>670654652</v>
      </c>
      <c r="G24" s="281"/>
      <c r="H24" s="280">
        <v>625280767</v>
      </c>
      <c r="I24" s="280"/>
      <c r="J24" s="280">
        <v>648697870</v>
      </c>
    </row>
    <row r="25" spans="1:10" ht="21.75" customHeight="1">
      <c r="A25" s="285" t="s">
        <v>395</v>
      </c>
      <c r="B25" s="279"/>
      <c r="C25" s="286"/>
      <c r="D25" s="284">
        <v>176679127</v>
      </c>
      <c r="E25" s="281"/>
      <c r="F25" s="284">
        <v>216807955</v>
      </c>
      <c r="G25" s="281"/>
      <c r="H25" s="284">
        <v>143367127</v>
      </c>
      <c r="I25" s="280"/>
      <c r="J25" s="284">
        <v>145233242</v>
      </c>
    </row>
    <row r="26" spans="1:10" ht="21.75" customHeight="1">
      <c r="A26" s="277" t="s">
        <v>261</v>
      </c>
      <c r="B26" s="287"/>
      <c r="C26" s="270"/>
      <c r="D26" s="284">
        <f>SUM(D16:D25)</f>
        <v>47015291828</v>
      </c>
      <c r="E26" s="281"/>
      <c r="F26" s="284">
        <f>SUM(F16:F25)</f>
        <v>46388941845</v>
      </c>
      <c r="G26" s="281"/>
      <c r="H26" s="284">
        <f>SUM(H16:H25)</f>
        <v>45505284425</v>
      </c>
      <c r="I26" s="280"/>
      <c r="J26" s="284">
        <f>SUM(J16:J25)</f>
        <v>45155949192</v>
      </c>
    </row>
    <row r="27" spans="1:10" ht="21.75" customHeight="1" thickBot="1">
      <c r="A27" s="277" t="s">
        <v>262</v>
      </c>
      <c r="B27" s="287"/>
      <c r="C27" s="270"/>
      <c r="D27" s="288">
        <f>SUM(D14,D26)</f>
        <v>69664868940</v>
      </c>
      <c r="E27" s="281"/>
      <c r="F27" s="288">
        <f>SUM(F14,F26)</f>
        <v>69047889258</v>
      </c>
      <c r="G27" s="281"/>
      <c r="H27" s="288">
        <f>SUM(H14,H26)</f>
        <v>67373144933</v>
      </c>
      <c r="I27" s="280"/>
      <c r="J27" s="288">
        <f>SUM(J14,J26)</f>
        <v>66839827479</v>
      </c>
    </row>
    <row r="28" spans="1:10" ht="21.75" customHeight="1" thickTop="1">
      <c r="A28" s="277"/>
      <c r="B28" s="270"/>
      <c r="C28" s="270"/>
      <c r="D28" s="280"/>
      <c r="E28" s="280"/>
      <c r="F28" s="280"/>
      <c r="G28" s="280"/>
      <c r="H28" s="280"/>
      <c r="I28" s="280"/>
      <c r="J28" s="280"/>
    </row>
    <row r="29" spans="1:10" ht="21.75" customHeight="1">
      <c r="A29" s="267" t="s">
        <v>396</v>
      </c>
    </row>
    <row r="30" spans="1:10" ht="21.75" customHeight="1">
      <c r="A30" s="265" t="s">
        <v>381</v>
      </c>
      <c r="B30" s="266"/>
      <c r="C30" s="266"/>
      <c r="D30" s="266"/>
      <c r="E30" s="266"/>
      <c r="F30" s="266"/>
      <c r="G30" s="266"/>
      <c r="H30" s="266"/>
      <c r="I30" s="266"/>
      <c r="J30" s="266"/>
    </row>
    <row r="31" spans="1:10" ht="21.75" customHeight="1">
      <c r="A31" s="268" t="s">
        <v>397</v>
      </c>
      <c r="B31" s="266"/>
      <c r="C31" s="266"/>
      <c r="D31" s="269"/>
      <c r="E31" s="266"/>
      <c r="F31" s="269"/>
      <c r="G31" s="269"/>
      <c r="H31" s="269"/>
      <c r="I31" s="266"/>
      <c r="J31" s="269"/>
    </row>
    <row r="32" spans="1:10" ht="21.75" customHeight="1">
      <c r="A32" s="268" t="str">
        <f>A3</f>
        <v>As at 31 December 2024</v>
      </c>
      <c r="B32" s="266"/>
      <c r="C32" s="266"/>
      <c r="D32" s="269"/>
      <c r="E32" s="266"/>
      <c r="F32" s="269"/>
      <c r="G32" s="269"/>
      <c r="H32" s="269"/>
      <c r="I32" s="266"/>
      <c r="J32" s="269"/>
    </row>
    <row r="33" spans="1:10" ht="21.75" customHeight="1">
      <c r="A33" s="270"/>
      <c r="B33" s="266"/>
      <c r="C33" s="266"/>
      <c r="D33" s="269"/>
      <c r="E33" s="266"/>
      <c r="F33" s="271"/>
      <c r="G33" s="271"/>
      <c r="H33" s="269"/>
      <c r="I33" s="266"/>
      <c r="J33" s="271" t="s">
        <v>384</v>
      </c>
    </row>
    <row r="34" spans="1:10" ht="21.75" customHeight="1">
      <c r="A34" s="270"/>
      <c r="B34" s="266"/>
      <c r="C34" s="266"/>
      <c r="D34" s="380" t="s">
        <v>225</v>
      </c>
      <c r="E34" s="380"/>
      <c r="F34" s="380"/>
      <c r="G34" s="272"/>
      <c r="H34" s="380" t="s">
        <v>226</v>
      </c>
      <c r="I34" s="380"/>
      <c r="J34" s="380"/>
    </row>
    <row r="35" spans="1:10" ht="21.75" customHeight="1">
      <c r="B35" s="273" t="s">
        <v>385</v>
      </c>
      <c r="C35" s="271"/>
      <c r="D35" s="274">
        <f>D6</f>
        <v>2024</v>
      </c>
      <c r="E35" s="275"/>
      <c r="F35" s="274">
        <f>F6</f>
        <v>2023</v>
      </c>
      <c r="G35" s="276"/>
      <c r="H35" s="274">
        <f>H6</f>
        <v>2024</v>
      </c>
      <c r="I35" s="275"/>
      <c r="J35" s="274">
        <f>J6</f>
        <v>2023</v>
      </c>
    </row>
    <row r="36" spans="1:10" ht="21.75" customHeight="1">
      <c r="A36" s="277" t="s">
        <v>398</v>
      </c>
      <c r="D36" s="289"/>
      <c r="E36" s="271"/>
      <c r="F36" s="289"/>
      <c r="G36" s="289"/>
      <c r="H36" s="289"/>
      <c r="I36" s="271"/>
      <c r="J36" s="289"/>
    </row>
    <row r="37" spans="1:10" ht="21.75" customHeight="1">
      <c r="A37" s="277" t="s">
        <v>267</v>
      </c>
    </row>
    <row r="38" spans="1:10" ht="21.75" customHeight="1">
      <c r="A38" s="267" t="s">
        <v>399</v>
      </c>
      <c r="B38" s="279">
        <v>16</v>
      </c>
      <c r="C38" s="270"/>
      <c r="D38" s="280">
        <v>3012905550</v>
      </c>
      <c r="E38" s="281"/>
      <c r="F38" s="280">
        <v>2039946500</v>
      </c>
      <c r="G38" s="281"/>
      <c r="H38" s="290">
        <v>3000000000</v>
      </c>
      <c r="I38" s="280"/>
      <c r="J38" s="290">
        <v>2000000000</v>
      </c>
    </row>
    <row r="39" spans="1:10" ht="21.75" customHeight="1">
      <c r="A39" s="267" t="s">
        <v>400</v>
      </c>
      <c r="B39" s="279" t="s">
        <v>401</v>
      </c>
      <c r="C39" s="270"/>
      <c r="D39" s="280">
        <v>15458716900</v>
      </c>
      <c r="E39" s="281"/>
      <c r="F39" s="280">
        <v>15224701136</v>
      </c>
      <c r="G39" s="281"/>
      <c r="H39" s="280">
        <v>15285706957</v>
      </c>
      <c r="I39" s="280"/>
      <c r="J39" s="280">
        <v>15073622471</v>
      </c>
    </row>
    <row r="40" spans="1:10" ht="21.75" customHeight="1">
      <c r="A40" s="267" t="s">
        <v>277</v>
      </c>
      <c r="B40" s="279">
        <v>18</v>
      </c>
      <c r="C40" s="270"/>
      <c r="D40" s="280">
        <v>249623651</v>
      </c>
      <c r="E40" s="281"/>
      <c r="F40" s="280">
        <v>178176589</v>
      </c>
      <c r="G40" s="281"/>
      <c r="H40" s="280">
        <v>191415053</v>
      </c>
      <c r="I40" s="280"/>
      <c r="J40" s="280">
        <v>638277485</v>
      </c>
    </row>
    <row r="41" spans="1:10" ht="21.75" customHeight="1">
      <c r="A41" s="267" t="s">
        <v>402</v>
      </c>
      <c r="B41" s="279">
        <v>19</v>
      </c>
      <c r="C41" s="270"/>
      <c r="D41" s="290">
        <v>25557901</v>
      </c>
      <c r="E41" s="281"/>
      <c r="F41" s="290">
        <v>37542342</v>
      </c>
      <c r="G41" s="281"/>
      <c r="H41" s="290">
        <v>0</v>
      </c>
      <c r="I41" s="280"/>
      <c r="J41" s="290">
        <v>0</v>
      </c>
    </row>
    <row r="42" spans="1:10" ht="21.75" customHeight="1">
      <c r="A42" s="267" t="s">
        <v>276</v>
      </c>
      <c r="B42" s="279">
        <v>20</v>
      </c>
      <c r="C42" s="270"/>
      <c r="D42" s="290">
        <v>5000000000</v>
      </c>
      <c r="E42" s="281"/>
      <c r="F42" s="290">
        <v>3982355617</v>
      </c>
      <c r="G42" s="281"/>
      <c r="H42" s="290">
        <v>5000000000</v>
      </c>
      <c r="I42" s="280"/>
      <c r="J42" s="290">
        <v>3982355617</v>
      </c>
    </row>
    <row r="43" spans="1:10" ht="21.75" customHeight="1">
      <c r="A43" s="267" t="s">
        <v>281</v>
      </c>
      <c r="B43" s="279"/>
      <c r="C43" s="270"/>
      <c r="D43" s="280">
        <v>546796030</v>
      </c>
      <c r="E43" s="281"/>
      <c r="F43" s="280">
        <v>552247787</v>
      </c>
      <c r="G43" s="281"/>
      <c r="H43" s="280">
        <v>523364576</v>
      </c>
      <c r="I43" s="280"/>
      <c r="J43" s="280">
        <v>534980880</v>
      </c>
    </row>
    <row r="44" spans="1:10" ht="21.75" customHeight="1">
      <c r="A44" s="267" t="s">
        <v>403</v>
      </c>
      <c r="B44" s="279"/>
      <c r="C44" s="270"/>
      <c r="D44" s="280">
        <v>1139565085</v>
      </c>
      <c r="E44" s="281"/>
      <c r="F44" s="280">
        <v>1087362754</v>
      </c>
      <c r="G44" s="281"/>
      <c r="H44" s="280">
        <v>1116862349</v>
      </c>
      <c r="I44" s="280"/>
      <c r="J44" s="280">
        <v>1065276549</v>
      </c>
    </row>
    <row r="45" spans="1:10" ht="21.75" customHeight="1">
      <c r="A45" s="267" t="s">
        <v>283</v>
      </c>
      <c r="B45" s="279"/>
      <c r="C45" s="270"/>
      <c r="D45" s="284">
        <v>515926346</v>
      </c>
      <c r="E45" s="281"/>
      <c r="F45" s="284">
        <v>476927087</v>
      </c>
      <c r="G45" s="281"/>
      <c r="H45" s="284">
        <v>494472328</v>
      </c>
      <c r="I45" s="280"/>
      <c r="J45" s="284">
        <v>454538384</v>
      </c>
    </row>
    <row r="46" spans="1:10" ht="21.75" customHeight="1">
      <c r="A46" s="277" t="s">
        <v>284</v>
      </c>
      <c r="B46" s="279"/>
      <c r="C46" s="270"/>
      <c r="D46" s="284">
        <f>SUM(D38:D45)</f>
        <v>25949091463</v>
      </c>
      <c r="E46" s="281"/>
      <c r="F46" s="284">
        <f>SUM(F38:F45)</f>
        <v>23579259812</v>
      </c>
      <c r="G46" s="281"/>
      <c r="H46" s="284">
        <f>SUM(H38:H45)</f>
        <v>25611821263</v>
      </c>
      <c r="I46" s="280"/>
      <c r="J46" s="284">
        <f>SUM(J38:J45)</f>
        <v>23749051386</v>
      </c>
    </row>
    <row r="47" spans="1:10" ht="21.75" customHeight="1">
      <c r="A47" s="277" t="s">
        <v>285</v>
      </c>
      <c r="B47" s="279"/>
      <c r="C47" s="270"/>
      <c r="D47" s="280"/>
      <c r="E47" s="281"/>
      <c r="F47" s="280"/>
      <c r="G47" s="281"/>
      <c r="H47" s="280"/>
      <c r="I47" s="280"/>
      <c r="J47" s="280"/>
    </row>
    <row r="48" spans="1:10" ht="21.75" customHeight="1">
      <c r="A48" s="267" t="s">
        <v>404</v>
      </c>
      <c r="B48" s="279">
        <v>18</v>
      </c>
      <c r="C48" s="270"/>
      <c r="D48" s="280">
        <v>6704403877</v>
      </c>
      <c r="E48" s="281"/>
      <c r="F48" s="280">
        <v>6611201923</v>
      </c>
      <c r="G48" s="281"/>
      <c r="H48" s="280">
        <v>6299649771</v>
      </c>
      <c r="I48" s="280"/>
      <c r="J48" s="280">
        <v>6235991085</v>
      </c>
    </row>
    <row r="49" spans="1:10" ht="21.75" customHeight="1">
      <c r="A49" s="267" t="s">
        <v>405</v>
      </c>
      <c r="B49" s="279">
        <v>19</v>
      </c>
      <c r="C49" s="270"/>
      <c r="D49" s="280">
        <v>77471257</v>
      </c>
      <c r="E49" s="281"/>
      <c r="F49" s="280">
        <v>100396259</v>
      </c>
      <c r="G49" s="281"/>
      <c r="H49" s="280">
        <v>0</v>
      </c>
      <c r="I49" s="280"/>
      <c r="J49" s="280">
        <v>0</v>
      </c>
    </row>
    <row r="50" spans="1:10" ht="21.75" customHeight="1">
      <c r="A50" s="267" t="s">
        <v>406</v>
      </c>
      <c r="B50" s="279">
        <v>20</v>
      </c>
      <c r="C50" s="270"/>
      <c r="D50" s="280">
        <v>8519372668</v>
      </c>
      <c r="E50" s="281"/>
      <c r="F50" s="280">
        <v>11642119562</v>
      </c>
      <c r="G50" s="281"/>
      <c r="H50" s="280">
        <v>8519372668</v>
      </c>
      <c r="I50" s="280"/>
      <c r="J50" s="280">
        <v>11642119562</v>
      </c>
    </row>
    <row r="51" spans="1:10" ht="21.75" customHeight="1">
      <c r="A51" s="267" t="s">
        <v>407</v>
      </c>
      <c r="B51" s="279">
        <v>21</v>
      </c>
      <c r="C51" s="270"/>
      <c r="D51" s="280">
        <v>653531752</v>
      </c>
      <c r="E51" s="281"/>
      <c r="F51" s="280">
        <v>628048753</v>
      </c>
      <c r="G51" s="281"/>
      <c r="H51" s="280">
        <v>610251502</v>
      </c>
      <c r="I51" s="280"/>
      <c r="J51" s="280">
        <v>570163784</v>
      </c>
    </row>
    <row r="52" spans="1:10" ht="21.75" customHeight="1">
      <c r="A52" s="267" t="s">
        <v>408</v>
      </c>
      <c r="B52" s="279"/>
      <c r="C52" s="270"/>
      <c r="D52" s="280">
        <v>176788672</v>
      </c>
      <c r="E52" s="281"/>
      <c r="F52" s="280">
        <v>196347435</v>
      </c>
      <c r="G52" s="281"/>
      <c r="H52" s="280">
        <v>176788672</v>
      </c>
      <c r="I52" s="280"/>
      <c r="J52" s="280">
        <v>196347435</v>
      </c>
    </row>
    <row r="53" spans="1:10" ht="21.75" customHeight="1">
      <c r="A53" s="267" t="s">
        <v>292</v>
      </c>
      <c r="B53" s="279"/>
      <c r="C53" s="270"/>
      <c r="D53" s="280">
        <v>781772078</v>
      </c>
      <c r="E53" s="281"/>
      <c r="F53" s="280">
        <v>731728782</v>
      </c>
      <c r="G53" s="281"/>
      <c r="H53" s="280">
        <v>737104929</v>
      </c>
      <c r="I53" s="280"/>
      <c r="J53" s="280">
        <v>686602364</v>
      </c>
    </row>
    <row r="54" spans="1:10" ht="21.75" customHeight="1">
      <c r="A54" s="277" t="s">
        <v>293</v>
      </c>
      <c r="B54" s="287"/>
      <c r="C54" s="270"/>
      <c r="D54" s="291">
        <f>SUM(D48:D53)</f>
        <v>16913340304</v>
      </c>
      <c r="E54" s="281"/>
      <c r="F54" s="291">
        <f>SUM(F48:F53)</f>
        <v>19909842714</v>
      </c>
      <c r="G54" s="281"/>
      <c r="H54" s="291">
        <f>SUM(H48:H53)</f>
        <v>16343167542</v>
      </c>
      <c r="I54" s="280"/>
      <c r="J54" s="291">
        <f>SUM(J48:J53)</f>
        <v>19331224230</v>
      </c>
    </row>
    <row r="55" spans="1:10" ht="21.75" customHeight="1">
      <c r="A55" s="277" t="s">
        <v>294</v>
      </c>
      <c r="B55" s="287"/>
      <c r="C55" s="270"/>
      <c r="D55" s="291">
        <f>SUM(D46+D54)</f>
        <v>42862431767</v>
      </c>
      <c r="E55" s="281"/>
      <c r="F55" s="291">
        <f>SUM(F46+F54)</f>
        <v>43489102526</v>
      </c>
      <c r="G55" s="281"/>
      <c r="H55" s="291">
        <f>SUM(H46+H54)</f>
        <v>41954988805</v>
      </c>
      <c r="I55" s="280"/>
      <c r="J55" s="291">
        <f>SUM(J46+J54)</f>
        <v>43080275616</v>
      </c>
    </row>
    <row r="56" spans="1:10" ht="21.75" customHeight="1">
      <c r="A56" s="277"/>
    </row>
    <row r="57" spans="1:10" ht="21.75" customHeight="1">
      <c r="I57" s="292"/>
    </row>
    <row r="58" spans="1:10" ht="21.75" customHeight="1">
      <c r="A58" s="267" t="s">
        <v>396</v>
      </c>
    </row>
    <row r="59" spans="1:10" ht="21.75" customHeight="1">
      <c r="A59" s="265" t="s">
        <v>381</v>
      </c>
      <c r="B59" s="266"/>
      <c r="C59" s="266"/>
      <c r="D59" s="266"/>
      <c r="E59" s="266"/>
      <c r="F59" s="266"/>
      <c r="G59" s="266"/>
      <c r="H59" s="266"/>
      <c r="I59" s="266"/>
      <c r="J59" s="266"/>
    </row>
    <row r="60" spans="1:10" ht="21.75" customHeight="1">
      <c r="A60" s="268" t="s">
        <v>397</v>
      </c>
      <c r="B60" s="266"/>
      <c r="C60" s="266"/>
      <c r="D60" s="269"/>
      <c r="E60" s="266"/>
      <c r="F60" s="269"/>
      <c r="G60" s="269"/>
      <c r="H60" s="269"/>
      <c r="I60" s="266"/>
      <c r="J60" s="269"/>
    </row>
    <row r="61" spans="1:10" ht="21.75" customHeight="1">
      <c r="A61" s="268" t="str">
        <f>A32</f>
        <v>As at 31 December 2024</v>
      </c>
      <c r="B61" s="266"/>
      <c r="C61" s="266"/>
      <c r="D61" s="269"/>
      <c r="E61" s="266"/>
      <c r="F61" s="269"/>
      <c r="G61" s="269"/>
      <c r="H61" s="269"/>
      <c r="I61" s="266"/>
      <c r="J61" s="269"/>
    </row>
    <row r="62" spans="1:10" ht="21.75" customHeight="1">
      <c r="A62" s="270"/>
      <c r="B62" s="266"/>
      <c r="C62" s="266"/>
      <c r="D62" s="269"/>
      <c r="E62" s="266"/>
      <c r="F62" s="271"/>
      <c r="G62" s="271"/>
      <c r="H62" s="269"/>
      <c r="I62" s="266"/>
      <c r="J62" s="271" t="s">
        <v>384</v>
      </c>
    </row>
    <row r="63" spans="1:10" ht="21.75" customHeight="1">
      <c r="A63" s="270"/>
      <c r="B63" s="266"/>
      <c r="C63" s="266"/>
      <c r="D63" s="380" t="s">
        <v>225</v>
      </c>
      <c r="E63" s="380"/>
      <c r="F63" s="380"/>
      <c r="G63" s="272"/>
      <c r="H63" s="380" t="s">
        <v>226</v>
      </c>
      <c r="I63" s="380"/>
      <c r="J63" s="380"/>
    </row>
    <row r="64" spans="1:10" ht="21.75" customHeight="1">
      <c r="B64" s="273" t="s">
        <v>385</v>
      </c>
      <c r="C64" s="271"/>
      <c r="D64" s="274">
        <f>D35</f>
        <v>2024</v>
      </c>
      <c r="E64" s="275"/>
      <c r="F64" s="274">
        <f>F35</f>
        <v>2023</v>
      </c>
      <c r="G64" s="276"/>
      <c r="H64" s="274">
        <f>H35</f>
        <v>2024</v>
      </c>
      <c r="I64" s="275"/>
      <c r="J64" s="274">
        <f>J35</f>
        <v>2023</v>
      </c>
    </row>
    <row r="65" spans="1:10" ht="21.75" customHeight="1">
      <c r="A65" s="277" t="s">
        <v>409</v>
      </c>
      <c r="B65" s="278"/>
      <c r="D65" s="271"/>
      <c r="E65" s="271"/>
      <c r="F65" s="271"/>
      <c r="G65" s="271"/>
      <c r="H65" s="271"/>
      <c r="I65" s="271"/>
      <c r="J65" s="271"/>
    </row>
    <row r="66" spans="1:10" ht="21.75" customHeight="1">
      <c r="A66" s="267" t="s">
        <v>410</v>
      </c>
      <c r="B66" s="293"/>
      <c r="D66" s="271"/>
      <c r="E66" s="271"/>
      <c r="F66" s="271"/>
      <c r="G66" s="271"/>
      <c r="H66" s="271"/>
      <c r="I66" s="271"/>
      <c r="J66" s="271"/>
    </row>
    <row r="67" spans="1:10" ht="21.75" customHeight="1">
      <c r="A67" s="294" t="s">
        <v>411</v>
      </c>
      <c r="C67" s="270"/>
      <c r="D67" s="271"/>
      <c r="E67" s="281"/>
      <c r="F67" s="271"/>
      <c r="G67" s="271"/>
      <c r="H67" s="271"/>
      <c r="I67" s="281"/>
      <c r="J67" s="271"/>
    </row>
    <row r="68" spans="1:10" ht="21.75" customHeight="1" thickBot="1">
      <c r="A68" s="294" t="s">
        <v>412</v>
      </c>
      <c r="B68" s="279"/>
      <c r="C68" s="270"/>
      <c r="D68" s="288">
        <v>13151198025</v>
      </c>
      <c r="E68" s="281"/>
      <c r="F68" s="288">
        <v>13151198025</v>
      </c>
      <c r="G68" s="281"/>
      <c r="H68" s="288">
        <v>13151198025</v>
      </c>
      <c r="I68" s="280"/>
      <c r="J68" s="288">
        <v>13151198025</v>
      </c>
    </row>
    <row r="69" spans="1:10" ht="21.75" customHeight="1" thickTop="1">
      <c r="A69" s="294" t="s">
        <v>413</v>
      </c>
      <c r="B69" s="287"/>
      <c r="C69" s="270"/>
      <c r="D69" s="280"/>
      <c r="E69" s="281"/>
      <c r="F69" s="280"/>
      <c r="G69" s="281"/>
      <c r="H69" s="280"/>
      <c r="I69" s="280"/>
      <c r="J69" s="280"/>
    </row>
    <row r="70" spans="1:10" ht="21.75" customHeight="1">
      <c r="A70" s="294" t="s">
        <v>412</v>
      </c>
      <c r="B70" s="287"/>
      <c r="C70" s="270"/>
      <c r="D70" s="280">
        <v>13151198025</v>
      </c>
      <c r="E70" s="281"/>
      <c r="F70" s="280">
        <v>13151198025</v>
      </c>
      <c r="G70" s="281"/>
      <c r="H70" s="280">
        <v>13151198025</v>
      </c>
      <c r="I70" s="280"/>
      <c r="J70" s="280">
        <v>13151198025</v>
      </c>
    </row>
    <row r="71" spans="1:10" ht="21.75" customHeight="1">
      <c r="A71" s="294" t="s">
        <v>414</v>
      </c>
      <c r="B71" s="279"/>
      <c r="C71" s="270"/>
      <c r="D71" s="280">
        <v>646323076</v>
      </c>
      <c r="E71" s="281"/>
      <c r="F71" s="280">
        <v>646323076</v>
      </c>
      <c r="G71" s="281"/>
      <c r="H71" s="280">
        <v>646323076</v>
      </c>
      <c r="I71" s="280"/>
      <c r="J71" s="280">
        <v>646323076</v>
      </c>
    </row>
    <row r="72" spans="1:10" ht="21.75" customHeight="1">
      <c r="A72" s="267" t="s">
        <v>311</v>
      </c>
      <c r="B72" s="287"/>
      <c r="C72" s="270"/>
      <c r="D72" s="280"/>
      <c r="E72" s="281"/>
      <c r="F72" s="280"/>
      <c r="G72" s="281"/>
      <c r="H72" s="280"/>
      <c r="I72" s="280"/>
      <c r="J72" s="280"/>
    </row>
    <row r="73" spans="1:10" ht="21.75" customHeight="1">
      <c r="A73" s="267" t="s">
        <v>415</v>
      </c>
      <c r="B73" s="279">
        <v>23</v>
      </c>
      <c r="C73" s="270"/>
      <c r="D73" s="280">
        <v>1315120000</v>
      </c>
      <c r="E73" s="281"/>
      <c r="F73" s="280">
        <v>1315120000</v>
      </c>
      <c r="G73" s="281"/>
      <c r="H73" s="280">
        <v>1315120000</v>
      </c>
      <c r="I73" s="280"/>
      <c r="J73" s="280">
        <v>1315120000</v>
      </c>
    </row>
    <row r="74" spans="1:10" ht="21.75" customHeight="1">
      <c r="A74" s="294" t="s">
        <v>416</v>
      </c>
      <c r="B74" s="287"/>
      <c r="C74" s="270"/>
      <c r="D74" s="280">
        <v>11714466157</v>
      </c>
      <c r="E74" s="281"/>
      <c r="F74" s="280">
        <v>10470799317</v>
      </c>
      <c r="G74" s="281"/>
      <c r="H74" s="280">
        <v>10305515027</v>
      </c>
      <c r="I74" s="280"/>
      <c r="J74" s="280">
        <v>8646910762</v>
      </c>
    </row>
    <row r="75" spans="1:10" ht="21.75" customHeight="1">
      <c r="A75" s="294" t="s">
        <v>417</v>
      </c>
      <c r="B75" s="287"/>
      <c r="C75" s="270"/>
      <c r="D75" s="284">
        <v>-24672034</v>
      </c>
      <c r="E75" s="281"/>
      <c r="F75" s="284">
        <v>-24655925</v>
      </c>
      <c r="G75" s="281"/>
      <c r="H75" s="284">
        <v>0</v>
      </c>
      <c r="I75" s="280"/>
      <c r="J75" s="284">
        <v>0</v>
      </c>
    </row>
    <row r="76" spans="1:10" ht="21.75" customHeight="1">
      <c r="A76" s="294" t="s">
        <v>418</v>
      </c>
      <c r="B76" s="287"/>
      <c r="C76" s="270"/>
      <c r="D76" s="280">
        <f>SUM(D70:D75)</f>
        <v>26802435224</v>
      </c>
      <c r="E76" s="281"/>
      <c r="F76" s="280">
        <f>SUM(F70:F75)</f>
        <v>25558784493</v>
      </c>
      <c r="G76" s="281"/>
      <c r="H76" s="280">
        <f>SUM(H70:H75)</f>
        <v>25418156128</v>
      </c>
      <c r="I76" s="280"/>
      <c r="J76" s="280">
        <f>SUM(J70:J75)</f>
        <v>23759551863</v>
      </c>
    </row>
    <row r="77" spans="1:10" ht="21.75" customHeight="1">
      <c r="A77" s="294" t="s">
        <v>419</v>
      </c>
      <c r="B77" s="287"/>
      <c r="C77" s="270"/>
      <c r="D77" s="284">
        <v>1949</v>
      </c>
      <c r="E77" s="281"/>
      <c r="F77" s="284">
        <v>2239</v>
      </c>
      <c r="G77" s="281"/>
      <c r="H77" s="284">
        <v>0</v>
      </c>
      <c r="I77" s="280"/>
      <c r="J77" s="284">
        <v>0</v>
      </c>
    </row>
    <row r="78" spans="1:10" ht="21.75" customHeight="1">
      <c r="A78" s="268" t="s">
        <v>420</v>
      </c>
      <c r="B78" s="287"/>
      <c r="C78" s="270"/>
      <c r="D78" s="284">
        <f>SUM(D76:D77)</f>
        <v>26802437173</v>
      </c>
      <c r="E78" s="281"/>
      <c r="F78" s="284">
        <f>SUM(F76:F77)</f>
        <v>25558786732</v>
      </c>
      <c r="G78" s="281"/>
      <c r="H78" s="284">
        <f>SUM(H76:H77)</f>
        <v>25418156128</v>
      </c>
      <c r="I78" s="280"/>
      <c r="J78" s="284">
        <f>SUM(J76:J77)</f>
        <v>23759551863</v>
      </c>
    </row>
    <row r="79" spans="1:10" ht="21.75" customHeight="1" thickBot="1">
      <c r="A79" s="277" t="s">
        <v>421</v>
      </c>
      <c r="B79" s="295"/>
      <c r="C79" s="270"/>
      <c r="D79" s="288">
        <f>SUM(D55,D78)</f>
        <v>69664868940</v>
      </c>
      <c r="E79" s="281"/>
      <c r="F79" s="288">
        <f>SUM(F55,F78)</f>
        <v>69047889258</v>
      </c>
      <c r="G79" s="281"/>
      <c r="H79" s="288">
        <f>SUM(H55,H78)</f>
        <v>67373144933</v>
      </c>
      <c r="I79" s="280"/>
      <c r="J79" s="288">
        <f>SUM(J55,J78)</f>
        <v>66839827479</v>
      </c>
    </row>
    <row r="80" spans="1:10" ht="21.75" customHeight="1" thickTop="1">
      <c r="A80" s="277"/>
      <c r="D80" s="280">
        <f>D79-D27</f>
        <v>0</v>
      </c>
      <c r="E80" s="281"/>
      <c r="F80" s="280">
        <f>F79-F27</f>
        <v>0</v>
      </c>
      <c r="G80" s="282"/>
      <c r="H80" s="280">
        <f>H79-H27</f>
        <v>0</v>
      </c>
      <c r="I80" s="281"/>
      <c r="J80" s="280">
        <f>J79-J27</f>
        <v>0</v>
      </c>
    </row>
    <row r="81" spans="1:10" ht="21.75" customHeight="1">
      <c r="A81" s="277"/>
    </row>
    <row r="82" spans="1:10" ht="21.75" customHeight="1">
      <c r="A82" s="267" t="s">
        <v>396</v>
      </c>
    </row>
    <row r="84" spans="1:10" ht="21.75" customHeight="1">
      <c r="A84" s="296"/>
    </row>
    <row r="85" spans="1:10" ht="21.75" customHeight="1">
      <c r="B85" s="297"/>
      <c r="D85" s="271"/>
      <c r="F85" s="271"/>
      <c r="G85" s="271"/>
      <c r="H85" s="271"/>
      <c r="J85" s="271"/>
    </row>
    <row r="86" spans="1:10" ht="21.75" customHeight="1">
      <c r="B86" s="294" t="s">
        <v>422</v>
      </c>
      <c r="D86" s="271"/>
      <c r="F86" s="271"/>
      <c r="G86" s="271"/>
      <c r="H86" s="271"/>
      <c r="J86" s="271"/>
    </row>
    <row r="87" spans="1:10" ht="21.75" customHeight="1">
      <c r="A87" s="296"/>
      <c r="B87" s="297"/>
      <c r="D87" s="271"/>
      <c r="F87" s="271"/>
      <c r="G87" s="271"/>
      <c r="H87" s="271"/>
      <c r="J87" s="271"/>
    </row>
    <row r="88" spans="1:10" ht="21.75" customHeight="1">
      <c r="B88" s="297"/>
      <c r="D88" s="271"/>
      <c r="F88" s="271"/>
      <c r="G88" s="271"/>
      <c r="H88" s="271"/>
      <c r="J88" s="271"/>
    </row>
    <row r="89" spans="1:10" ht="21.75" customHeight="1">
      <c r="A89" s="379"/>
      <c r="B89" s="379"/>
      <c r="C89" s="379"/>
      <c r="D89" s="379"/>
      <c r="E89" s="379"/>
      <c r="F89" s="379"/>
      <c r="G89" s="379"/>
      <c r="H89" s="379"/>
      <c r="I89" s="379"/>
      <c r="J89" s="379"/>
    </row>
    <row r="90" spans="1:10" s="270" customFormat="1" ht="21.75" customHeight="1">
      <c r="D90" s="267"/>
      <c r="E90" s="267"/>
      <c r="F90" s="267"/>
      <c r="G90" s="267"/>
      <c r="H90" s="267"/>
      <c r="I90" s="267"/>
      <c r="J90" s="267"/>
    </row>
    <row r="91" spans="1:10" s="270" customFormat="1" ht="21.75" customHeight="1">
      <c r="D91" s="267"/>
      <c r="E91" s="267"/>
      <c r="F91" s="267"/>
      <c r="G91" s="267"/>
      <c r="H91" s="267"/>
      <c r="I91" s="267"/>
      <c r="J91" s="267"/>
    </row>
    <row r="92" spans="1:10" s="270" customFormat="1" ht="21.75" customHeight="1">
      <c r="D92" s="267"/>
      <c r="E92" s="267"/>
      <c r="F92" s="267"/>
      <c r="G92" s="267"/>
      <c r="H92" s="267"/>
      <c r="I92" s="267"/>
      <c r="J92" s="267"/>
    </row>
    <row r="93" spans="1:10" s="270" customFormat="1" ht="21.75" customHeight="1">
      <c r="D93" s="267"/>
      <c r="E93" s="267"/>
      <c r="F93" s="267"/>
      <c r="G93" s="267"/>
      <c r="H93" s="267"/>
      <c r="I93" s="267"/>
      <c r="J93" s="267"/>
    </row>
    <row r="94" spans="1:10" s="270" customFormat="1" ht="21.75" customHeight="1">
      <c r="D94" s="267"/>
      <c r="E94" s="267"/>
      <c r="F94" s="267"/>
      <c r="G94" s="267"/>
      <c r="H94" s="267"/>
      <c r="I94" s="267"/>
      <c r="J94" s="267"/>
    </row>
    <row r="95" spans="1:10" s="270" customFormat="1" ht="21.75" customHeight="1">
      <c r="D95" s="267"/>
      <c r="E95" s="267"/>
      <c r="F95" s="267"/>
      <c r="G95" s="267"/>
      <c r="H95" s="267"/>
      <c r="I95" s="267"/>
      <c r="J95" s="267"/>
    </row>
    <row r="96" spans="1:10" s="270" customFormat="1" ht="21.75" customHeight="1">
      <c r="D96" s="267"/>
      <c r="E96" s="267"/>
      <c r="F96" s="267"/>
      <c r="G96" s="267"/>
      <c r="H96" s="267"/>
      <c r="I96" s="267"/>
      <c r="J96" s="267"/>
    </row>
    <row r="97" spans="1:10" s="270" customFormat="1" ht="21.75" customHeight="1">
      <c r="D97" s="267"/>
      <c r="E97" s="267"/>
      <c r="F97" s="267"/>
      <c r="G97" s="267"/>
      <c r="H97" s="267"/>
      <c r="I97" s="267"/>
      <c r="J97" s="267"/>
    </row>
    <row r="98" spans="1:10" s="270" customFormat="1" ht="21.75" customHeight="1">
      <c r="D98" s="267"/>
      <c r="E98" s="267"/>
      <c r="F98" s="267"/>
      <c r="G98" s="267"/>
      <c r="H98" s="267"/>
      <c r="I98" s="267"/>
      <c r="J98" s="267"/>
    </row>
    <row r="99" spans="1:10" s="270" customFormat="1" ht="21.75" customHeight="1">
      <c r="A99" s="267"/>
      <c r="B99" s="267"/>
      <c r="C99" s="267"/>
      <c r="D99" s="267"/>
      <c r="E99" s="267"/>
      <c r="F99" s="267"/>
      <c r="G99" s="267"/>
      <c r="H99" s="267"/>
      <c r="I99" s="267"/>
      <c r="J99" s="267"/>
    </row>
    <row r="100" spans="1:10" s="270" customFormat="1" ht="21.75" customHeight="1">
      <c r="A100" s="267"/>
      <c r="B100" s="267"/>
      <c r="C100" s="267"/>
      <c r="D100" s="267"/>
      <c r="E100" s="267"/>
      <c r="F100" s="267"/>
      <c r="G100" s="267"/>
      <c r="H100" s="267"/>
      <c r="I100" s="267"/>
      <c r="J100" s="267"/>
    </row>
    <row r="101" spans="1:10" s="270" customFormat="1" ht="21.75" customHeight="1">
      <c r="A101" s="267"/>
      <c r="B101" s="267"/>
      <c r="C101" s="267"/>
      <c r="D101" s="267"/>
      <c r="E101" s="267"/>
      <c r="F101" s="267"/>
      <c r="G101" s="267"/>
      <c r="H101" s="267"/>
      <c r="I101" s="267"/>
      <c r="J101" s="267"/>
    </row>
    <row r="102" spans="1:10" s="270" customFormat="1" ht="21.75" customHeight="1">
      <c r="A102" s="267"/>
      <c r="B102" s="267"/>
      <c r="C102" s="267"/>
      <c r="D102" s="267"/>
      <c r="E102" s="267"/>
      <c r="F102" s="267"/>
      <c r="G102" s="267"/>
      <c r="H102" s="267"/>
      <c r="I102" s="267"/>
      <c r="J102" s="267"/>
    </row>
    <row r="103" spans="1:10" s="270" customFormat="1" ht="21.75" customHeight="1">
      <c r="A103" s="267"/>
      <c r="B103" s="267"/>
      <c r="C103" s="267"/>
      <c r="D103" s="267"/>
      <c r="E103" s="267"/>
      <c r="F103" s="267"/>
      <c r="G103" s="267"/>
      <c r="H103" s="267"/>
      <c r="I103" s="267"/>
      <c r="J103" s="267"/>
    </row>
    <row r="104" spans="1:10" s="270" customFormat="1" ht="21.75" customHeight="1">
      <c r="A104" s="267"/>
      <c r="B104" s="267"/>
      <c r="C104" s="267"/>
      <c r="D104" s="267"/>
      <c r="E104" s="267"/>
      <c r="F104" s="267"/>
      <c r="G104" s="267"/>
      <c r="H104" s="267"/>
      <c r="I104" s="267"/>
      <c r="J104" s="267"/>
    </row>
    <row r="105" spans="1:10" s="270" customFormat="1" ht="21.75" customHeight="1">
      <c r="A105" s="267"/>
      <c r="B105" s="267"/>
      <c r="C105" s="267"/>
      <c r="D105" s="267"/>
      <c r="E105" s="267"/>
      <c r="F105" s="267"/>
      <c r="G105" s="267"/>
      <c r="H105" s="267"/>
      <c r="I105" s="267"/>
      <c r="J105" s="267"/>
    </row>
    <row r="106" spans="1:10" s="270" customFormat="1" ht="21.75" customHeight="1">
      <c r="A106" s="267"/>
      <c r="B106" s="267"/>
      <c r="C106" s="267"/>
      <c r="D106" s="267"/>
      <c r="E106" s="267"/>
      <c r="F106" s="267"/>
      <c r="G106" s="267"/>
      <c r="H106" s="267"/>
      <c r="I106" s="267"/>
      <c r="J106" s="267"/>
    </row>
    <row r="107" spans="1:10" s="270" customFormat="1" ht="21.75" customHeight="1">
      <c r="A107" s="267"/>
      <c r="B107" s="267"/>
      <c r="C107" s="267"/>
      <c r="D107" s="267"/>
      <c r="E107" s="267"/>
      <c r="F107" s="267"/>
      <c r="G107" s="267"/>
      <c r="H107" s="267"/>
      <c r="I107" s="267"/>
      <c r="J107" s="267"/>
    </row>
    <row r="108" spans="1:10" s="270" customFormat="1" ht="21.75" customHeight="1">
      <c r="A108" s="267"/>
      <c r="B108" s="267"/>
      <c r="C108" s="267"/>
      <c r="D108" s="267"/>
      <c r="E108" s="267"/>
      <c r="F108" s="267"/>
      <c r="G108" s="267"/>
      <c r="H108" s="267"/>
      <c r="I108" s="267"/>
      <c r="J108" s="267"/>
    </row>
    <row r="109" spans="1:10" s="270" customFormat="1" ht="21.75" customHeight="1">
      <c r="A109" s="267"/>
      <c r="B109" s="267"/>
      <c r="C109" s="267"/>
      <c r="D109" s="267"/>
      <c r="E109" s="267"/>
      <c r="F109" s="267"/>
      <c r="G109" s="267"/>
      <c r="H109" s="267"/>
      <c r="I109" s="267"/>
      <c r="J109" s="267"/>
    </row>
    <row r="110" spans="1:10" s="270" customFormat="1" ht="21.75" customHeight="1">
      <c r="A110" s="267"/>
      <c r="B110" s="267"/>
      <c r="C110" s="267"/>
      <c r="D110" s="267"/>
      <c r="E110" s="267"/>
      <c r="F110" s="267"/>
      <c r="G110" s="267"/>
      <c r="H110" s="267"/>
      <c r="I110" s="267"/>
      <c r="J110" s="267"/>
    </row>
    <row r="111" spans="1:10" s="270" customFormat="1" ht="21.75" customHeight="1">
      <c r="A111" s="267"/>
      <c r="B111" s="267"/>
      <c r="C111" s="267"/>
      <c r="D111" s="267"/>
      <c r="E111" s="267"/>
      <c r="F111" s="267"/>
      <c r="G111" s="267"/>
      <c r="H111" s="267"/>
      <c r="I111" s="267"/>
      <c r="J111" s="267"/>
    </row>
    <row r="112" spans="1:10" s="270" customFormat="1" ht="21.75" customHeight="1">
      <c r="A112" s="267"/>
      <c r="B112" s="267"/>
      <c r="C112" s="267"/>
      <c r="D112" s="267"/>
      <c r="E112" s="267"/>
      <c r="F112" s="267"/>
      <c r="G112" s="267"/>
      <c r="H112" s="267"/>
      <c r="I112" s="267"/>
      <c r="J112" s="267"/>
    </row>
    <row r="114" spans="1:10" s="270" customFormat="1" ht="21.75" customHeight="1">
      <c r="A114" s="267"/>
      <c r="B114" s="267"/>
      <c r="C114" s="267"/>
      <c r="D114" s="267"/>
      <c r="E114" s="267"/>
      <c r="F114" s="267"/>
      <c r="G114" s="267"/>
      <c r="H114" s="267"/>
      <c r="I114" s="267"/>
      <c r="J114" s="267"/>
    </row>
    <row r="115" spans="1:10" s="270" customFormat="1" ht="21.75" customHeight="1">
      <c r="A115" s="267"/>
      <c r="B115" s="267"/>
      <c r="C115" s="267"/>
      <c r="D115" s="267"/>
      <c r="E115" s="267"/>
      <c r="F115" s="267"/>
      <c r="G115" s="267"/>
      <c r="H115" s="267"/>
      <c r="I115" s="267"/>
      <c r="J115" s="267"/>
    </row>
    <row r="116" spans="1:10" s="270" customFormat="1" ht="21.75" customHeight="1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</row>
    <row r="117" spans="1:10" s="270" customFormat="1" ht="21.75" customHeight="1">
      <c r="A117" s="267"/>
      <c r="B117" s="267"/>
      <c r="C117" s="267"/>
      <c r="D117" s="267"/>
      <c r="E117" s="267"/>
      <c r="F117" s="267"/>
      <c r="G117" s="267"/>
      <c r="H117" s="267"/>
      <c r="I117" s="267"/>
      <c r="J117" s="267"/>
    </row>
    <row r="118" spans="1:10" s="270" customFormat="1" ht="21.75" customHeight="1">
      <c r="A118" s="267"/>
      <c r="B118" s="267"/>
      <c r="C118" s="267"/>
      <c r="D118" s="267"/>
      <c r="E118" s="267"/>
      <c r="F118" s="267"/>
      <c r="G118" s="267"/>
      <c r="H118" s="267"/>
      <c r="I118" s="267"/>
      <c r="J118" s="267"/>
    </row>
    <row r="120" spans="1:10" s="270" customFormat="1" ht="21.75" customHeight="1">
      <c r="A120" s="267"/>
      <c r="B120" s="267"/>
      <c r="C120" s="267"/>
      <c r="D120" s="267"/>
      <c r="E120" s="267"/>
      <c r="F120" s="267"/>
      <c r="G120" s="267"/>
      <c r="H120" s="267"/>
      <c r="I120" s="267"/>
      <c r="J120" s="267"/>
    </row>
    <row r="121" spans="1:10" s="270" customFormat="1" ht="21.75" customHeight="1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</row>
    <row r="122" spans="1:10" s="270" customFormat="1" ht="21.75" customHeight="1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</row>
    <row r="123" spans="1:10" s="270" customFormat="1" ht="21.75" customHeight="1">
      <c r="A123" s="267"/>
      <c r="B123" s="267"/>
      <c r="C123" s="267"/>
      <c r="D123" s="267"/>
      <c r="E123" s="267"/>
      <c r="F123" s="267"/>
      <c r="G123" s="267"/>
      <c r="H123" s="267"/>
      <c r="I123" s="267"/>
      <c r="J123" s="267"/>
    </row>
    <row r="124" spans="1:10" s="270" customFormat="1" ht="21.75" customHeight="1">
      <c r="A124" s="267"/>
      <c r="B124" s="267"/>
      <c r="C124" s="267"/>
      <c r="D124" s="267"/>
      <c r="E124" s="267"/>
      <c r="F124" s="267"/>
      <c r="G124" s="267"/>
      <c r="H124" s="267"/>
      <c r="I124" s="267"/>
      <c r="J124" s="267"/>
    </row>
    <row r="125" spans="1:10" s="270" customFormat="1" ht="21.75" customHeight="1">
      <c r="A125" s="267"/>
      <c r="B125" s="267"/>
      <c r="C125" s="267"/>
      <c r="D125" s="267"/>
      <c r="E125" s="267"/>
      <c r="F125" s="267"/>
      <c r="G125" s="267"/>
      <c r="H125" s="267"/>
      <c r="I125" s="267"/>
      <c r="J125" s="267"/>
    </row>
    <row r="126" spans="1:10" s="270" customFormat="1" ht="21.75" customHeight="1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</row>
    <row r="127" spans="1:10" s="270" customFormat="1" ht="21.75" customHeight="1">
      <c r="A127" s="267"/>
      <c r="B127" s="267"/>
      <c r="C127" s="267"/>
      <c r="D127" s="267"/>
      <c r="E127" s="267"/>
      <c r="F127" s="267"/>
      <c r="G127" s="267"/>
      <c r="H127" s="267"/>
      <c r="I127" s="267"/>
      <c r="J127" s="267"/>
    </row>
    <row r="128" spans="1:10" s="270" customFormat="1" ht="21.75" customHeight="1">
      <c r="A128" s="267"/>
      <c r="B128" s="267"/>
      <c r="C128" s="267"/>
      <c r="D128" s="267"/>
      <c r="E128" s="267"/>
      <c r="F128" s="267"/>
      <c r="G128" s="267"/>
      <c r="H128" s="267"/>
      <c r="I128" s="267"/>
      <c r="J128" s="267"/>
    </row>
    <row r="129" spans="1:10" s="270" customFormat="1" ht="21.75" customHeight="1">
      <c r="A129" s="267"/>
      <c r="B129" s="267"/>
      <c r="C129" s="267"/>
      <c r="D129" s="267"/>
      <c r="E129" s="267"/>
      <c r="F129" s="267"/>
      <c r="G129" s="267"/>
      <c r="H129" s="267"/>
      <c r="I129" s="267"/>
      <c r="J129" s="267"/>
    </row>
    <row r="130" spans="1:10" s="270" customFormat="1" ht="21.75" customHeight="1">
      <c r="A130" s="267"/>
      <c r="B130" s="267"/>
      <c r="C130" s="267"/>
      <c r="D130" s="267"/>
      <c r="E130" s="267"/>
      <c r="F130" s="267"/>
      <c r="G130" s="267"/>
      <c r="H130" s="267"/>
      <c r="I130" s="267"/>
      <c r="J130" s="267"/>
    </row>
    <row r="131" spans="1:10" s="270" customFormat="1" ht="21.75" customHeight="1">
      <c r="A131" s="267"/>
      <c r="B131" s="267"/>
      <c r="C131" s="267"/>
      <c r="D131" s="267"/>
      <c r="E131" s="267"/>
      <c r="F131" s="267"/>
      <c r="G131" s="267"/>
      <c r="H131" s="267"/>
      <c r="I131" s="267"/>
      <c r="J131" s="267"/>
    </row>
    <row r="132" spans="1:10" s="270" customFormat="1" ht="21.75" customHeight="1">
      <c r="A132" s="267"/>
      <c r="B132" s="267"/>
      <c r="C132" s="267"/>
      <c r="D132" s="267"/>
      <c r="E132" s="267"/>
      <c r="F132" s="267"/>
      <c r="G132" s="267"/>
      <c r="H132" s="267"/>
      <c r="I132" s="267"/>
      <c r="J132" s="267"/>
    </row>
    <row r="133" spans="1:10" s="270" customFormat="1" ht="21.75" customHeight="1">
      <c r="A133" s="267"/>
      <c r="B133" s="267"/>
      <c r="C133" s="267"/>
      <c r="D133" s="267"/>
      <c r="E133" s="267"/>
      <c r="F133" s="267"/>
      <c r="G133" s="267"/>
      <c r="H133" s="267"/>
      <c r="I133" s="267"/>
      <c r="J133" s="267"/>
    </row>
    <row r="134" spans="1:10" s="270" customFormat="1" ht="21.75" customHeight="1">
      <c r="A134" s="267"/>
      <c r="B134" s="267"/>
      <c r="C134" s="267"/>
      <c r="D134" s="267"/>
      <c r="E134" s="267"/>
      <c r="F134" s="267"/>
      <c r="G134" s="267"/>
      <c r="H134" s="267"/>
      <c r="I134" s="267"/>
      <c r="J134" s="267"/>
    </row>
    <row r="136" spans="1:10" s="270" customFormat="1" ht="21.75" customHeight="1">
      <c r="A136" s="267"/>
      <c r="B136" s="267"/>
      <c r="C136" s="267"/>
      <c r="D136" s="267"/>
      <c r="E136" s="267"/>
      <c r="F136" s="267"/>
      <c r="G136" s="267"/>
      <c r="H136" s="267"/>
      <c r="I136" s="267"/>
      <c r="J136" s="267"/>
    </row>
    <row r="142" spans="1:10" s="270" customFormat="1" ht="21.75" customHeight="1">
      <c r="A142" s="267"/>
      <c r="B142" s="267"/>
      <c r="C142" s="267"/>
      <c r="D142" s="267"/>
      <c r="E142" s="267"/>
      <c r="F142" s="267"/>
      <c r="G142" s="267"/>
      <c r="H142" s="267"/>
      <c r="I142" s="267"/>
      <c r="J142" s="267"/>
    </row>
    <row r="143" spans="1:10" s="270" customFormat="1" ht="21.75" customHeight="1">
      <c r="A143" s="267"/>
      <c r="B143" s="267"/>
      <c r="C143" s="267"/>
      <c r="D143" s="267"/>
      <c r="E143" s="267"/>
      <c r="F143" s="267"/>
      <c r="G143" s="267"/>
      <c r="H143" s="267"/>
      <c r="I143" s="267"/>
      <c r="J143" s="267"/>
    </row>
    <row r="144" spans="1:10" s="270" customFormat="1" ht="21.75" customHeight="1">
      <c r="A144" s="267"/>
      <c r="B144" s="267"/>
      <c r="C144" s="267"/>
      <c r="D144" s="267"/>
      <c r="E144" s="267"/>
      <c r="F144" s="267"/>
      <c r="G144" s="267"/>
      <c r="H144" s="267"/>
      <c r="I144" s="267"/>
      <c r="J144" s="267"/>
    </row>
    <row r="145" spans="1:10" s="270" customFormat="1" ht="21.75" customHeight="1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</row>
    <row r="146" spans="1:10" s="270" customFormat="1" ht="21.75" customHeight="1">
      <c r="A146" s="267"/>
      <c r="B146" s="267"/>
      <c r="C146" s="267"/>
      <c r="D146" s="267"/>
      <c r="E146" s="267"/>
      <c r="F146" s="267"/>
      <c r="G146" s="267"/>
      <c r="H146" s="267"/>
      <c r="I146" s="267"/>
      <c r="J146" s="267"/>
    </row>
    <row r="147" spans="1:10" s="270" customFormat="1" ht="21.75" customHeight="1">
      <c r="A147" s="267"/>
      <c r="B147" s="267"/>
      <c r="C147" s="267"/>
      <c r="D147" s="267"/>
      <c r="E147" s="267"/>
      <c r="F147" s="267"/>
      <c r="G147" s="267"/>
      <c r="H147" s="267"/>
      <c r="I147" s="267"/>
      <c r="J147" s="267"/>
    </row>
    <row r="148" spans="1:10" s="270" customFormat="1" ht="21.75" customHeight="1">
      <c r="A148" s="267"/>
      <c r="B148" s="267"/>
      <c r="C148" s="267"/>
      <c r="D148" s="267"/>
      <c r="E148" s="267"/>
      <c r="F148" s="267"/>
      <c r="G148" s="267"/>
      <c r="H148" s="267"/>
      <c r="I148" s="267"/>
      <c r="J148" s="267"/>
    </row>
    <row r="149" spans="1:10" s="270" customFormat="1" ht="21.75" customHeight="1">
      <c r="A149" s="267"/>
      <c r="B149" s="267"/>
      <c r="C149" s="267"/>
      <c r="D149" s="267"/>
      <c r="E149" s="267"/>
      <c r="F149" s="267"/>
      <c r="G149" s="267"/>
      <c r="H149" s="267"/>
      <c r="I149" s="267"/>
      <c r="J149" s="267"/>
    </row>
    <row r="150" spans="1:10" s="270" customFormat="1" ht="21.75" customHeight="1">
      <c r="A150" s="267"/>
      <c r="B150" s="267"/>
      <c r="C150" s="267"/>
      <c r="D150" s="267"/>
      <c r="E150" s="267"/>
      <c r="F150" s="267"/>
      <c r="G150" s="267"/>
      <c r="H150" s="267"/>
      <c r="I150" s="267"/>
      <c r="J150" s="267"/>
    </row>
    <row r="151" spans="1:10" s="270" customFormat="1" ht="21.75" customHeight="1">
      <c r="A151" s="267"/>
      <c r="B151" s="267"/>
      <c r="C151" s="267"/>
      <c r="D151" s="267"/>
      <c r="E151" s="267"/>
      <c r="F151" s="267"/>
      <c r="G151" s="267"/>
      <c r="H151" s="267"/>
      <c r="I151" s="267"/>
      <c r="J151" s="267"/>
    </row>
    <row r="152" spans="1:10" s="270" customFormat="1" ht="21.75" customHeight="1">
      <c r="A152" s="267"/>
      <c r="B152" s="267"/>
      <c r="C152" s="267"/>
      <c r="D152" s="267"/>
      <c r="E152" s="267"/>
      <c r="F152" s="267"/>
      <c r="G152" s="267"/>
      <c r="H152" s="267"/>
      <c r="I152" s="267"/>
      <c r="J152" s="267"/>
    </row>
    <row r="153" spans="1:10" s="270" customFormat="1" ht="21.75" customHeight="1">
      <c r="A153" s="267"/>
      <c r="B153" s="267"/>
      <c r="C153" s="267"/>
      <c r="D153" s="267"/>
      <c r="E153" s="267"/>
      <c r="F153" s="267"/>
      <c r="G153" s="267"/>
      <c r="H153" s="267"/>
      <c r="I153" s="267"/>
      <c r="J153" s="267"/>
    </row>
    <row r="154" spans="1:10" s="270" customFormat="1" ht="21.75" customHeight="1">
      <c r="A154" s="267"/>
      <c r="B154" s="267"/>
      <c r="C154" s="267"/>
      <c r="D154" s="267"/>
      <c r="E154" s="267"/>
      <c r="F154" s="267"/>
      <c r="G154" s="267"/>
      <c r="H154" s="267"/>
      <c r="I154" s="267"/>
      <c r="J154" s="267"/>
    </row>
    <row r="156" spans="1:10" s="270" customFormat="1" ht="21.75" customHeight="1">
      <c r="A156" s="267"/>
      <c r="B156" s="267"/>
      <c r="C156" s="267"/>
      <c r="D156" s="267"/>
      <c r="E156" s="267"/>
      <c r="F156" s="267"/>
      <c r="G156" s="267"/>
      <c r="H156" s="267"/>
      <c r="I156" s="267"/>
      <c r="J156" s="267"/>
    </row>
    <row r="157" spans="1:10" s="270" customFormat="1" ht="21.75" customHeight="1">
      <c r="A157" s="267"/>
      <c r="B157" s="267"/>
      <c r="C157" s="267"/>
      <c r="D157" s="267"/>
      <c r="E157" s="267"/>
      <c r="F157" s="267"/>
      <c r="G157" s="267"/>
      <c r="H157" s="267"/>
      <c r="I157" s="267"/>
      <c r="J157" s="267"/>
    </row>
    <row r="158" spans="1:10" s="270" customFormat="1" ht="21.75" customHeight="1">
      <c r="A158" s="267"/>
      <c r="B158" s="267"/>
      <c r="C158" s="267"/>
      <c r="D158" s="267"/>
      <c r="E158" s="267"/>
      <c r="F158" s="267"/>
      <c r="G158" s="267"/>
      <c r="H158" s="267"/>
      <c r="I158" s="267"/>
      <c r="J158" s="267"/>
    </row>
    <row r="159" spans="1:10" s="270" customFormat="1" ht="21.75" customHeight="1">
      <c r="A159" s="267"/>
      <c r="B159" s="267"/>
      <c r="C159" s="267"/>
      <c r="D159" s="267"/>
      <c r="E159" s="267"/>
      <c r="F159" s="267"/>
      <c r="G159" s="267"/>
      <c r="H159" s="267"/>
      <c r="I159" s="267"/>
      <c r="J159" s="267"/>
    </row>
    <row r="160" spans="1:10" s="270" customFormat="1" ht="21.75" customHeight="1">
      <c r="A160" s="267"/>
      <c r="B160" s="267"/>
      <c r="C160" s="267"/>
      <c r="D160" s="267"/>
      <c r="E160" s="267"/>
      <c r="F160" s="267"/>
      <c r="G160" s="267"/>
      <c r="H160" s="267"/>
      <c r="I160" s="267"/>
      <c r="J160" s="267"/>
    </row>
    <row r="162" spans="1:10" s="270" customFormat="1" ht="21.75" customHeight="1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</row>
    <row r="163" spans="1:10" s="270" customFormat="1" ht="21.75" customHeight="1">
      <c r="A163" s="267"/>
      <c r="B163" s="267"/>
      <c r="C163" s="267"/>
      <c r="D163" s="267"/>
      <c r="E163" s="267"/>
      <c r="F163" s="267"/>
      <c r="G163" s="267"/>
      <c r="H163" s="267"/>
      <c r="I163" s="267"/>
      <c r="J163" s="267"/>
    </row>
    <row r="164" spans="1:10" s="270" customFormat="1" ht="21.75" customHeight="1">
      <c r="A164" s="267"/>
      <c r="B164" s="267"/>
      <c r="C164" s="267"/>
      <c r="D164" s="267"/>
      <c r="E164" s="267"/>
      <c r="F164" s="267"/>
      <c r="G164" s="267"/>
      <c r="H164" s="267"/>
      <c r="I164" s="267"/>
      <c r="J164" s="267"/>
    </row>
    <row r="165" spans="1:10" s="270" customFormat="1" ht="21.75" customHeight="1">
      <c r="A165" s="267"/>
      <c r="B165" s="267"/>
      <c r="C165" s="267"/>
      <c r="D165" s="267"/>
      <c r="E165" s="267"/>
      <c r="F165" s="267"/>
      <c r="G165" s="267"/>
      <c r="H165" s="267"/>
      <c r="I165" s="267"/>
      <c r="J165" s="267"/>
    </row>
    <row r="166" spans="1:10" s="270" customFormat="1" ht="21.75" customHeight="1">
      <c r="A166" s="267"/>
      <c r="B166" s="267"/>
      <c r="C166" s="267"/>
      <c r="D166" s="267"/>
      <c r="E166" s="267"/>
      <c r="F166" s="267"/>
      <c r="G166" s="267"/>
      <c r="H166" s="267"/>
      <c r="I166" s="267"/>
      <c r="J166" s="267"/>
    </row>
    <row r="167" spans="1:10" s="270" customFormat="1" ht="21.75" customHeight="1">
      <c r="A167" s="267"/>
      <c r="B167" s="267"/>
      <c r="C167" s="267"/>
      <c r="D167" s="267"/>
      <c r="E167" s="267"/>
      <c r="F167" s="267"/>
      <c r="G167" s="267"/>
      <c r="H167" s="267"/>
      <c r="I167" s="267"/>
      <c r="J167" s="267"/>
    </row>
    <row r="168" spans="1:10" s="270" customFormat="1" ht="21.75" customHeight="1">
      <c r="A168" s="267"/>
      <c r="B168" s="267"/>
      <c r="C168" s="267"/>
      <c r="D168" s="267"/>
      <c r="E168" s="267"/>
      <c r="F168" s="267"/>
      <c r="G168" s="267"/>
      <c r="H168" s="267"/>
      <c r="I168" s="267"/>
      <c r="J168" s="267"/>
    </row>
    <row r="169" spans="1:10" s="270" customFormat="1" ht="21.75" customHeight="1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</row>
    <row r="170" spans="1:10" s="270" customFormat="1" ht="21.75" customHeight="1">
      <c r="A170" s="267"/>
      <c r="B170" s="267"/>
      <c r="C170" s="267"/>
      <c r="D170" s="267"/>
      <c r="E170" s="267"/>
      <c r="F170" s="267"/>
      <c r="G170" s="267"/>
      <c r="H170" s="267"/>
      <c r="I170" s="267"/>
      <c r="J170" s="267"/>
    </row>
    <row r="171" spans="1:10" s="270" customFormat="1" ht="21.75" customHeight="1">
      <c r="A171" s="267"/>
      <c r="B171" s="267"/>
      <c r="C171" s="267"/>
      <c r="D171" s="267"/>
      <c r="E171" s="267"/>
      <c r="F171" s="267"/>
      <c r="G171" s="267"/>
      <c r="H171" s="267"/>
      <c r="I171" s="267"/>
      <c r="J171" s="267"/>
    </row>
    <row r="172" spans="1:10" s="270" customFormat="1" ht="21.75" customHeight="1">
      <c r="A172" s="267"/>
      <c r="B172" s="267"/>
      <c r="C172" s="267"/>
      <c r="D172" s="267"/>
      <c r="E172" s="267"/>
      <c r="F172" s="267"/>
      <c r="G172" s="267"/>
      <c r="H172" s="267"/>
      <c r="I172" s="267"/>
      <c r="J172" s="267"/>
    </row>
    <row r="173" spans="1:10" s="270" customFormat="1" ht="21.75" customHeight="1">
      <c r="A173" s="267"/>
      <c r="B173" s="267"/>
      <c r="C173" s="267"/>
      <c r="D173" s="267"/>
      <c r="E173" s="267"/>
      <c r="F173" s="267"/>
      <c r="G173" s="267"/>
      <c r="H173" s="267"/>
      <c r="I173" s="267"/>
      <c r="J173" s="267"/>
    </row>
    <row r="174" spans="1:10" s="270" customFormat="1" ht="21.75" customHeight="1">
      <c r="A174" s="267"/>
      <c r="B174" s="267"/>
      <c r="C174" s="267"/>
      <c r="D174" s="267"/>
      <c r="E174" s="267"/>
      <c r="F174" s="267"/>
      <c r="G174" s="267"/>
      <c r="H174" s="267"/>
      <c r="I174" s="267"/>
      <c r="J174" s="267"/>
    </row>
    <row r="175" spans="1:10" s="270" customFormat="1" ht="21.75" customHeight="1">
      <c r="A175" s="267"/>
      <c r="B175" s="267"/>
      <c r="C175" s="267"/>
      <c r="D175" s="267"/>
      <c r="E175" s="267"/>
      <c r="F175" s="267"/>
      <c r="G175" s="267"/>
      <c r="H175" s="267"/>
      <c r="I175" s="267"/>
      <c r="J175" s="267"/>
    </row>
    <row r="176" spans="1:10" s="270" customFormat="1" ht="21.75" customHeight="1">
      <c r="A176" s="267"/>
      <c r="B176" s="267"/>
      <c r="C176" s="267"/>
      <c r="D176" s="267"/>
      <c r="E176" s="267"/>
      <c r="F176" s="267"/>
      <c r="G176" s="267"/>
      <c r="H176" s="267"/>
      <c r="I176" s="267"/>
      <c r="J176" s="267"/>
    </row>
    <row r="177" spans="1:10" s="270" customFormat="1" ht="21.75" customHeight="1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</row>
    <row r="178" spans="1:10" s="270" customFormat="1" ht="21.75" customHeight="1">
      <c r="A178" s="267"/>
      <c r="B178" s="267"/>
      <c r="C178" s="267"/>
      <c r="D178" s="267"/>
      <c r="E178" s="267"/>
      <c r="F178" s="267"/>
      <c r="G178" s="267"/>
      <c r="H178" s="267"/>
      <c r="I178" s="267"/>
      <c r="J178" s="267"/>
    </row>
    <row r="179" spans="1:10" s="270" customFormat="1" ht="21.75" customHeight="1">
      <c r="A179" s="267"/>
      <c r="B179" s="267"/>
      <c r="C179" s="267"/>
      <c r="D179" s="267"/>
      <c r="E179" s="267"/>
      <c r="F179" s="267"/>
      <c r="G179" s="267"/>
      <c r="H179" s="267"/>
      <c r="I179" s="267"/>
      <c r="J179" s="267"/>
    </row>
    <row r="180" spans="1:10" s="270" customFormat="1" ht="21.75" customHeight="1">
      <c r="A180" s="267"/>
      <c r="B180" s="267"/>
      <c r="C180" s="267"/>
      <c r="D180" s="267"/>
      <c r="E180" s="267"/>
      <c r="F180" s="267"/>
      <c r="G180" s="267"/>
      <c r="H180" s="267"/>
      <c r="I180" s="267"/>
      <c r="J180" s="267"/>
    </row>
    <row r="181" spans="1:10" s="270" customFormat="1" ht="21.75" customHeight="1">
      <c r="A181" s="267"/>
      <c r="B181" s="267"/>
      <c r="C181" s="267"/>
      <c r="D181" s="267"/>
      <c r="E181" s="267"/>
      <c r="F181" s="267"/>
      <c r="G181" s="267"/>
      <c r="H181" s="267"/>
      <c r="I181" s="267"/>
      <c r="J181" s="267"/>
    </row>
    <row r="182" spans="1:10" s="270" customFormat="1" ht="21.75" customHeight="1">
      <c r="A182" s="267"/>
      <c r="B182" s="267"/>
      <c r="C182" s="267"/>
      <c r="D182" s="267"/>
      <c r="E182" s="267"/>
      <c r="F182" s="267"/>
      <c r="G182" s="267"/>
      <c r="H182" s="267"/>
      <c r="I182" s="267"/>
      <c r="J182" s="267"/>
    </row>
    <row r="183" spans="1:10" s="270" customFormat="1" ht="21.75" customHeight="1">
      <c r="A183" s="267"/>
      <c r="B183" s="267"/>
      <c r="C183" s="267"/>
      <c r="D183" s="267"/>
      <c r="E183" s="267"/>
      <c r="F183" s="267"/>
      <c r="G183" s="267"/>
      <c r="H183" s="267"/>
      <c r="I183" s="267"/>
      <c r="J183" s="267"/>
    </row>
    <row r="184" spans="1:10" s="270" customFormat="1" ht="21.75" customHeight="1">
      <c r="A184" s="267"/>
      <c r="B184" s="267"/>
      <c r="C184" s="267"/>
      <c r="D184" s="267"/>
      <c r="E184" s="267"/>
      <c r="F184" s="267"/>
      <c r="G184" s="267"/>
      <c r="H184" s="267"/>
      <c r="I184" s="267"/>
      <c r="J184" s="267"/>
    </row>
    <row r="185" spans="1:10" s="270" customFormat="1" ht="21.75" customHeight="1">
      <c r="A185" s="267"/>
      <c r="B185" s="267"/>
      <c r="C185" s="267"/>
      <c r="D185" s="267"/>
      <c r="E185" s="267"/>
      <c r="F185" s="267"/>
      <c r="G185" s="267"/>
      <c r="H185" s="267"/>
      <c r="I185" s="267"/>
      <c r="J185" s="267"/>
    </row>
    <row r="186" spans="1:10" s="270" customFormat="1" ht="21.75" customHeight="1">
      <c r="A186" s="267"/>
      <c r="B186" s="267"/>
      <c r="C186" s="267"/>
      <c r="D186" s="267"/>
      <c r="E186" s="267"/>
      <c r="F186" s="267"/>
      <c r="G186" s="267"/>
      <c r="H186" s="267"/>
      <c r="I186" s="267"/>
      <c r="J186" s="267"/>
    </row>
    <row r="187" spans="1:10" s="270" customFormat="1" ht="21.75" customHeight="1">
      <c r="A187" s="267"/>
      <c r="B187" s="267"/>
      <c r="C187" s="267"/>
      <c r="D187" s="267"/>
      <c r="E187" s="267"/>
      <c r="F187" s="267"/>
      <c r="G187" s="267"/>
      <c r="H187" s="267"/>
      <c r="I187" s="267"/>
      <c r="J187" s="267"/>
    </row>
    <row r="188" spans="1:10" s="270" customFormat="1" ht="21.75" customHeight="1">
      <c r="A188" s="267"/>
      <c r="B188" s="267"/>
      <c r="C188" s="267"/>
      <c r="D188" s="267"/>
      <c r="E188" s="267"/>
      <c r="F188" s="267"/>
      <c r="G188" s="267"/>
      <c r="H188" s="267"/>
      <c r="I188" s="267"/>
      <c r="J188" s="267"/>
    </row>
    <row r="189" spans="1:10" s="270" customFormat="1" ht="21.75" customHeight="1">
      <c r="A189" s="267"/>
      <c r="B189" s="267"/>
      <c r="C189" s="267"/>
      <c r="D189" s="267"/>
      <c r="E189" s="267"/>
      <c r="F189" s="267"/>
      <c r="G189" s="267"/>
      <c r="H189" s="267"/>
      <c r="I189" s="267"/>
      <c r="J189" s="267"/>
    </row>
    <row r="190" spans="1:10" s="270" customFormat="1" ht="21.75" customHeight="1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</row>
    <row r="191" spans="1:10" s="270" customFormat="1" ht="21.75" customHeight="1">
      <c r="A191" s="267"/>
      <c r="B191" s="267"/>
      <c r="C191" s="267"/>
      <c r="D191" s="267"/>
      <c r="E191" s="267"/>
      <c r="F191" s="267"/>
      <c r="G191" s="267"/>
      <c r="H191" s="267"/>
      <c r="I191" s="267"/>
      <c r="J191" s="267"/>
    </row>
    <row r="192" spans="1:10" s="270" customFormat="1" ht="21.75" customHeight="1">
      <c r="A192" s="267"/>
      <c r="B192" s="267"/>
      <c r="C192" s="267"/>
      <c r="D192" s="267"/>
      <c r="E192" s="267"/>
      <c r="F192" s="267"/>
      <c r="G192" s="267"/>
      <c r="H192" s="267"/>
      <c r="I192" s="267"/>
      <c r="J192" s="267"/>
    </row>
    <row r="193" spans="1:10" s="270" customFormat="1" ht="21.75" customHeight="1">
      <c r="A193" s="267"/>
      <c r="B193" s="267"/>
      <c r="C193" s="267"/>
      <c r="D193" s="267"/>
      <c r="E193" s="267"/>
      <c r="F193" s="267"/>
      <c r="G193" s="267"/>
      <c r="H193" s="267"/>
      <c r="I193" s="267"/>
      <c r="J193" s="267"/>
    </row>
    <row r="194" spans="1:10" s="270" customFormat="1" ht="21.75" customHeight="1">
      <c r="A194" s="267"/>
      <c r="B194" s="267"/>
      <c r="C194" s="267"/>
      <c r="D194" s="267"/>
      <c r="E194" s="267"/>
      <c r="F194" s="267"/>
      <c r="G194" s="267"/>
      <c r="H194" s="267"/>
      <c r="I194" s="267"/>
      <c r="J194" s="267"/>
    </row>
    <row r="195" spans="1:10" s="270" customFormat="1" ht="21.75" customHeight="1">
      <c r="A195" s="267"/>
      <c r="B195" s="267"/>
      <c r="C195" s="267"/>
      <c r="D195" s="267"/>
      <c r="E195" s="267"/>
      <c r="F195" s="267"/>
      <c r="G195" s="267"/>
      <c r="H195" s="267"/>
      <c r="I195" s="267"/>
      <c r="J195" s="267"/>
    </row>
    <row r="196" spans="1:10" s="270" customFormat="1" ht="21.75" customHeight="1">
      <c r="A196" s="267"/>
      <c r="B196" s="267"/>
      <c r="C196" s="267"/>
      <c r="D196" s="267"/>
      <c r="E196" s="267"/>
      <c r="F196" s="267"/>
      <c r="G196" s="267"/>
      <c r="H196" s="267"/>
      <c r="I196" s="267"/>
      <c r="J196" s="267"/>
    </row>
    <row r="198" spans="1:10" s="270" customFormat="1" ht="21.75" customHeight="1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</row>
    <row r="199" spans="1:10" s="270" customFormat="1" ht="21.75" customHeight="1">
      <c r="A199" s="267"/>
      <c r="B199" s="267"/>
      <c r="C199" s="267"/>
      <c r="D199" s="267"/>
      <c r="E199" s="267"/>
      <c r="F199" s="267"/>
      <c r="G199" s="267"/>
      <c r="H199" s="267"/>
      <c r="I199" s="267"/>
      <c r="J199" s="267"/>
    </row>
    <row r="200" spans="1:10" s="270" customFormat="1" ht="21.75" customHeight="1">
      <c r="A200" s="267"/>
      <c r="B200" s="267"/>
      <c r="C200" s="267"/>
      <c r="D200" s="267"/>
      <c r="E200" s="267"/>
      <c r="F200" s="267"/>
      <c r="G200" s="267"/>
      <c r="H200" s="267"/>
      <c r="I200" s="267"/>
      <c r="J200" s="267"/>
    </row>
    <row r="201" spans="1:10" s="270" customFormat="1" ht="21.75" customHeight="1">
      <c r="A201" s="267"/>
      <c r="B201" s="267"/>
      <c r="C201" s="267"/>
      <c r="D201" s="267"/>
      <c r="E201" s="267"/>
      <c r="F201" s="267"/>
      <c r="G201" s="267"/>
      <c r="H201" s="267"/>
      <c r="I201" s="267"/>
      <c r="J201" s="267"/>
    </row>
    <row r="202" spans="1:10" s="270" customFormat="1" ht="21.75" customHeight="1">
      <c r="A202" s="267"/>
      <c r="B202" s="267"/>
      <c r="C202" s="267"/>
      <c r="D202" s="267"/>
      <c r="E202" s="267"/>
      <c r="F202" s="267"/>
      <c r="G202" s="267"/>
      <c r="H202" s="267"/>
      <c r="I202" s="267"/>
      <c r="J202" s="267"/>
    </row>
    <row r="203" spans="1:10" s="270" customFormat="1" ht="21.75" customHeight="1">
      <c r="A203" s="267"/>
      <c r="B203" s="267"/>
      <c r="C203" s="267"/>
      <c r="D203" s="267"/>
      <c r="E203" s="267"/>
      <c r="F203" s="267"/>
      <c r="G203" s="267"/>
      <c r="H203" s="267"/>
      <c r="I203" s="267"/>
      <c r="J203" s="267"/>
    </row>
    <row r="204" spans="1:10" s="270" customFormat="1" ht="21.75" customHeight="1">
      <c r="A204" s="267"/>
      <c r="B204" s="267"/>
      <c r="C204" s="267"/>
      <c r="D204" s="267"/>
      <c r="E204" s="267"/>
      <c r="F204" s="267"/>
      <c r="G204" s="267"/>
      <c r="H204" s="267"/>
      <c r="I204" s="267"/>
      <c r="J204" s="267"/>
    </row>
    <row r="205" spans="1:10" s="270" customFormat="1" ht="21.75" customHeight="1">
      <c r="A205" s="267"/>
      <c r="B205" s="267"/>
      <c r="C205" s="267"/>
      <c r="D205" s="267"/>
      <c r="E205" s="267"/>
      <c r="F205" s="267"/>
      <c r="G205" s="267"/>
      <c r="H205" s="267"/>
      <c r="I205" s="267"/>
      <c r="J205" s="267"/>
    </row>
    <row r="206" spans="1:10" s="270" customFormat="1" ht="21.75" customHeight="1">
      <c r="A206" s="267"/>
      <c r="B206" s="267"/>
      <c r="C206" s="267"/>
      <c r="D206" s="267"/>
      <c r="E206" s="267"/>
      <c r="F206" s="267"/>
      <c r="G206" s="267"/>
      <c r="H206" s="267"/>
      <c r="I206" s="267"/>
      <c r="J206" s="267"/>
    </row>
  </sheetData>
  <mergeCells count="7">
    <mergeCell ref="A89:J89"/>
    <mergeCell ref="D5:F5"/>
    <mergeCell ref="H5:J5"/>
    <mergeCell ref="D34:F34"/>
    <mergeCell ref="H34:J34"/>
    <mergeCell ref="D63:F63"/>
    <mergeCell ref="H63:J63"/>
  </mergeCells>
  <printOptions gridLinesSet="0"/>
  <pageMargins left="0.78740157480314965" right="0.39370078740157483" top="0.78740157480314965" bottom="0.39370078740157483" header="0.19685039370078741" footer="0.19685039370078741"/>
  <pageSetup paperSize="9" scale="78" orientation="portrait" r:id="rId1"/>
  <headerFooter alignWithMargins="0"/>
  <rowBreaks count="2" manualBreakCount="2">
    <brk id="29" max="16383" man="1"/>
    <brk id="58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3D8B-FAD6-47DA-86B3-8B31F8D58648}">
  <sheetPr>
    <tabColor theme="7" tint="0.79998168889431442"/>
  </sheetPr>
  <dimension ref="A1:O159"/>
  <sheetViews>
    <sheetView showGridLines="0" topLeftCell="A20" zoomScale="130" zoomScaleNormal="130" zoomScaleSheetLayoutView="100" workbookViewId="0"/>
  </sheetViews>
  <sheetFormatPr defaultColWidth="8.296875" defaultRowHeight="21.75" customHeight="1"/>
  <cols>
    <col min="1" max="1" width="40.296875" style="305" customWidth="1"/>
    <col min="2" max="2" width="4.09765625" style="305" customWidth="1"/>
    <col min="3" max="3" width="0.8984375" style="305" customWidth="1"/>
    <col min="4" max="4" width="13.296875" style="305" customWidth="1"/>
    <col min="5" max="5" width="1.3984375" style="305" customWidth="1"/>
    <col min="6" max="6" width="13.296875" style="305" customWidth="1"/>
    <col min="7" max="7" width="1.3984375" style="305" customWidth="1"/>
    <col min="8" max="8" width="13.296875" style="305" customWidth="1"/>
    <col min="9" max="9" width="1.3984375" style="305" customWidth="1"/>
    <col min="10" max="10" width="13.296875" style="305" customWidth="1"/>
    <col min="11" max="11" width="0.3984375" style="305" customWidth="1"/>
    <col min="12" max="16384" width="8.296875" style="305"/>
  </cols>
  <sheetData>
    <row r="1" spans="1:11" s="302" customFormat="1" ht="20.100000000000001" customHeight="1">
      <c r="A1" s="298" t="s">
        <v>381</v>
      </c>
      <c r="B1" s="299"/>
      <c r="C1" s="299"/>
      <c r="D1" s="300"/>
      <c r="E1" s="300"/>
      <c r="F1" s="300"/>
      <c r="G1" s="300"/>
      <c r="H1" s="300"/>
      <c r="I1" s="300"/>
      <c r="J1" s="300"/>
      <c r="K1" s="301"/>
    </row>
    <row r="2" spans="1:11" s="302" customFormat="1" ht="20.100000000000001" customHeight="1">
      <c r="A2" s="303" t="s">
        <v>423</v>
      </c>
      <c r="B2" s="299"/>
      <c r="C2" s="299"/>
      <c r="D2" s="304"/>
      <c r="E2" s="300"/>
      <c r="F2" s="304"/>
      <c r="G2" s="304"/>
      <c r="H2" s="304"/>
      <c r="I2" s="300"/>
      <c r="J2" s="304"/>
      <c r="K2" s="301"/>
    </row>
    <row r="3" spans="1:11" s="302" customFormat="1" ht="20.100000000000001" customHeight="1">
      <c r="A3" s="303" t="s">
        <v>424</v>
      </c>
      <c r="B3" s="299"/>
      <c r="C3" s="299"/>
      <c r="D3" s="304"/>
      <c r="E3" s="300"/>
      <c r="F3" s="304"/>
      <c r="G3" s="304"/>
      <c r="H3" s="300" t="s">
        <v>425</v>
      </c>
      <c r="I3" s="300"/>
      <c r="J3" s="304"/>
      <c r="K3" s="301"/>
    </row>
    <row r="4" spans="1:11" s="302" customFormat="1" ht="20.100000000000001" customHeight="1">
      <c r="A4" s="305"/>
      <c r="B4" s="299"/>
      <c r="C4" s="299"/>
      <c r="D4" s="304"/>
      <c r="E4" s="300"/>
      <c r="F4" s="306"/>
      <c r="G4" s="306"/>
      <c r="H4" s="304"/>
      <c r="I4" s="300"/>
      <c r="J4" s="301" t="s">
        <v>384</v>
      </c>
      <c r="K4" s="301"/>
    </row>
    <row r="5" spans="1:11" s="302" customFormat="1" ht="20.100000000000001" customHeight="1">
      <c r="A5" s="305"/>
      <c r="B5" s="300"/>
      <c r="C5" s="300"/>
      <c r="D5" s="381" t="s">
        <v>225</v>
      </c>
      <c r="E5" s="382"/>
      <c r="F5" s="382"/>
      <c r="G5" s="307"/>
      <c r="H5" s="308"/>
      <c r="I5" s="309" t="s">
        <v>226</v>
      </c>
      <c r="J5" s="310"/>
      <c r="K5" s="301"/>
    </row>
    <row r="6" spans="1:11" s="302" customFormat="1" ht="20.100000000000001" customHeight="1">
      <c r="A6" s="305"/>
      <c r="B6" s="311" t="s">
        <v>385</v>
      </c>
      <c r="C6" s="305"/>
      <c r="D6" s="312">
        <v>2024</v>
      </c>
      <c r="E6" s="306"/>
      <c r="F6" s="312">
        <v>2023</v>
      </c>
      <c r="G6" s="313"/>
      <c r="H6" s="312">
        <v>2024</v>
      </c>
      <c r="I6" s="306"/>
      <c r="J6" s="312">
        <v>2023</v>
      </c>
      <c r="K6" s="301"/>
    </row>
    <row r="7" spans="1:11" s="302" customFormat="1" ht="20.100000000000001" customHeight="1">
      <c r="A7" s="314" t="s">
        <v>426</v>
      </c>
      <c r="B7" s="315"/>
      <c r="C7" s="305"/>
      <c r="D7" s="313"/>
      <c r="E7" s="306"/>
      <c r="F7" s="313"/>
      <c r="G7" s="313"/>
      <c r="H7" s="313"/>
      <c r="I7" s="306"/>
      <c r="J7" s="313"/>
      <c r="K7" s="301"/>
    </row>
    <row r="8" spans="1:11" s="302" customFormat="1" ht="19.5" customHeight="1">
      <c r="A8" s="316" t="s">
        <v>323</v>
      </c>
      <c r="B8" s="305"/>
      <c r="C8" s="305"/>
      <c r="K8" s="301"/>
    </row>
    <row r="9" spans="1:11" s="302" customFormat="1" ht="20.100000000000001" customHeight="1">
      <c r="A9" s="302" t="s">
        <v>427</v>
      </c>
      <c r="B9" s="317">
        <v>24</v>
      </c>
      <c r="C9" s="305"/>
      <c r="D9" s="318">
        <v>67952021048</v>
      </c>
      <c r="E9" s="318"/>
      <c r="F9" s="318">
        <v>68283311263</v>
      </c>
      <c r="G9" s="318"/>
      <c r="H9" s="318">
        <v>66734102902</v>
      </c>
      <c r="J9" s="318">
        <v>67042953702</v>
      </c>
      <c r="K9" s="301"/>
    </row>
    <row r="10" spans="1:11" s="302" customFormat="1" ht="20.100000000000001" customHeight="1">
      <c r="A10" s="319" t="s">
        <v>428</v>
      </c>
      <c r="B10" s="317"/>
      <c r="C10" s="305"/>
      <c r="D10" s="318">
        <v>1854365115</v>
      </c>
      <c r="E10" s="318"/>
      <c r="F10" s="318">
        <v>1882230885</v>
      </c>
      <c r="G10" s="318"/>
      <c r="H10" s="318">
        <v>1842065960</v>
      </c>
      <c r="I10" s="318"/>
      <c r="J10" s="318">
        <v>1867848030</v>
      </c>
      <c r="K10" s="301"/>
    </row>
    <row r="11" spans="1:11" s="302" customFormat="1" ht="20.100000000000001" customHeight="1">
      <c r="A11" s="319" t="s">
        <v>429</v>
      </c>
      <c r="B11" s="317" t="s">
        <v>430</v>
      </c>
      <c r="C11" s="305"/>
      <c r="D11" s="318">
        <v>0</v>
      </c>
      <c r="E11" s="318"/>
      <c r="F11" s="318">
        <v>0</v>
      </c>
      <c r="G11" s="318"/>
      <c r="H11" s="318">
        <v>724999710</v>
      </c>
      <c r="I11" s="318"/>
      <c r="J11" s="318">
        <v>224999970</v>
      </c>
      <c r="K11" s="301"/>
    </row>
    <row r="12" spans="1:11" s="302" customFormat="1" ht="20.100000000000001" customHeight="1">
      <c r="A12" s="305" t="s">
        <v>329</v>
      </c>
      <c r="B12" s="317"/>
      <c r="C12" s="305"/>
      <c r="D12" s="320">
        <v>2770130815</v>
      </c>
      <c r="E12" s="318"/>
      <c r="F12" s="320">
        <v>2656227909</v>
      </c>
      <c r="G12" s="318"/>
      <c r="H12" s="320">
        <v>2703065585</v>
      </c>
      <c r="I12" s="318"/>
      <c r="J12" s="320">
        <v>2598430443</v>
      </c>
      <c r="K12" s="301"/>
    </row>
    <row r="13" spans="1:11" s="302" customFormat="1" ht="20.100000000000001" customHeight="1">
      <c r="A13" s="314" t="s">
        <v>330</v>
      </c>
      <c r="B13" s="317"/>
      <c r="C13" s="305"/>
      <c r="D13" s="320">
        <f>SUM(D9:D12)</f>
        <v>72576516978</v>
      </c>
      <c r="E13" s="318"/>
      <c r="F13" s="320">
        <f>SUM(F9:F12)</f>
        <v>72821770057</v>
      </c>
      <c r="G13" s="318"/>
      <c r="H13" s="320">
        <f>SUM(H9:H12)</f>
        <v>72004234157</v>
      </c>
      <c r="I13" s="318"/>
      <c r="J13" s="320">
        <f>SUM(J9:J12)</f>
        <v>71734232145</v>
      </c>
      <c r="K13" s="301"/>
    </row>
    <row r="14" spans="1:11" s="302" customFormat="1" ht="20.100000000000001" customHeight="1">
      <c r="A14" s="314" t="s">
        <v>331</v>
      </c>
      <c r="B14" s="321"/>
      <c r="C14" s="305"/>
      <c r="D14" s="318"/>
      <c r="E14" s="318"/>
      <c r="F14" s="318"/>
      <c r="G14" s="318"/>
      <c r="H14" s="318"/>
      <c r="I14" s="318"/>
      <c r="J14" s="318"/>
      <c r="K14" s="301"/>
    </row>
    <row r="15" spans="1:11" s="302" customFormat="1" ht="20.100000000000001" customHeight="1">
      <c r="A15" s="319" t="s">
        <v>431</v>
      </c>
      <c r="B15" s="317"/>
      <c r="C15" s="305"/>
      <c r="D15" s="318">
        <v>49728453127</v>
      </c>
      <c r="E15" s="318"/>
      <c r="F15" s="318">
        <v>50117636688</v>
      </c>
      <c r="G15" s="318"/>
      <c r="H15" s="318">
        <v>48857802479</v>
      </c>
      <c r="I15" s="318"/>
      <c r="J15" s="318">
        <v>49243410941</v>
      </c>
      <c r="K15" s="301"/>
    </row>
    <row r="16" spans="1:11" s="302" customFormat="1" ht="20.100000000000001" customHeight="1">
      <c r="A16" s="319" t="s">
        <v>432</v>
      </c>
      <c r="B16" s="317"/>
      <c r="C16" s="305"/>
      <c r="D16" s="318">
        <v>816446879</v>
      </c>
      <c r="E16" s="318"/>
      <c r="F16" s="318">
        <v>786389606</v>
      </c>
      <c r="G16" s="318"/>
      <c r="H16" s="318">
        <v>808146055</v>
      </c>
      <c r="I16" s="318"/>
      <c r="J16" s="318">
        <v>778994562</v>
      </c>
      <c r="K16" s="301"/>
    </row>
    <row r="17" spans="1:11" s="302" customFormat="1" ht="20.100000000000001" customHeight="1">
      <c r="A17" s="319" t="s">
        <v>433</v>
      </c>
      <c r="B17" s="317"/>
      <c r="C17" s="305"/>
      <c r="D17" s="318">
        <v>10980338505</v>
      </c>
      <c r="E17" s="318"/>
      <c r="F17" s="318">
        <v>10964079913</v>
      </c>
      <c r="G17" s="318"/>
      <c r="H17" s="318">
        <v>11006832916</v>
      </c>
      <c r="I17" s="318"/>
      <c r="J17" s="318">
        <v>10956520293</v>
      </c>
      <c r="K17" s="301"/>
    </row>
    <row r="18" spans="1:11" s="302" customFormat="1" ht="20.100000000000001" customHeight="1">
      <c r="A18" s="319" t="s">
        <v>335</v>
      </c>
      <c r="B18" s="317"/>
      <c r="C18" s="305"/>
      <c r="D18" s="318">
        <v>2359826950</v>
      </c>
      <c r="E18" s="318"/>
      <c r="F18" s="318">
        <v>2437180957</v>
      </c>
      <c r="G18" s="318"/>
      <c r="H18" s="318">
        <v>2279711480</v>
      </c>
      <c r="I18" s="318"/>
      <c r="J18" s="318">
        <v>2559191407</v>
      </c>
      <c r="K18" s="301"/>
    </row>
    <row r="19" spans="1:11" s="302" customFormat="1" ht="20.100000000000001" customHeight="1">
      <c r="A19" s="319" t="s">
        <v>434</v>
      </c>
      <c r="B19" s="317"/>
      <c r="C19" s="305"/>
      <c r="D19" s="318">
        <v>764074</v>
      </c>
      <c r="E19" s="318"/>
      <c r="F19" s="318">
        <v>1729111</v>
      </c>
      <c r="G19" s="318"/>
      <c r="H19" s="318">
        <v>0</v>
      </c>
      <c r="I19" s="318"/>
      <c r="J19" s="318">
        <v>994948</v>
      </c>
      <c r="K19" s="301"/>
    </row>
    <row r="20" spans="1:11" s="302" customFormat="1" ht="20.100000000000001" customHeight="1">
      <c r="A20" s="314" t="s">
        <v>336</v>
      </c>
      <c r="B20" s="321"/>
      <c r="C20" s="305"/>
      <c r="D20" s="322">
        <f>SUM(D15:D19)</f>
        <v>63885829535</v>
      </c>
      <c r="E20" s="318"/>
      <c r="F20" s="322">
        <f>SUM(F15:F19)</f>
        <v>64307016275</v>
      </c>
      <c r="G20" s="318"/>
      <c r="H20" s="322">
        <f>SUM(H15:H19)</f>
        <v>62952492930</v>
      </c>
      <c r="I20" s="318"/>
      <c r="J20" s="322">
        <f>SUM(J15:J19)</f>
        <v>63539112151</v>
      </c>
      <c r="K20" s="301"/>
    </row>
    <row r="21" spans="1:11" s="302" customFormat="1" ht="20.100000000000001" customHeight="1">
      <c r="A21" s="314" t="s">
        <v>435</v>
      </c>
      <c r="B21" s="317"/>
      <c r="C21" s="305"/>
      <c r="D21" s="318">
        <f>SUM(D13-D20)</f>
        <v>8690687443</v>
      </c>
      <c r="E21" s="318"/>
      <c r="F21" s="318">
        <f>SUM(F13-F20)</f>
        <v>8514753782</v>
      </c>
      <c r="G21" s="318"/>
      <c r="H21" s="318">
        <f>SUM(H13-H20)</f>
        <v>9051741227</v>
      </c>
      <c r="I21" s="318"/>
      <c r="J21" s="318">
        <f>SUM(J13-J20)</f>
        <v>8195119994</v>
      </c>
      <c r="K21" s="301"/>
    </row>
    <row r="22" spans="1:11" s="302" customFormat="1" ht="20.100000000000001" customHeight="1">
      <c r="A22" s="319" t="s">
        <v>436</v>
      </c>
      <c r="B22" s="317"/>
      <c r="C22" s="305"/>
      <c r="D22" s="318">
        <v>838629</v>
      </c>
      <c r="E22" s="318"/>
      <c r="F22" s="318">
        <v>-862321</v>
      </c>
      <c r="G22" s="318"/>
      <c r="H22" s="318">
        <v>0</v>
      </c>
      <c r="I22" s="318"/>
      <c r="J22" s="318">
        <v>0</v>
      </c>
      <c r="K22" s="301"/>
    </row>
    <row r="23" spans="1:11" s="302" customFormat="1" ht="20.100000000000001" customHeight="1">
      <c r="A23" s="319" t="s">
        <v>437</v>
      </c>
      <c r="B23" s="317"/>
      <c r="C23" s="305"/>
      <c r="D23" s="318">
        <v>61950925</v>
      </c>
      <c r="E23" s="318"/>
      <c r="F23" s="318">
        <v>27728804</v>
      </c>
      <c r="G23" s="318"/>
      <c r="H23" s="318">
        <v>55565178</v>
      </c>
      <c r="I23" s="318"/>
      <c r="J23" s="318">
        <v>22531073</v>
      </c>
      <c r="K23" s="301"/>
    </row>
    <row r="24" spans="1:11" s="302" customFormat="1" ht="20.100000000000001" customHeight="1">
      <c r="A24" s="305" t="s">
        <v>438</v>
      </c>
      <c r="B24" s="317">
        <v>26</v>
      </c>
      <c r="C24" s="305"/>
      <c r="D24" s="320">
        <v>-687529460</v>
      </c>
      <c r="E24" s="318"/>
      <c r="F24" s="320">
        <v>-567460919</v>
      </c>
      <c r="G24" s="318"/>
      <c r="H24" s="320">
        <v>-671273534</v>
      </c>
      <c r="I24" s="318"/>
      <c r="J24" s="320">
        <v>-562988016</v>
      </c>
      <c r="K24" s="301"/>
    </row>
    <row r="25" spans="1:11" s="302" customFormat="1" ht="20.100000000000001" customHeight="1">
      <c r="A25" s="314" t="s">
        <v>439</v>
      </c>
      <c r="B25" s="317"/>
      <c r="C25" s="305"/>
      <c r="D25" s="318">
        <f>SUM(D21:D24)</f>
        <v>8065947537</v>
      </c>
      <c r="E25" s="318"/>
      <c r="F25" s="318">
        <f>SUM(F21:F24)</f>
        <v>7974159346</v>
      </c>
      <c r="G25" s="318"/>
      <c r="H25" s="318">
        <f>SUM(H21:H24)</f>
        <v>8436032871</v>
      </c>
      <c r="I25" s="318"/>
      <c r="J25" s="318">
        <f>SUM(J21:J24)</f>
        <v>7654663051</v>
      </c>
      <c r="K25" s="301"/>
    </row>
    <row r="26" spans="1:11" s="302" customFormat="1" ht="20.100000000000001" customHeight="1">
      <c r="A26" s="305" t="s">
        <v>440</v>
      </c>
      <c r="B26" s="317">
        <v>27</v>
      </c>
      <c r="C26" s="305"/>
      <c r="D26" s="320">
        <v>-1562400276</v>
      </c>
      <c r="E26" s="318"/>
      <c r="F26" s="320">
        <v>-1532603485</v>
      </c>
      <c r="G26" s="318"/>
      <c r="H26" s="320">
        <v>-1501618717</v>
      </c>
      <c r="I26" s="318"/>
      <c r="J26" s="320">
        <v>-1479693128</v>
      </c>
      <c r="K26" s="301"/>
    </row>
    <row r="27" spans="1:11" s="302" customFormat="1" ht="20.100000000000001" customHeight="1">
      <c r="A27" s="314" t="s">
        <v>441</v>
      </c>
      <c r="B27" s="317"/>
      <c r="C27" s="305"/>
      <c r="D27" s="322">
        <f>SUM(D25:D26)</f>
        <v>6503547261</v>
      </c>
      <c r="E27" s="318"/>
      <c r="F27" s="322">
        <f>SUM(F25:F26)</f>
        <v>6441555861</v>
      </c>
      <c r="G27" s="318"/>
      <c r="H27" s="322">
        <f>SUM(H25:H26)</f>
        <v>6934414154</v>
      </c>
      <c r="I27" s="318"/>
      <c r="J27" s="322">
        <f>SUM(J25:J26)</f>
        <v>6174969923</v>
      </c>
      <c r="K27" s="301"/>
    </row>
    <row r="28" spans="1:11" s="302" customFormat="1" ht="20.100000000000001" customHeight="1">
      <c r="A28" s="314"/>
      <c r="B28" s="317"/>
      <c r="C28" s="305"/>
      <c r="D28" s="318"/>
      <c r="E28" s="318"/>
      <c r="F28" s="318"/>
      <c r="G28" s="318"/>
      <c r="H28" s="318"/>
      <c r="I28" s="318"/>
      <c r="J28" s="318"/>
      <c r="K28" s="301"/>
    </row>
    <row r="29" spans="1:11" s="302" customFormat="1" ht="20.100000000000001" customHeight="1">
      <c r="A29" s="314" t="s">
        <v>442</v>
      </c>
      <c r="B29" s="317"/>
      <c r="C29" s="305"/>
      <c r="D29" s="318"/>
      <c r="E29" s="318"/>
      <c r="F29" s="318"/>
      <c r="G29" s="318"/>
      <c r="H29" s="318"/>
      <c r="I29" s="318"/>
      <c r="J29" s="318"/>
      <c r="K29" s="301"/>
    </row>
    <row r="30" spans="1:11" s="302" customFormat="1" ht="20.100000000000001" customHeight="1">
      <c r="A30" s="323" t="s">
        <v>443</v>
      </c>
      <c r="B30" s="317"/>
      <c r="C30" s="305"/>
      <c r="D30" s="318"/>
      <c r="E30" s="318"/>
      <c r="F30" s="318"/>
      <c r="G30" s="318"/>
      <c r="H30" s="318"/>
      <c r="I30" s="318"/>
      <c r="J30" s="318"/>
      <c r="K30" s="301"/>
    </row>
    <row r="31" spans="1:11" s="302" customFormat="1" ht="20.100000000000001" customHeight="1">
      <c r="A31" s="323" t="s">
        <v>444</v>
      </c>
      <c r="B31" s="317"/>
      <c r="C31" s="305"/>
      <c r="D31" s="318"/>
      <c r="E31" s="318"/>
      <c r="F31" s="318"/>
      <c r="G31" s="318"/>
      <c r="H31" s="318"/>
      <c r="I31" s="318"/>
      <c r="J31" s="318"/>
      <c r="K31" s="301"/>
    </row>
    <row r="32" spans="1:11" s="302" customFormat="1" ht="20.100000000000001" customHeight="1">
      <c r="A32" s="305" t="s">
        <v>445</v>
      </c>
      <c r="I32" s="318"/>
      <c r="K32" s="301"/>
    </row>
    <row r="33" spans="1:15" s="302" customFormat="1" ht="20.100000000000001" customHeight="1">
      <c r="A33" s="305" t="s">
        <v>446</v>
      </c>
      <c r="B33" s="317"/>
      <c r="C33" s="305"/>
      <c r="D33" s="318">
        <v>-16109</v>
      </c>
      <c r="E33" s="318"/>
      <c r="F33" s="318">
        <v>147782</v>
      </c>
      <c r="G33" s="318"/>
      <c r="H33" s="318">
        <v>0</v>
      </c>
      <c r="I33" s="318"/>
      <c r="J33" s="318">
        <v>0</v>
      </c>
      <c r="K33" s="301"/>
    </row>
    <row r="34" spans="1:15" s="302" customFormat="1" ht="20.100000000000001" customHeight="1">
      <c r="A34" s="305"/>
      <c r="B34" s="317"/>
      <c r="C34" s="305"/>
      <c r="D34" s="322">
        <f>SUM(D33)</f>
        <v>-16109</v>
      </c>
      <c r="E34" s="318"/>
      <c r="F34" s="322">
        <f>SUM(F33)</f>
        <v>147782</v>
      </c>
      <c r="G34" s="318"/>
      <c r="H34" s="322">
        <f>SUM(H33)</f>
        <v>0</v>
      </c>
      <c r="I34" s="318"/>
      <c r="J34" s="322">
        <f>SUM(J33)</f>
        <v>0</v>
      </c>
      <c r="K34" s="301"/>
    </row>
    <row r="35" spans="1:15" s="302" customFormat="1" ht="20.100000000000001" customHeight="1">
      <c r="B35" s="317"/>
      <c r="C35" s="305"/>
      <c r="D35" s="318"/>
      <c r="E35" s="318"/>
      <c r="F35" s="318"/>
      <c r="G35" s="318"/>
      <c r="H35" s="318"/>
      <c r="I35" s="318"/>
      <c r="J35" s="318"/>
      <c r="K35" s="301"/>
    </row>
    <row r="36" spans="1:15" s="302" customFormat="1" ht="20.100000000000001" customHeight="1">
      <c r="A36" s="323" t="s">
        <v>447</v>
      </c>
      <c r="B36" s="317"/>
      <c r="C36" s="305"/>
      <c r="D36" s="318"/>
      <c r="E36" s="318"/>
      <c r="F36" s="318"/>
      <c r="G36" s="318"/>
      <c r="H36" s="318"/>
      <c r="I36" s="318"/>
      <c r="J36" s="318"/>
      <c r="K36" s="301"/>
    </row>
    <row r="37" spans="1:15" ht="21.75" customHeight="1">
      <c r="A37" s="323" t="s">
        <v>444</v>
      </c>
      <c r="B37" s="317"/>
      <c r="D37" s="318"/>
      <c r="E37" s="318"/>
      <c r="F37" s="318"/>
      <c r="G37" s="318"/>
      <c r="H37" s="318"/>
      <c r="I37" s="318"/>
      <c r="J37" s="318"/>
      <c r="K37" s="324"/>
      <c r="M37" s="325"/>
      <c r="O37" s="325"/>
    </row>
    <row r="38" spans="1:15" s="306" customFormat="1" ht="21.75" customHeight="1">
      <c r="A38" s="305" t="s">
        <v>448</v>
      </c>
      <c r="B38" s="317" t="s">
        <v>449</v>
      </c>
      <c r="C38" s="305"/>
      <c r="D38" s="318">
        <v>168641</v>
      </c>
      <c r="E38" s="318"/>
      <c r="F38" s="318">
        <v>0</v>
      </c>
      <c r="G38" s="318"/>
      <c r="H38" s="318">
        <v>-15760827</v>
      </c>
      <c r="I38" s="318"/>
      <c r="J38" s="318">
        <v>0</v>
      </c>
      <c r="K38" s="324"/>
      <c r="M38" s="325"/>
      <c r="O38" s="325"/>
    </row>
    <row r="39" spans="1:15" s="306" customFormat="1" ht="21.75" customHeight="1">
      <c r="A39" s="305"/>
      <c r="B39" s="317"/>
      <c r="C39" s="305"/>
      <c r="D39" s="322">
        <f>SUM(D38)</f>
        <v>168641</v>
      </c>
      <c r="E39" s="318"/>
      <c r="F39" s="322">
        <f>SUM(F38)</f>
        <v>0</v>
      </c>
      <c r="G39" s="318"/>
      <c r="H39" s="322">
        <f>SUM(H38)</f>
        <v>-15760827</v>
      </c>
      <c r="I39" s="318"/>
      <c r="J39" s="322">
        <f>SUM(J38)</f>
        <v>0</v>
      </c>
      <c r="K39" s="324"/>
      <c r="M39" s="325"/>
      <c r="O39" s="325"/>
    </row>
    <row r="40" spans="1:15" s="302" customFormat="1" ht="20.100000000000001" customHeight="1">
      <c r="B40" s="317"/>
      <c r="C40" s="305"/>
      <c r="D40" s="318"/>
      <c r="E40" s="318"/>
      <c r="F40" s="318"/>
      <c r="G40" s="318"/>
      <c r="H40" s="318"/>
      <c r="I40" s="318"/>
      <c r="J40" s="318"/>
      <c r="K40" s="301"/>
    </row>
    <row r="41" spans="1:15" s="302" customFormat="1" ht="20.100000000000001" customHeight="1">
      <c r="A41" s="314" t="s">
        <v>450</v>
      </c>
      <c r="B41" s="317"/>
      <c r="C41" s="305"/>
      <c r="D41" s="320">
        <f>SUM(D34,D39)</f>
        <v>152532</v>
      </c>
      <c r="E41" s="318"/>
      <c r="F41" s="320">
        <f>SUM(F34,F39)</f>
        <v>147782</v>
      </c>
      <c r="G41" s="318"/>
      <c r="H41" s="320">
        <f>SUM(H34,H39)</f>
        <v>-15760827</v>
      </c>
      <c r="I41" s="318"/>
      <c r="J41" s="320">
        <f>SUM(J34,J39)</f>
        <v>0</v>
      </c>
      <c r="K41" s="301"/>
    </row>
    <row r="42" spans="1:15" s="302" customFormat="1" ht="14.25" customHeight="1">
      <c r="A42" s="314"/>
      <c r="B42" s="317"/>
      <c r="C42" s="305"/>
      <c r="D42" s="326"/>
      <c r="E42" s="318"/>
      <c r="F42" s="326"/>
      <c r="G42" s="318"/>
      <c r="H42" s="326"/>
      <c r="I42" s="318"/>
      <c r="J42" s="326"/>
      <c r="K42" s="301"/>
    </row>
    <row r="43" spans="1:15" s="302" customFormat="1" ht="20.100000000000001" customHeight="1" thickBot="1">
      <c r="A43" s="314" t="s">
        <v>451</v>
      </c>
      <c r="B43" s="317"/>
      <c r="C43" s="305"/>
      <c r="D43" s="327">
        <f>SUM(D27,D41)</f>
        <v>6503699793</v>
      </c>
      <c r="E43" s="318"/>
      <c r="F43" s="327">
        <f>SUM(F27,F41)</f>
        <v>6441703643</v>
      </c>
      <c r="G43" s="318"/>
      <c r="H43" s="327">
        <f>SUM(H27,H41)</f>
        <v>6918653327</v>
      </c>
      <c r="I43" s="318"/>
      <c r="J43" s="327">
        <f>SUM(J27,J41)</f>
        <v>6174969923</v>
      </c>
      <c r="K43" s="301"/>
    </row>
    <row r="44" spans="1:15" s="302" customFormat="1" ht="14.25" customHeight="1" thickTop="1">
      <c r="A44" s="314"/>
      <c r="B44" s="328"/>
      <c r="C44" s="305"/>
      <c r="D44" s="318"/>
      <c r="E44" s="318"/>
      <c r="F44" s="318"/>
      <c r="G44" s="318"/>
      <c r="H44" s="318"/>
      <c r="I44" s="318"/>
      <c r="J44" s="318"/>
      <c r="K44" s="301"/>
    </row>
    <row r="45" spans="1:15" s="302" customFormat="1" ht="20.25" customHeight="1">
      <c r="A45" s="302" t="s">
        <v>396</v>
      </c>
      <c r="B45" s="328"/>
      <c r="C45" s="305"/>
      <c r="D45" s="318"/>
      <c r="E45" s="318"/>
      <c r="F45" s="318"/>
      <c r="G45" s="318"/>
      <c r="H45" s="318"/>
      <c r="I45" s="318"/>
      <c r="J45" s="318"/>
      <c r="K45" s="301"/>
    </row>
    <row r="46" spans="1:15" s="302" customFormat="1" ht="21.75" customHeight="1">
      <c r="A46" s="298" t="s">
        <v>381</v>
      </c>
      <c r="B46" s="328"/>
      <c r="C46" s="305"/>
      <c r="K46" s="301"/>
    </row>
    <row r="47" spans="1:15" s="302" customFormat="1" ht="21.75" customHeight="1">
      <c r="A47" s="303" t="s">
        <v>452</v>
      </c>
      <c r="B47" s="299"/>
      <c r="C47" s="299"/>
      <c r="K47" s="301"/>
    </row>
    <row r="48" spans="1:15" s="302" customFormat="1" ht="21.75" customHeight="1">
      <c r="A48" s="303" t="str">
        <f>A3</f>
        <v>For the year ended 31 December 2024</v>
      </c>
      <c r="B48" s="299"/>
      <c r="C48" s="299"/>
      <c r="K48" s="301"/>
    </row>
    <row r="49" spans="1:11" s="302" customFormat="1" ht="21.75" customHeight="1">
      <c r="A49" s="305"/>
      <c r="B49" s="299"/>
      <c r="C49" s="299"/>
      <c r="D49" s="304"/>
      <c r="E49" s="300"/>
      <c r="F49" s="306"/>
      <c r="G49" s="306"/>
      <c r="H49" s="304"/>
      <c r="I49" s="300"/>
      <c r="J49" s="301" t="s">
        <v>384</v>
      </c>
      <c r="K49" s="301"/>
    </row>
    <row r="50" spans="1:11" s="302" customFormat="1" ht="21.75" customHeight="1">
      <c r="A50" s="305"/>
      <c r="B50" s="300"/>
      <c r="C50" s="300"/>
      <c r="D50" s="381" t="s">
        <v>225</v>
      </c>
      <c r="E50" s="382"/>
      <c r="F50" s="382"/>
      <c r="G50" s="307"/>
      <c r="H50" s="308"/>
      <c r="I50" s="309" t="s">
        <v>226</v>
      </c>
      <c r="J50" s="310"/>
      <c r="K50" s="301"/>
    </row>
    <row r="51" spans="1:11" s="302" customFormat="1" ht="21.75" customHeight="1">
      <c r="A51" s="305"/>
      <c r="B51" s="311" t="s">
        <v>385</v>
      </c>
      <c r="C51" s="305"/>
      <c r="D51" s="312">
        <f>D6</f>
        <v>2024</v>
      </c>
      <c r="E51" s="306"/>
      <c r="F51" s="312">
        <f>F6</f>
        <v>2023</v>
      </c>
      <c r="G51" s="313"/>
      <c r="H51" s="312">
        <f>H6</f>
        <v>2024</v>
      </c>
      <c r="I51" s="306"/>
      <c r="J51" s="312">
        <f>J6</f>
        <v>2023</v>
      </c>
      <c r="K51" s="301"/>
    </row>
    <row r="52" spans="1:11" s="331" customFormat="1" ht="20.100000000000001" customHeight="1">
      <c r="A52" s="314" t="s">
        <v>361</v>
      </c>
      <c r="B52" s="328"/>
      <c r="C52" s="305"/>
      <c r="D52" s="329"/>
      <c r="E52" s="330"/>
      <c r="F52" s="329"/>
      <c r="G52" s="330"/>
      <c r="H52" s="329"/>
      <c r="I52" s="330"/>
      <c r="J52" s="329"/>
      <c r="K52" s="330"/>
    </row>
    <row r="53" spans="1:11" s="302" customFormat="1" ht="20.100000000000001" customHeight="1" thickBot="1">
      <c r="A53" s="305" t="s">
        <v>453</v>
      </c>
      <c r="B53" s="331"/>
      <c r="C53" s="328"/>
      <c r="D53" s="318">
        <f>SUM(D27-C516)</f>
        <v>6503547261</v>
      </c>
      <c r="E53" s="318"/>
      <c r="F53" s="318">
        <f>SUM(F27-E516)</f>
        <v>6441555861</v>
      </c>
      <c r="G53" s="318"/>
      <c r="H53" s="327">
        <f>SUM(H27)</f>
        <v>6934414154</v>
      </c>
      <c r="I53" s="318"/>
      <c r="J53" s="327">
        <f>SUM(J27)</f>
        <v>6174969923</v>
      </c>
      <c r="K53" s="301"/>
    </row>
    <row r="54" spans="1:11" s="302" customFormat="1" ht="20.100000000000001" customHeight="1" thickTop="1">
      <c r="A54" s="305" t="s">
        <v>419</v>
      </c>
      <c r="B54" s="328"/>
      <c r="C54" s="305"/>
      <c r="D54" s="320">
        <v>0</v>
      </c>
      <c r="E54" s="318"/>
      <c r="F54" s="320">
        <v>0</v>
      </c>
      <c r="G54" s="318"/>
      <c r="H54" s="332"/>
      <c r="I54" s="318"/>
      <c r="J54" s="332"/>
      <c r="K54" s="301"/>
    </row>
    <row r="55" spans="1:11" s="302" customFormat="1" ht="20.100000000000001" customHeight="1" thickBot="1">
      <c r="A55" s="314"/>
      <c r="B55" s="328"/>
      <c r="C55" s="305"/>
      <c r="D55" s="333">
        <f>SUM(D53:D54)</f>
        <v>6503547261</v>
      </c>
      <c r="E55" s="318"/>
      <c r="F55" s="333">
        <f>SUM(F53:F54)</f>
        <v>6441555861</v>
      </c>
      <c r="G55" s="318"/>
      <c r="H55" s="318"/>
      <c r="I55" s="318"/>
      <c r="J55" s="318"/>
      <c r="K55" s="301"/>
    </row>
    <row r="56" spans="1:11" s="302" customFormat="1" ht="20.100000000000001" customHeight="1" thickTop="1">
      <c r="A56" s="314"/>
      <c r="B56" s="328"/>
      <c r="C56" s="305"/>
      <c r="D56" s="318"/>
      <c r="E56" s="318"/>
      <c r="F56" s="318"/>
      <c r="G56" s="318"/>
      <c r="H56" s="318"/>
      <c r="I56" s="318"/>
      <c r="J56" s="318"/>
      <c r="K56" s="301"/>
    </row>
    <row r="57" spans="1:11" s="331" customFormat="1" ht="20.100000000000001" customHeight="1">
      <c r="A57" s="314" t="s">
        <v>364</v>
      </c>
      <c r="B57" s="328"/>
      <c r="C57" s="305"/>
      <c r="E57" s="330"/>
      <c r="G57" s="330"/>
      <c r="I57" s="330"/>
      <c r="K57" s="330"/>
    </row>
    <row r="58" spans="1:11" s="302" customFormat="1" ht="20.100000000000001" customHeight="1" thickBot="1">
      <c r="A58" s="305" t="s">
        <v>453</v>
      </c>
      <c r="B58" s="328"/>
      <c r="C58" s="305"/>
      <c r="D58" s="318">
        <f>SUM(D43-D59)</f>
        <v>6503699793</v>
      </c>
      <c r="E58" s="318"/>
      <c r="F58" s="318">
        <f>SUM(F43-F59)</f>
        <v>6441703643</v>
      </c>
      <c r="G58" s="318"/>
      <c r="H58" s="327">
        <f>SUM(H43)</f>
        <v>6918653327</v>
      </c>
      <c r="I58" s="318"/>
      <c r="J58" s="327">
        <f>SUM(J43)</f>
        <v>6174969923</v>
      </c>
      <c r="K58" s="301"/>
    </row>
    <row r="59" spans="1:11" s="302" customFormat="1" ht="20.100000000000001" customHeight="1" thickTop="1">
      <c r="A59" s="305" t="s">
        <v>419</v>
      </c>
      <c r="B59" s="331"/>
      <c r="C59" s="328"/>
      <c r="D59" s="320">
        <v>0</v>
      </c>
      <c r="E59" s="318"/>
      <c r="F59" s="320">
        <v>0</v>
      </c>
      <c r="G59" s="318"/>
      <c r="H59" s="318"/>
      <c r="I59" s="318"/>
      <c r="J59" s="318"/>
      <c r="K59" s="301"/>
    </row>
    <row r="60" spans="1:11" s="302" customFormat="1" ht="20.100000000000001" customHeight="1" thickBot="1">
      <c r="A60" s="305"/>
      <c r="B60" s="328"/>
      <c r="C60" s="305"/>
      <c r="D60" s="333">
        <f>SUM(D58:D59)</f>
        <v>6503699793</v>
      </c>
      <c r="E60" s="318"/>
      <c r="F60" s="333">
        <f>SUM(F58:F59)</f>
        <v>6441703643</v>
      </c>
      <c r="G60" s="318"/>
      <c r="H60" s="332"/>
      <c r="I60" s="318"/>
      <c r="J60" s="332"/>
      <c r="K60" s="301"/>
    </row>
    <row r="61" spans="1:11" s="302" customFormat="1" ht="20.100000000000001" customHeight="1" thickTop="1">
      <c r="A61" s="314"/>
      <c r="B61" s="328"/>
      <c r="C61" s="305"/>
      <c r="G61" s="318"/>
      <c r="H61" s="318"/>
      <c r="I61" s="318"/>
      <c r="J61" s="318"/>
      <c r="K61" s="301"/>
    </row>
    <row r="62" spans="1:11" s="302" customFormat="1" ht="21.75" customHeight="1">
      <c r="A62" s="314" t="s">
        <v>454</v>
      </c>
      <c r="B62" s="328">
        <v>28</v>
      </c>
      <c r="C62" s="305"/>
      <c r="D62" s="306"/>
      <c r="E62" s="306"/>
      <c r="F62" s="306"/>
      <c r="G62" s="306"/>
      <c r="H62" s="306"/>
      <c r="I62" s="306"/>
      <c r="J62" s="306"/>
      <c r="K62" s="301"/>
    </row>
    <row r="63" spans="1:11" s="302" customFormat="1" ht="21.75" customHeight="1">
      <c r="A63" s="319" t="s">
        <v>455</v>
      </c>
      <c r="B63" s="328"/>
      <c r="C63" s="305"/>
      <c r="D63" s="306"/>
      <c r="E63" s="306"/>
      <c r="F63" s="306"/>
      <c r="G63" s="306"/>
      <c r="H63" s="306"/>
      <c r="I63" s="306"/>
      <c r="J63" s="306"/>
      <c r="K63" s="301"/>
    </row>
    <row r="64" spans="1:11" s="302" customFormat="1" ht="21.75" customHeight="1" thickBot="1">
      <c r="A64" s="305" t="s">
        <v>456</v>
      </c>
      <c r="B64" s="305"/>
      <c r="C64" s="305"/>
      <c r="D64" s="334">
        <f>D27/13151198025</f>
        <v>0.49452127849013966</v>
      </c>
      <c r="E64" s="335"/>
      <c r="F64" s="334">
        <f>F27/13151198025</f>
        <v>0.48980753302891583</v>
      </c>
      <c r="G64" s="335"/>
      <c r="H64" s="334">
        <f>H27/13151198025</f>
        <v>0.52728383686550107</v>
      </c>
      <c r="I64" s="336"/>
      <c r="J64" s="334">
        <f>J27/13151198025</f>
        <v>0.46953668489072881</v>
      </c>
      <c r="K64" s="301"/>
    </row>
    <row r="65" spans="1:11" s="302" customFormat="1" ht="21.75" customHeight="1" thickTop="1">
      <c r="A65" s="319"/>
      <c r="B65" s="305"/>
      <c r="C65" s="305"/>
      <c r="D65" s="336"/>
      <c r="E65" s="335"/>
      <c r="F65" s="336"/>
      <c r="G65" s="336"/>
      <c r="H65" s="336"/>
      <c r="I65" s="335"/>
      <c r="J65" s="336"/>
      <c r="K65" s="301"/>
    </row>
    <row r="66" spans="1:11" s="302" customFormat="1" ht="21.75" customHeight="1">
      <c r="A66" s="302" t="s">
        <v>396</v>
      </c>
      <c r="B66" s="337"/>
      <c r="C66" s="305"/>
      <c r="D66" s="301"/>
      <c r="E66" s="301"/>
      <c r="F66" s="301"/>
      <c r="G66" s="301"/>
      <c r="H66" s="301"/>
      <c r="I66" s="301"/>
      <c r="J66" s="301"/>
      <c r="K66" s="301"/>
    </row>
    <row r="67" spans="1:11" s="302" customFormat="1" ht="21" customHeight="1">
      <c r="A67" s="298" t="s">
        <v>381</v>
      </c>
      <c r="B67" s="299"/>
      <c r="C67" s="299"/>
      <c r="D67" s="300"/>
      <c r="E67" s="300"/>
      <c r="F67" s="300"/>
      <c r="G67" s="300"/>
      <c r="H67" s="300"/>
      <c r="I67" s="300"/>
      <c r="J67" s="300"/>
      <c r="K67" s="301"/>
    </row>
    <row r="68" spans="1:11" s="302" customFormat="1" ht="21" customHeight="1">
      <c r="A68" s="303" t="s">
        <v>457</v>
      </c>
      <c r="B68" s="299"/>
      <c r="C68" s="299"/>
      <c r="D68" s="304"/>
      <c r="E68" s="300"/>
      <c r="F68" s="304"/>
      <c r="G68" s="304"/>
      <c r="H68" s="304"/>
      <c r="I68" s="300"/>
      <c r="J68" s="304"/>
      <c r="K68" s="301"/>
    </row>
    <row r="69" spans="1:11" s="302" customFormat="1" ht="21" customHeight="1">
      <c r="A69" s="303" t="str">
        <f>A48</f>
        <v>For the year ended 31 December 2024</v>
      </c>
      <c r="B69" s="299"/>
      <c r="C69" s="299"/>
      <c r="D69" s="304"/>
      <c r="E69" s="300"/>
      <c r="F69" s="304"/>
      <c r="G69" s="304"/>
      <c r="H69" s="304"/>
      <c r="I69" s="300"/>
      <c r="J69" s="304"/>
      <c r="K69" s="301"/>
    </row>
    <row r="70" spans="1:11" s="302" customFormat="1" ht="21" customHeight="1">
      <c r="A70" s="305"/>
      <c r="B70" s="299"/>
      <c r="C70" s="299"/>
      <c r="D70" s="304"/>
      <c r="E70" s="300"/>
      <c r="F70" s="306"/>
      <c r="G70" s="306"/>
      <c r="H70" s="304"/>
      <c r="I70" s="300"/>
      <c r="J70" s="301" t="s">
        <v>384</v>
      </c>
      <c r="K70" s="301"/>
    </row>
    <row r="71" spans="1:11" s="302" customFormat="1" ht="21" customHeight="1">
      <c r="A71" s="305"/>
      <c r="B71" s="300"/>
      <c r="C71" s="300"/>
      <c r="D71" s="381" t="s">
        <v>225</v>
      </c>
      <c r="E71" s="382"/>
      <c r="F71" s="382"/>
      <c r="G71" s="307"/>
      <c r="H71" s="308"/>
      <c r="I71" s="309" t="s">
        <v>226</v>
      </c>
      <c r="J71" s="310"/>
      <c r="K71" s="301"/>
    </row>
    <row r="72" spans="1:11" s="302" customFormat="1" ht="21" customHeight="1">
      <c r="A72" s="305"/>
      <c r="B72" s="299"/>
      <c r="C72" s="305"/>
      <c r="D72" s="312">
        <f>D51</f>
        <v>2024</v>
      </c>
      <c r="E72" s="306"/>
      <c r="F72" s="312">
        <f>F51</f>
        <v>2023</v>
      </c>
      <c r="G72" s="313"/>
      <c r="H72" s="312">
        <f>H51</f>
        <v>2024</v>
      </c>
      <c r="I72" s="306"/>
      <c r="J72" s="312">
        <f>J51</f>
        <v>2023</v>
      </c>
      <c r="K72" s="301"/>
    </row>
    <row r="73" spans="1:11" s="302" customFormat="1" ht="21" customHeight="1">
      <c r="A73" s="314" t="s">
        <v>458</v>
      </c>
      <c r="B73" s="305"/>
      <c r="C73" s="313"/>
      <c r="D73" s="338"/>
      <c r="E73" s="338"/>
      <c r="F73" s="338"/>
      <c r="G73" s="338"/>
      <c r="H73" s="338"/>
      <c r="I73" s="338"/>
      <c r="J73" s="338"/>
      <c r="K73" s="301"/>
    </row>
    <row r="74" spans="1:11" s="302" customFormat="1" ht="21" customHeight="1">
      <c r="A74" s="339" t="s">
        <v>459</v>
      </c>
      <c r="B74" s="305"/>
      <c r="C74" s="306"/>
      <c r="D74" s="318">
        <f>D25</f>
        <v>8065947537</v>
      </c>
      <c r="E74" s="318"/>
      <c r="F74" s="318">
        <f>F25</f>
        <v>7974159346</v>
      </c>
      <c r="G74" s="318"/>
      <c r="H74" s="318">
        <f>H25</f>
        <v>8436032871</v>
      </c>
      <c r="I74" s="318"/>
      <c r="J74" s="318">
        <f>J25</f>
        <v>7654663051</v>
      </c>
      <c r="K74" s="301"/>
    </row>
    <row r="75" spans="1:11" s="302" customFormat="1" ht="21" customHeight="1">
      <c r="A75" s="319" t="s">
        <v>460</v>
      </c>
      <c r="B75" s="305"/>
      <c r="C75" s="306"/>
      <c r="D75" s="318"/>
      <c r="E75" s="318"/>
      <c r="F75" s="318"/>
      <c r="G75" s="318"/>
      <c r="H75" s="318"/>
      <c r="I75" s="318"/>
      <c r="J75" s="318"/>
      <c r="K75" s="301"/>
    </row>
    <row r="76" spans="1:11" s="302" customFormat="1" ht="21" customHeight="1">
      <c r="A76" s="319" t="s">
        <v>461</v>
      </c>
      <c r="B76" s="305"/>
      <c r="C76" s="306"/>
      <c r="D76" s="318"/>
      <c r="E76" s="318"/>
      <c r="F76" s="318"/>
      <c r="G76" s="318"/>
      <c r="H76" s="318"/>
      <c r="I76" s="318"/>
      <c r="J76" s="318"/>
      <c r="K76" s="301"/>
    </row>
    <row r="77" spans="1:11" s="302" customFormat="1" ht="21" customHeight="1">
      <c r="A77" s="319" t="s">
        <v>462</v>
      </c>
      <c r="B77" s="305"/>
      <c r="C77" s="306"/>
      <c r="D77" s="318">
        <v>3542621634</v>
      </c>
      <c r="E77" s="318"/>
      <c r="F77" s="318">
        <v>3431395956</v>
      </c>
      <c r="G77" s="318"/>
      <c r="H77" s="318">
        <v>3697839295</v>
      </c>
      <c r="I77" s="318"/>
      <c r="J77" s="318">
        <v>3593512389</v>
      </c>
      <c r="K77" s="301"/>
    </row>
    <row r="78" spans="1:11" s="302" customFormat="1" ht="21" customHeight="1">
      <c r="A78" s="319" t="s">
        <v>463</v>
      </c>
      <c r="B78" s="305"/>
      <c r="C78" s="306"/>
      <c r="D78" s="318">
        <v>0</v>
      </c>
      <c r="E78" s="318"/>
      <c r="F78" s="318">
        <v>0</v>
      </c>
      <c r="G78" s="318"/>
      <c r="H78" s="318">
        <v>0</v>
      </c>
      <c r="I78" s="318"/>
      <c r="J78" s="318">
        <v>46739270</v>
      </c>
      <c r="K78" s="301"/>
    </row>
    <row r="79" spans="1:11" s="302" customFormat="1" ht="21" customHeight="1">
      <c r="A79" s="302" t="s">
        <v>464</v>
      </c>
      <c r="B79" s="305"/>
      <c r="C79" s="306"/>
      <c r="D79" s="318">
        <v>56974177</v>
      </c>
      <c r="E79" s="325"/>
      <c r="F79" s="318">
        <v>76875300</v>
      </c>
      <c r="G79" s="325"/>
      <c r="H79" s="318">
        <v>50676381</v>
      </c>
      <c r="I79" s="325"/>
      <c r="J79" s="318">
        <v>70414399</v>
      </c>
      <c r="K79" s="301"/>
    </row>
    <row r="80" spans="1:11" s="302" customFormat="1" ht="21" customHeight="1">
      <c r="A80" s="319" t="s">
        <v>465</v>
      </c>
      <c r="B80" s="305"/>
      <c r="C80" s="305"/>
      <c r="D80" s="318">
        <v>268457</v>
      </c>
      <c r="E80" s="325"/>
      <c r="F80" s="318">
        <v>3167708</v>
      </c>
      <c r="G80" s="325"/>
      <c r="H80" s="318">
        <v>-312768</v>
      </c>
      <c r="I80" s="325"/>
      <c r="J80" s="318">
        <v>2564416</v>
      </c>
      <c r="K80" s="301"/>
    </row>
    <row r="81" spans="1:11" s="302" customFormat="1" ht="21" customHeight="1">
      <c r="A81" s="319" t="s">
        <v>466</v>
      </c>
      <c r="B81" s="305"/>
      <c r="C81" s="305"/>
      <c r="D81" s="325">
        <v>-6603867</v>
      </c>
      <c r="E81" s="325"/>
      <c r="F81" s="325">
        <v>3278523</v>
      </c>
      <c r="G81" s="325"/>
      <c r="H81" s="325">
        <v>-3098928</v>
      </c>
      <c r="I81" s="325"/>
      <c r="J81" s="325">
        <v>-644920</v>
      </c>
      <c r="K81" s="301"/>
    </row>
    <row r="82" spans="1:11" s="302" customFormat="1" ht="21" customHeight="1">
      <c r="A82" s="319" t="s">
        <v>467</v>
      </c>
      <c r="B82" s="305"/>
      <c r="C82" s="305"/>
      <c r="D82" s="325">
        <v>0</v>
      </c>
      <c r="E82" s="325"/>
      <c r="F82" s="325">
        <v>-4640000</v>
      </c>
      <c r="G82" s="325"/>
      <c r="H82" s="325">
        <v>0</v>
      </c>
      <c r="I82" s="325"/>
      <c r="J82" s="325">
        <v>-4640000</v>
      </c>
      <c r="K82" s="301"/>
    </row>
    <row r="83" spans="1:11" s="302" customFormat="1" ht="21" customHeight="1">
      <c r="A83" s="319" t="s">
        <v>468</v>
      </c>
      <c r="B83" s="305"/>
      <c r="C83" s="306"/>
      <c r="D83" s="325">
        <v>0</v>
      </c>
      <c r="E83" s="325"/>
      <c r="F83" s="325">
        <v>0</v>
      </c>
      <c r="G83" s="325"/>
      <c r="H83" s="325">
        <v>21000000</v>
      </c>
      <c r="I83" s="325"/>
      <c r="J83" s="325">
        <v>230000000</v>
      </c>
      <c r="K83" s="301"/>
    </row>
    <row r="84" spans="1:11" s="302" customFormat="1" ht="21" customHeight="1">
      <c r="A84" s="319" t="s">
        <v>469</v>
      </c>
      <c r="B84" s="305"/>
      <c r="C84" s="306"/>
      <c r="D84" s="325">
        <v>-838629</v>
      </c>
      <c r="E84" s="325"/>
      <c r="F84" s="325">
        <v>862321</v>
      </c>
      <c r="G84" s="325"/>
      <c r="H84" s="325">
        <v>0</v>
      </c>
      <c r="I84" s="325"/>
      <c r="J84" s="325">
        <v>0</v>
      </c>
      <c r="K84" s="301"/>
    </row>
    <row r="85" spans="1:11" s="302" customFormat="1" ht="21" customHeight="1">
      <c r="A85" s="305" t="s">
        <v>470</v>
      </c>
      <c r="B85" s="305"/>
      <c r="C85" s="306"/>
      <c r="D85" s="325">
        <v>59705813</v>
      </c>
      <c r="E85" s="325"/>
      <c r="F85" s="325">
        <v>56522934</v>
      </c>
      <c r="G85" s="325"/>
      <c r="H85" s="325">
        <v>53605845</v>
      </c>
      <c r="I85" s="325"/>
      <c r="J85" s="325">
        <v>49676498</v>
      </c>
      <c r="K85" s="301"/>
    </row>
    <row r="86" spans="1:11" s="302" customFormat="1" ht="21" customHeight="1">
      <c r="A86" s="305" t="s">
        <v>471</v>
      </c>
      <c r="B86" s="305"/>
      <c r="C86" s="306"/>
      <c r="D86" s="325">
        <v>63328129</v>
      </c>
      <c r="E86" s="325"/>
      <c r="F86" s="325">
        <v>77240879</v>
      </c>
      <c r="G86" s="325"/>
      <c r="H86" s="325">
        <v>63328129</v>
      </c>
      <c r="I86" s="325"/>
      <c r="J86" s="325">
        <v>77240879</v>
      </c>
      <c r="K86" s="301"/>
    </row>
    <row r="87" spans="1:11" s="302" customFormat="1" ht="21" customHeight="1">
      <c r="A87" s="319" t="s">
        <v>472</v>
      </c>
      <c r="B87" s="305"/>
      <c r="C87" s="306"/>
      <c r="D87" s="325">
        <v>-4160723</v>
      </c>
      <c r="E87" s="325"/>
      <c r="F87" s="325">
        <v>1883075</v>
      </c>
      <c r="G87" s="325"/>
      <c r="H87" s="325">
        <v>-203742</v>
      </c>
      <c r="I87" s="325"/>
      <c r="J87" s="325">
        <v>-1407632</v>
      </c>
      <c r="K87" s="301"/>
    </row>
    <row r="88" spans="1:11" s="302" customFormat="1" ht="21" customHeight="1">
      <c r="A88" s="319" t="s">
        <v>473</v>
      </c>
      <c r="B88" s="305"/>
      <c r="C88" s="306"/>
      <c r="D88" s="325">
        <v>-9445796</v>
      </c>
      <c r="E88" s="325"/>
      <c r="F88" s="325">
        <v>7405178</v>
      </c>
      <c r="G88" s="325"/>
      <c r="H88" s="325">
        <v>-9445796</v>
      </c>
      <c r="I88" s="325"/>
      <c r="J88" s="325">
        <v>7405178</v>
      </c>
      <c r="K88" s="301"/>
    </row>
    <row r="89" spans="1:11" s="302" customFormat="1" ht="21" customHeight="1">
      <c r="A89" s="319" t="s">
        <v>474</v>
      </c>
      <c r="B89" s="305"/>
      <c r="C89" s="306"/>
      <c r="D89" s="325">
        <v>0</v>
      </c>
      <c r="E89" s="325"/>
      <c r="F89" s="325">
        <v>0</v>
      </c>
      <c r="G89" s="325"/>
      <c r="H89" s="325">
        <v>-724999710</v>
      </c>
      <c r="I89" s="325"/>
      <c r="J89" s="325">
        <v>-224999970</v>
      </c>
      <c r="K89" s="301"/>
    </row>
    <row r="90" spans="1:11" s="302" customFormat="1" ht="21" customHeight="1">
      <c r="A90" s="305" t="s">
        <v>475</v>
      </c>
      <c r="B90" s="305"/>
      <c r="C90" s="306"/>
      <c r="D90" s="325">
        <v>-61950925</v>
      </c>
      <c r="E90" s="325"/>
      <c r="F90" s="325">
        <v>-27728804</v>
      </c>
      <c r="G90" s="325"/>
      <c r="H90" s="325">
        <v>-55565178</v>
      </c>
      <c r="I90" s="325"/>
      <c r="J90" s="325">
        <v>-22531073</v>
      </c>
      <c r="K90" s="301"/>
    </row>
    <row r="91" spans="1:11" s="302" customFormat="1" ht="21" customHeight="1">
      <c r="A91" s="305" t="s">
        <v>476</v>
      </c>
      <c r="B91" s="305"/>
      <c r="C91" s="306"/>
      <c r="D91" s="340">
        <v>617743399</v>
      </c>
      <c r="E91" s="325"/>
      <c r="F91" s="340">
        <v>479911680</v>
      </c>
      <c r="G91" s="325"/>
      <c r="H91" s="340">
        <v>601870335</v>
      </c>
      <c r="I91" s="325"/>
      <c r="J91" s="340">
        <v>475928275</v>
      </c>
      <c r="K91" s="301"/>
    </row>
    <row r="92" spans="1:11" s="302" customFormat="1" ht="21" customHeight="1">
      <c r="A92" s="319" t="s">
        <v>477</v>
      </c>
      <c r="B92" s="305"/>
      <c r="C92" s="306"/>
      <c r="D92" s="332"/>
      <c r="E92" s="318"/>
      <c r="F92" s="332"/>
      <c r="G92" s="318"/>
      <c r="H92" s="332"/>
      <c r="I92" s="332"/>
      <c r="J92" s="332"/>
      <c r="K92" s="301"/>
    </row>
    <row r="93" spans="1:11" s="302" customFormat="1" ht="21" customHeight="1">
      <c r="A93" s="319" t="s">
        <v>478</v>
      </c>
      <c r="B93" s="305"/>
      <c r="C93" s="306"/>
      <c r="D93" s="325">
        <f>SUM(D74:D91)</f>
        <v>12323589206</v>
      </c>
      <c r="E93" s="318"/>
      <c r="F93" s="325">
        <f>SUM(F74:F91)</f>
        <v>12080334096</v>
      </c>
      <c r="G93" s="318"/>
      <c r="H93" s="325">
        <f>SUM(H74:H91)</f>
        <v>12130726734</v>
      </c>
      <c r="I93" s="325"/>
      <c r="J93" s="325">
        <f>SUM(J74:J91)</f>
        <v>11953920760</v>
      </c>
      <c r="K93" s="301"/>
    </row>
    <row r="94" spans="1:11" s="302" customFormat="1" ht="21" customHeight="1">
      <c r="A94" s="341" t="s">
        <v>479</v>
      </c>
      <c r="B94" s="305"/>
      <c r="C94" s="306"/>
      <c r="D94" s="318"/>
      <c r="E94" s="318"/>
      <c r="F94" s="318"/>
      <c r="G94" s="318"/>
      <c r="H94" s="318"/>
      <c r="I94" s="318"/>
      <c r="J94" s="318"/>
      <c r="K94" s="301"/>
    </row>
    <row r="95" spans="1:11" s="302" customFormat="1" ht="21" customHeight="1">
      <c r="A95" s="305" t="s">
        <v>480</v>
      </c>
      <c r="B95" s="342"/>
      <c r="D95" s="318">
        <v>113416102</v>
      </c>
      <c r="E95" s="325"/>
      <c r="F95" s="318">
        <v>-49137312</v>
      </c>
      <c r="G95" s="325"/>
      <c r="H95" s="318">
        <v>107713644</v>
      </c>
      <c r="I95" s="318"/>
      <c r="J95" s="318">
        <v>-43795565</v>
      </c>
      <c r="K95" s="301"/>
    </row>
    <row r="96" spans="1:11" s="302" customFormat="1" ht="21" customHeight="1">
      <c r="A96" s="302" t="s">
        <v>481</v>
      </c>
      <c r="B96" s="305"/>
      <c r="C96" s="306"/>
      <c r="D96" s="318">
        <v>-991428690</v>
      </c>
      <c r="E96" s="318"/>
      <c r="F96" s="318">
        <v>-412071015</v>
      </c>
      <c r="G96" s="318"/>
      <c r="H96" s="318">
        <v>-1015998951</v>
      </c>
      <c r="I96" s="318"/>
      <c r="J96" s="318">
        <v>-453016754</v>
      </c>
      <c r="K96" s="301"/>
    </row>
    <row r="97" spans="1:11" s="302" customFormat="1" ht="21" customHeight="1">
      <c r="A97" s="343" t="s">
        <v>482</v>
      </c>
      <c r="B97" s="342"/>
      <c r="D97" s="318">
        <v>625135</v>
      </c>
      <c r="E97" s="325"/>
      <c r="F97" s="318">
        <v>173490046</v>
      </c>
      <c r="G97" s="325"/>
      <c r="H97" s="318">
        <v>0</v>
      </c>
      <c r="I97" s="318"/>
      <c r="J97" s="318">
        <v>134178841</v>
      </c>
      <c r="K97" s="301"/>
    </row>
    <row r="98" spans="1:11" s="302" customFormat="1" ht="21" customHeight="1">
      <c r="A98" s="302" t="s">
        <v>483</v>
      </c>
      <c r="B98" s="342"/>
      <c r="D98" s="318">
        <v>-38563375</v>
      </c>
      <c r="E98" s="318"/>
      <c r="F98" s="318">
        <v>26643909</v>
      </c>
      <c r="G98" s="318"/>
      <c r="H98" s="318">
        <v>-37744491</v>
      </c>
      <c r="I98" s="318"/>
      <c r="J98" s="318">
        <v>28900754</v>
      </c>
      <c r="K98" s="301"/>
    </row>
    <row r="99" spans="1:11" s="302" customFormat="1" ht="21" customHeight="1">
      <c r="A99" s="302" t="s">
        <v>484</v>
      </c>
      <c r="B99" s="342"/>
      <c r="D99" s="318">
        <v>2284926</v>
      </c>
      <c r="E99" s="318"/>
      <c r="F99" s="318">
        <v>8231365</v>
      </c>
      <c r="G99" s="318"/>
      <c r="H99" s="318">
        <v>2269911</v>
      </c>
      <c r="I99" s="318"/>
      <c r="J99" s="318">
        <v>7661398</v>
      </c>
      <c r="K99" s="301"/>
    </row>
    <row r="100" spans="1:11" s="302" customFormat="1" ht="21" customHeight="1">
      <c r="A100" s="302" t="s">
        <v>485</v>
      </c>
      <c r="B100" s="342"/>
      <c r="D100" s="318">
        <v>40128828</v>
      </c>
      <c r="E100" s="318"/>
      <c r="F100" s="318">
        <v>45588835</v>
      </c>
      <c r="G100" s="318"/>
      <c r="H100" s="318">
        <v>1866115</v>
      </c>
      <c r="I100" s="318"/>
      <c r="J100" s="318">
        <v>-4649548</v>
      </c>
      <c r="K100" s="301"/>
    </row>
    <row r="101" spans="1:11" s="302" customFormat="1" ht="21" customHeight="1">
      <c r="A101" s="341" t="s">
        <v>486</v>
      </c>
      <c r="B101" s="305"/>
      <c r="C101" s="306"/>
      <c r="D101" s="318"/>
      <c r="E101" s="318"/>
      <c r="F101" s="318"/>
      <c r="G101" s="318"/>
      <c r="H101" s="318"/>
      <c r="I101" s="318"/>
      <c r="J101" s="318"/>
      <c r="K101" s="301"/>
    </row>
    <row r="102" spans="1:11" s="302" customFormat="1" ht="21" customHeight="1">
      <c r="A102" s="302" t="s">
        <v>487</v>
      </c>
      <c r="B102" s="305"/>
      <c r="C102" s="313"/>
      <c r="D102" s="325">
        <v>156958847</v>
      </c>
      <c r="E102" s="318"/>
      <c r="F102" s="325">
        <v>-389093865</v>
      </c>
      <c r="G102" s="318"/>
      <c r="H102" s="325">
        <v>131038749</v>
      </c>
      <c r="I102" s="318"/>
      <c r="J102" s="325">
        <v>-302337928</v>
      </c>
      <c r="K102" s="301"/>
    </row>
    <row r="103" spans="1:11" s="302" customFormat="1" ht="21" customHeight="1">
      <c r="A103" s="302" t="s">
        <v>488</v>
      </c>
      <c r="B103" s="305"/>
      <c r="C103" s="313"/>
      <c r="D103" s="325">
        <v>63558860</v>
      </c>
      <c r="E103" s="318"/>
      <c r="F103" s="325">
        <v>22702877</v>
      </c>
      <c r="G103" s="318"/>
      <c r="H103" s="325">
        <v>62197074</v>
      </c>
      <c r="I103" s="318"/>
      <c r="J103" s="325">
        <v>22707540</v>
      </c>
      <c r="K103" s="301"/>
    </row>
    <row r="104" spans="1:11" s="302" customFormat="1" ht="21" customHeight="1">
      <c r="A104" s="302" t="s">
        <v>489</v>
      </c>
      <c r="B104" s="305"/>
      <c r="C104" s="313"/>
      <c r="D104" s="325">
        <v>52202331</v>
      </c>
      <c r="E104" s="318"/>
      <c r="F104" s="325">
        <v>-117678406</v>
      </c>
      <c r="G104" s="318"/>
      <c r="H104" s="325">
        <v>51585800</v>
      </c>
      <c r="I104" s="318"/>
      <c r="J104" s="325">
        <v>-121661792</v>
      </c>
      <c r="K104" s="301"/>
    </row>
    <row r="105" spans="1:11" s="302" customFormat="1" ht="21" customHeight="1">
      <c r="A105" s="302" t="s">
        <v>490</v>
      </c>
      <c r="B105" s="305"/>
      <c r="C105" s="313"/>
      <c r="D105" s="318">
        <v>-15444588</v>
      </c>
      <c r="E105" s="318"/>
      <c r="F105" s="318">
        <v>27522806</v>
      </c>
      <c r="G105" s="318"/>
      <c r="H105" s="318">
        <v>-13148117</v>
      </c>
      <c r="I105" s="318"/>
      <c r="J105" s="318">
        <v>20698548</v>
      </c>
      <c r="K105" s="301"/>
    </row>
    <row r="106" spans="1:11" s="302" customFormat="1" ht="21" customHeight="1">
      <c r="A106" s="319" t="s">
        <v>491</v>
      </c>
      <c r="B106" s="305"/>
      <c r="C106" s="313"/>
      <c r="D106" s="325">
        <v>-19558763</v>
      </c>
      <c r="E106" s="325"/>
      <c r="F106" s="325">
        <v>-17569120</v>
      </c>
      <c r="G106" s="325"/>
      <c r="H106" s="325">
        <v>-19558763</v>
      </c>
      <c r="I106" s="325"/>
      <c r="J106" s="325">
        <v>-17569120</v>
      </c>
      <c r="K106" s="301"/>
    </row>
    <row r="107" spans="1:11" s="302" customFormat="1" ht="21" customHeight="1">
      <c r="A107" s="319" t="s">
        <v>492</v>
      </c>
      <c r="B107" s="305"/>
      <c r="C107" s="306"/>
      <c r="D107" s="320">
        <v>36536840</v>
      </c>
      <c r="E107" s="318"/>
      <c r="F107" s="320">
        <v>11956803</v>
      </c>
      <c r="G107" s="318"/>
      <c r="H107" s="320">
        <v>35618131</v>
      </c>
      <c r="I107" s="318"/>
      <c r="J107" s="320">
        <v>15047432</v>
      </c>
      <c r="K107" s="301"/>
    </row>
    <row r="108" spans="1:11" s="302" customFormat="1" ht="21" customHeight="1">
      <c r="A108" s="319" t="s">
        <v>458</v>
      </c>
      <c r="B108" s="305"/>
      <c r="C108" s="306"/>
      <c r="D108" s="318">
        <f>SUM(D93:D107)</f>
        <v>11724305659</v>
      </c>
      <c r="E108" s="318"/>
      <c r="F108" s="318">
        <f>SUM(F93:F107)</f>
        <v>11410921019</v>
      </c>
      <c r="G108" s="318"/>
      <c r="H108" s="318">
        <f>SUM(H93:H107)</f>
        <v>11436565836</v>
      </c>
      <c r="I108" s="318"/>
      <c r="J108" s="318">
        <f>SUM(J93:J107)</f>
        <v>11240084566</v>
      </c>
      <c r="K108" s="344"/>
    </row>
    <row r="109" spans="1:11" s="302" customFormat="1" ht="21" customHeight="1">
      <c r="A109" s="305" t="s">
        <v>493</v>
      </c>
      <c r="B109" s="305"/>
      <c r="C109" s="313"/>
      <c r="D109" s="325">
        <v>-34012013</v>
      </c>
      <c r="E109" s="325"/>
      <c r="F109" s="325">
        <v>-17932096</v>
      </c>
      <c r="G109" s="325"/>
      <c r="H109" s="325">
        <v>-33219161</v>
      </c>
      <c r="I109" s="325"/>
      <c r="J109" s="325">
        <v>-12963106</v>
      </c>
      <c r="K109" s="301"/>
    </row>
    <row r="110" spans="1:11" s="302" customFormat="1" ht="21" customHeight="1">
      <c r="A110" s="305" t="s">
        <v>494</v>
      </c>
      <c r="B110" s="305"/>
      <c r="C110" s="306"/>
      <c r="D110" s="318">
        <v>-1537083529</v>
      </c>
      <c r="E110" s="345"/>
      <c r="F110" s="318">
        <v>-1600497888</v>
      </c>
      <c r="G110" s="345"/>
      <c r="H110" s="318">
        <v>-1485877711</v>
      </c>
      <c r="I110" s="345"/>
      <c r="J110" s="318">
        <v>-1537700187</v>
      </c>
      <c r="K110" s="344"/>
    </row>
    <row r="111" spans="1:11" s="302" customFormat="1" ht="21" customHeight="1">
      <c r="A111" s="341" t="s">
        <v>495</v>
      </c>
      <c r="B111" s="305"/>
      <c r="C111" s="306"/>
      <c r="D111" s="322">
        <f>SUM(D108:D110)</f>
        <v>10153210117</v>
      </c>
      <c r="E111" s="318"/>
      <c r="F111" s="322">
        <f>SUM(F108:F110)</f>
        <v>9792491035</v>
      </c>
      <c r="G111" s="318"/>
      <c r="H111" s="322">
        <f>SUM(H108:H110)</f>
        <v>9917468964</v>
      </c>
      <c r="I111" s="318"/>
      <c r="J111" s="322">
        <f>SUM(J108:J110)</f>
        <v>9689421273</v>
      </c>
      <c r="K111" s="344"/>
    </row>
    <row r="112" spans="1:11" s="302" customFormat="1" ht="21" customHeight="1">
      <c r="A112" s="319"/>
      <c r="B112" s="305"/>
      <c r="C112" s="306"/>
      <c r="I112" s="305"/>
      <c r="J112" s="305"/>
      <c r="K112" s="344"/>
    </row>
    <row r="113" spans="1:11" s="302" customFormat="1" ht="21" customHeight="1">
      <c r="A113" s="302" t="s">
        <v>396</v>
      </c>
      <c r="B113" s="305"/>
      <c r="C113" s="306"/>
      <c r="D113" s="301"/>
      <c r="E113" s="301"/>
      <c r="H113" s="301"/>
      <c r="I113" s="301"/>
      <c r="K113" s="344"/>
    </row>
    <row r="114" spans="1:11" s="302" customFormat="1" ht="20.100000000000001" customHeight="1">
      <c r="A114" s="298" t="s">
        <v>381</v>
      </c>
      <c r="B114" s="299"/>
      <c r="C114" s="299"/>
      <c r="D114" s="300"/>
      <c r="E114" s="300"/>
      <c r="F114" s="300"/>
      <c r="G114" s="300"/>
      <c r="H114" s="300"/>
      <c r="I114" s="300"/>
      <c r="J114" s="300"/>
      <c r="K114" s="301"/>
    </row>
    <row r="115" spans="1:11" s="302" customFormat="1" ht="20.100000000000001" customHeight="1">
      <c r="A115" s="303" t="s">
        <v>496</v>
      </c>
      <c r="B115" s="299"/>
      <c r="C115" s="299"/>
      <c r="D115" s="304"/>
      <c r="E115" s="300"/>
      <c r="F115" s="304"/>
      <c r="G115" s="304"/>
      <c r="H115" s="304"/>
      <c r="I115" s="300"/>
      <c r="J115" s="304"/>
      <c r="K115" s="301"/>
    </row>
    <row r="116" spans="1:11" s="302" customFormat="1" ht="20.100000000000001" customHeight="1">
      <c r="A116" s="303" t="str">
        <f>A69</f>
        <v>For the year ended 31 December 2024</v>
      </c>
      <c r="B116" s="299"/>
      <c r="C116" s="299"/>
      <c r="D116" s="304"/>
      <c r="E116" s="300"/>
      <c r="F116" s="304"/>
      <c r="G116" s="304"/>
      <c r="H116" s="304"/>
      <c r="I116" s="300"/>
      <c r="J116" s="304"/>
      <c r="K116" s="301"/>
    </row>
    <row r="117" spans="1:11" s="302" customFormat="1" ht="20.100000000000001" customHeight="1">
      <c r="A117" s="305"/>
      <c r="B117" s="299"/>
      <c r="C117" s="299"/>
      <c r="D117" s="304"/>
      <c r="E117" s="300"/>
      <c r="F117" s="306"/>
      <c r="G117" s="306"/>
      <c r="H117" s="304"/>
      <c r="I117" s="300"/>
      <c r="J117" s="301" t="s">
        <v>384</v>
      </c>
      <c r="K117" s="301"/>
    </row>
    <row r="118" spans="1:11" s="302" customFormat="1" ht="20.100000000000001" customHeight="1">
      <c r="A118" s="305"/>
      <c r="B118" s="300"/>
      <c r="C118" s="300"/>
      <c r="D118" s="381" t="s">
        <v>225</v>
      </c>
      <c r="E118" s="382"/>
      <c r="F118" s="382"/>
      <c r="G118" s="307"/>
      <c r="H118" s="308"/>
      <c r="I118" s="309" t="s">
        <v>226</v>
      </c>
      <c r="J118" s="310"/>
      <c r="K118" s="301"/>
    </row>
    <row r="119" spans="1:11" s="302" customFormat="1" ht="20.100000000000001" customHeight="1">
      <c r="A119" s="305"/>
      <c r="B119" s="299"/>
      <c r="C119" s="305"/>
      <c r="D119" s="312">
        <v>2024</v>
      </c>
      <c r="E119" s="306"/>
      <c r="F119" s="312">
        <v>2023</v>
      </c>
      <c r="G119" s="313"/>
      <c r="H119" s="312">
        <v>2024</v>
      </c>
      <c r="I119" s="306"/>
      <c r="J119" s="312">
        <v>2023</v>
      </c>
      <c r="K119" s="301"/>
    </row>
    <row r="120" spans="1:11" s="302" customFormat="1" ht="20.100000000000001" customHeight="1">
      <c r="A120" s="314" t="s">
        <v>497</v>
      </c>
      <c r="B120" s="305"/>
      <c r="C120" s="313"/>
      <c r="D120" s="325"/>
      <c r="E120" s="325"/>
      <c r="F120" s="325"/>
      <c r="G120" s="325"/>
      <c r="H120" s="325"/>
      <c r="I120" s="325"/>
      <c r="J120" s="325"/>
      <c r="K120" s="301"/>
    </row>
    <row r="121" spans="1:11" s="302" customFormat="1" ht="20.100000000000001" customHeight="1">
      <c r="A121" s="305" t="s">
        <v>498</v>
      </c>
      <c r="B121" s="305"/>
      <c r="C121" s="313"/>
      <c r="D121" s="325">
        <v>0</v>
      </c>
      <c r="E121" s="313"/>
      <c r="F121" s="325">
        <v>0</v>
      </c>
      <c r="G121" s="313"/>
      <c r="H121" s="325">
        <v>724999710</v>
      </c>
      <c r="I121" s="313"/>
      <c r="J121" s="325">
        <v>224999970</v>
      </c>
      <c r="K121" s="301"/>
    </row>
    <row r="122" spans="1:11" s="302" customFormat="1" ht="20.100000000000001" customHeight="1">
      <c r="A122" s="319" t="s">
        <v>499</v>
      </c>
      <c r="B122" s="305"/>
      <c r="C122" s="306"/>
      <c r="D122" s="325">
        <v>-57748581</v>
      </c>
      <c r="E122" s="318"/>
      <c r="F122" s="325">
        <v>-16252165</v>
      </c>
      <c r="G122" s="318"/>
      <c r="H122" s="325">
        <v>-57748581</v>
      </c>
      <c r="I122" s="318"/>
      <c r="J122" s="325">
        <v>-16252165</v>
      </c>
      <c r="K122" s="301"/>
    </row>
    <row r="123" spans="1:11" s="302" customFormat="1" ht="20.100000000000001" customHeight="1">
      <c r="A123" s="319" t="s">
        <v>500</v>
      </c>
      <c r="B123" s="305"/>
      <c r="C123" s="306"/>
      <c r="D123" s="325">
        <v>-3345031608</v>
      </c>
      <c r="E123" s="318"/>
      <c r="F123" s="325">
        <v>-4532716595</v>
      </c>
      <c r="G123" s="318"/>
      <c r="H123" s="325">
        <v>-3340922314</v>
      </c>
      <c r="I123" s="318"/>
      <c r="J123" s="325">
        <v>-4526318436</v>
      </c>
      <c r="K123" s="301"/>
    </row>
    <row r="124" spans="1:11" s="302" customFormat="1" ht="20.100000000000001" customHeight="1">
      <c r="A124" s="319" t="s">
        <v>501</v>
      </c>
      <c r="B124" s="305"/>
      <c r="C124" s="306"/>
      <c r="D124" s="325">
        <v>-315326394</v>
      </c>
      <c r="E124" s="318"/>
      <c r="F124" s="325">
        <v>-600468039</v>
      </c>
      <c r="G124" s="318"/>
      <c r="H124" s="325">
        <v>-315326394</v>
      </c>
      <c r="I124" s="318"/>
      <c r="J124" s="325">
        <v>-600468039</v>
      </c>
      <c r="K124" s="301"/>
    </row>
    <row r="125" spans="1:11" s="302" customFormat="1" ht="20.100000000000001" customHeight="1">
      <c r="A125" s="319" t="s">
        <v>502</v>
      </c>
      <c r="B125" s="305"/>
      <c r="C125" s="313"/>
      <c r="D125" s="318">
        <v>-50575876</v>
      </c>
      <c r="E125" s="332"/>
      <c r="F125" s="318">
        <v>-97709059</v>
      </c>
      <c r="G125" s="332"/>
      <c r="H125" s="318">
        <v>-50575876</v>
      </c>
      <c r="I125" s="318"/>
      <c r="J125" s="318">
        <v>-97709059</v>
      </c>
      <c r="K125" s="301"/>
    </row>
    <row r="126" spans="1:11" s="302" customFormat="1" ht="20.100000000000001" customHeight="1">
      <c r="A126" s="319" t="s">
        <v>503</v>
      </c>
      <c r="B126" s="305"/>
      <c r="C126" s="306"/>
      <c r="D126" s="325">
        <v>13506456</v>
      </c>
      <c r="E126" s="318"/>
      <c r="F126" s="325">
        <v>-33962175</v>
      </c>
      <c r="G126" s="318"/>
      <c r="H126" s="325">
        <v>14884434</v>
      </c>
      <c r="I126" s="318"/>
      <c r="J126" s="325">
        <v>-32772294</v>
      </c>
      <c r="K126" s="301"/>
    </row>
    <row r="127" spans="1:11" s="302" customFormat="1" ht="20.100000000000001" customHeight="1">
      <c r="A127" s="302" t="s">
        <v>504</v>
      </c>
      <c r="B127" s="305"/>
      <c r="C127" s="313"/>
      <c r="D127" s="325">
        <v>18265</v>
      </c>
      <c r="E127" s="332"/>
      <c r="F127" s="325">
        <v>29720</v>
      </c>
      <c r="G127" s="332"/>
      <c r="H127" s="325">
        <v>18265</v>
      </c>
      <c r="I127" s="318"/>
      <c r="J127" s="325">
        <v>29720</v>
      </c>
      <c r="K127" s="301"/>
    </row>
    <row r="128" spans="1:11" s="302" customFormat="1" ht="20.100000000000001" customHeight="1">
      <c r="A128" s="302" t="s">
        <v>505</v>
      </c>
      <c r="B128" s="305"/>
      <c r="C128" s="313"/>
      <c r="D128" s="325">
        <v>1894350</v>
      </c>
      <c r="E128" s="332"/>
      <c r="F128" s="325">
        <v>8733607</v>
      </c>
      <c r="G128" s="332"/>
      <c r="H128" s="325">
        <v>1403979</v>
      </c>
      <c r="I128" s="318"/>
      <c r="J128" s="325">
        <v>8398841</v>
      </c>
      <c r="K128" s="301"/>
    </row>
    <row r="129" spans="1:11" s="302" customFormat="1" ht="20.100000000000001" customHeight="1">
      <c r="A129" s="319" t="s">
        <v>506</v>
      </c>
      <c r="B129" s="305"/>
      <c r="C129" s="313"/>
      <c r="D129" s="340">
        <v>61950925</v>
      </c>
      <c r="E129" s="332"/>
      <c r="F129" s="340">
        <v>27796208</v>
      </c>
      <c r="G129" s="332"/>
      <c r="H129" s="340">
        <v>55565178</v>
      </c>
      <c r="I129" s="318"/>
      <c r="J129" s="340">
        <v>22598477</v>
      </c>
      <c r="K129" s="301"/>
    </row>
    <row r="130" spans="1:11" s="302" customFormat="1" ht="20.100000000000001" customHeight="1">
      <c r="A130" s="341" t="s">
        <v>507</v>
      </c>
      <c r="B130" s="305"/>
      <c r="C130" s="306"/>
      <c r="D130" s="320">
        <f>SUM(D121:D129)</f>
        <v>-3691312463</v>
      </c>
      <c r="E130" s="318"/>
      <c r="F130" s="320">
        <f>SUM(F121:F129)</f>
        <v>-5244548498</v>
      </c>
      <c r="G130" s="318"/>
      <c r="H130" s="320">
        <f>SUM(H121:H129)</f>
        <v>-2967701599</v>
      </c>
      <c r="I130" s="318"/>
      <c r="J130" s="320">
        <f>SUM(J121:J129)</f>
        <v>-5017492985</v>
      </c>
      <c r="K130" s="301"/>
    </row>
    <row r="131" spans="1:11" s="302" customFormat="1" ht="20.100000000000001" customHeight="1">
      <c r="A131" s="314" t="s">
        <v>508</v>
      </c>
      <c r="B131" s="305"/>
      <c r="C131" s="306"/>
      <c r="D131" s="318"/>
      <c r="E131" s="318"/>
      <c r="F131" s="318"/>
      <c r="G131" s="318"/>
      <c r="H131" s="318"/>
      <c r="I131" s="318"/>
      <c r="J131" s="318"/>
      <c r="K131" s="301"/>
    </row>
    <row r="132" spans="1:11" s="302" customFormat="1" ht="20.100000000000001" customHeight="1">
      <c r="A132" s="302" t="s">
        <v>509</v>
      </c>
      <c r="B132" s="305"/>
      <c r="C132" s="306"/>
      <c r="D132" s="318">
        <v>5100000000</v>
      </c>
      <c r="E132" s="318"/>
      <c r="F132" s="318">
        <v>12107636900</v>
      </c>
      <c r="G132" s="318"/>
      <c r="H132" s="318">
        <v>5100000000</v>
      </c>
      <c r="I132" s="318"/>
      <c r="J132" s="318">
        <v>12100000000</v>
      </c>
      <c r="K132" s="301"/>
    </row>
    <row r="133" spans="1:11" s="302" customFormat="1" ht="20.100000000000001" customHeight="1">
      <c r="A133" s="302" t="s">
        <v>510</v>
      </c>
      <c r="B133" s="305"/>
      <c r="C133" s="306"/>
      <c r="D133" s="318">
        <v>-4128547690</v>
      </c>
      <c r="E133" s="318"/>
      <c r="F133" s="318">
        <v>-11139309480</v>
      </c>
      <c r="G133" s="318"/>
      <c r="H133" s="318">
        <v>-4100000000</v>
      </c>
      <c r="I133" s="318"/>
      <c r="J133" s="318">
        <v>-11100000000</v>
      </c>
      <c r="K133" s="301"/>
    </row>
    <row r="134" spans="1:11" s="302" customFormat="1" ht="20.100000000000001" customHeight="1">
      <c r="A134" s="302" t="s">
        <v>511</v>
      </c>
      <c r="B134" s="305"/>
      <c r="C134" s="306"/>
      <c r="D134" s="318">
        <v>-497843530</v>
      </c>
      <c r="E134" s="318"/>
      <c r="F134" s="318">
        <v>-599634050</v>
      </c>
      <c r="G134" s="318"/>
      <c r="H134" s="318">
        <v>-898320554</v>
      </c>
      <c r="I134" s="332"/>
      <c r="J134" s="318">
        <v>-1086183093</v>
      </c>
      <c r="K134" s="301"/>
    </row>
    <row r="135" spans="1:11" s="302" customFormat="1" ht="20.100000000000001" customHeight="1">
      <c r="A135" s="302" t="s">
        <v>512</v>
      </c>
      <c r="B135" s="305"/>
      <c r="C135" s="306"/>
      <c r="D135" s="325">
        <v>-39862286</v>
      </c>
      <c r="E135" s="318"/>
      <c r="F135" s="325">
        <v>-21040704</v>
      </c>
      <c r="G135" s="318"/>
      <c r="H135" s="325">
        <v>0</v>
      </c>
      <c r="I135" s="332"/>
      <c r="J135" s="325">
        <v>0</v>
      </c>
      <c r="K135" s="301"/>
    </row>
    <row r="136" spans="1:11" s="302" customFormat="1" ht="20.100000000000001" customHeight="1">
      <c r="A136" s="302" t="s">
        <v>513</v>
      </c>
      <c r="B136" s="305"/>
      <c r="C136" s="306"/>
      <c r="D136" s="325">
        <v>1831569360</v>
      </c>
      <c r="E136" s="318"/>
      <c r="F136" s="325">
        <v>6636435912</v>
      </c>
      <c r="G136" s="318"/>
      <c r="H136" s="325">
        <v>1831569360</v>
      </c>
      <c r="I136" s="332"/>
      <c r="J136" s="325">
        <v>6636435912</v>
      </c>
      <c r="K136" s="301"/>
    </row>
    <row r="137" spans="1:11" s="302" customFormat="1" ht="20.100000000000001" customHeight="1">
      <c r="A137" s="305" t="s">
        <v>514</v>
      </c>
      <c r="B137" s="305"/>
      <c r="C137" s="306"/>
      <c r="D137" s="325">
        <v>-4000000000</v>
      </c>
      <c r="E137" s="318"/>
      <c r="F137" s="325">
        <v>-5150000000</v>
      </c>
      <c r="G137" s="318"/>
      <c r="H137" s="325">
        <v>-4000000000</v>
      </c>
      <c r="I137" s="332"/>
      <c r="J137" s="325">
        <v>-5150000000</v>
      </c>
      <c r="K137" s="301"/>
    </row>
    <row r="138" spans="1:11" s="302" customFormat="1" ht="20.100000000000001" customHeight="1">
      <c r="A138" s="305" t="s">
        <v>515</v>
      </c>
      <c r="B138" s="305"/>
      <c r="C138" s="306"/>
      <c r="D138" s="325">
        <v>-344893347</v>
      </c>
      <c r="E138" s="318"/>
      <c r="F138" s="325">
        <v>-241342750</v>
      </c>
      <c r="G138" s="318"/>
      <c r="H138" s="325">
        <v>-337768016</v>
      </c>
      <c r="I138" s="332"/>
      <c r="J138" s="325">
        <v>-230850141</v>
      </c>
      <c r="K138" s="301"/>
    </row>
    <row r="139" spans="1:11" s="302" customFormat="1" ht="20.100000000000001" customHeight="1">
      <c r="A139" s="305" t="s">
        <v>516</v>
      </c>
      <c r="B139" s="305"/>
      <c r="C139" s="306"/>
      <c r="D139" s="318">
        <v>-5259718569</v>
      </c>
      <c r="E139" s="318"/>
      <c r="F139" s="318">
        <v>-5128583718</v>
      </c>
      <c r="G139" s="318"/>
      <c r="H139" s="318">
        <v>-5259718279</v>
      </c>
      <c r="I139" s="332"/>
      <c r="J139" s="318">
        <v>-5128583688</v>
      </c>
      <c r="K139" s="301"/>
    </row>
    <row r="140" spans="1:11" s="302" customFormat="1" ht="20.100000000000001" customHeight="1">
      <c r="A140" s="341" t="s">
        <v>517</v>
      </c>
      <c r="B140" s="305"/>
      <c r="C140" s="306"/>
      <c r="D140" s="322">
        <f>SUM(D132:D139)</f>
        <v>-7339296062</v>
      </c>
      <c r="E140" s="318"/>
      <c r="F140" s="322">
        <f>SUM(F132:F139)</f>
        <v>-3535837890</v>
      </c>
      <c r="G140" s="318"/>
      <c r="H140" s="322">
        <f>SUM(H132:H139)</f>
        <v>-7664237489</v>
      </c>
      <c r="I140" s="318"/>
      <c r="J140" s="322">
        <f>SUM(J132:J139)</f>
        <v>-3959181010</v>
      </c>
      <c r="K140" s="301"/>
    </row>
    <row r="141" spans="1:11" s="302" customFormat="1" ht="20.100000000000001" customHeight="1">
      <c r="A141" s="341" t="s">
        <v>518</v>
      </c>
      <c r="B141" s="305"/>
      <c r="C141" s="306"/>
      <c r="D141" s="322">
        <v>2447589</v>
      </c>
      <c r="E141" s="318"/>
      <c r="F141" s="322">
        <v>-3728517</v>
      </c>
      <c r="G141" s="318"/>
      <c r="H141" s="322">
        <v>0</v>
      </c>
      <c r="I141" s="332"/>
      <c r="J141" s="322">
        <v>0</v>
      </c>
      <c r="K141" s="301"/>
    </row>
    <row r="142" spans="1:11" s="302" customFormat="1" ht="20.100000000000001" customHeight="1">
      <c r="A142" s="314" t="s">
        <v>519</v>
      </c>
      <c r="B142" s="305"/>
      <c r="C142" s="306"/>
      <c r="D142" s="318">
        <f>SUM(D111,D130,D140,D141)</f>
        <v>-874950819</v>
      </c>
      <c r="E142" s="318"/>
      <c r="F142" s="318">
        <f>SUM(F111,F130,F140,F141)</f>
        <v>1008376130</v>
      </c>
      <c r="G142" s="318"/>
      <c r="H142" s="318">
        <f>SUM(H111,H130,H140,H141)</f>
        <v>-714470124</v>
      </c>
      <c r="I142" s="318"/>
      <c r="J142" s="318">
        <f>SUM(J111,J130,J140,J141)</f>
        <v>712747278</v>
      </c>
      <c r="K142" s="301"/>
    </row>
    <row r="143" spans="1:11" s="302" customFormat="1" ht="20.100000000000001" customHeight="1">
      <c r="A143" s="319" t="s">
        <v>520</v>
      </c>
      <c r="B143" s="305"/>
      <c r="C143" s="306"/>
      <c r="D143" s="340">
        <v>6428673946</v>
      </c>
      <c r="E143" s="318"/>
      <c r="F143" s="340">
        <v>5420297816</v>
      </c>
      <c r="G143" s="340"/>
      <c r="H143" s="340">
        <v>5817145116</v>
      </c>
      <c r="I143" s="332"/>
      <c r="J143" s="320">
        <v>5104397838</v>
      </c>
      <c r="K143" s="301"/>
    </row>
    <row r="144" spans="1:11" s="302" customFormat="1" ht="20.100000000000001" customHeight="1" thickBot="1">
      <c r="A144" s="341" t="s">
        <v>521</v>
      </c>
      <c r="B144" s="305"/>
      <c r="C144" s="306"/>
      <c r="D144" s="327">
        <f>SUM(D142:D143)</f>
        <v>5553723127</v>
      </c>
      <c r="E144" s="318"/>
      <c r="F144" s="327">
        <f>SUM(F142:F143)</f>
        <v>6428673946</v>
      </c>
      <c r="G144" s="318"/>
      <c r="H144" s="327">
        <f>SUM(H142:H143)</f>
        <v>5102674992</v>
      </c>
      <c r="I144" s="318"/>
      <c r="J144" s="327">
        <f>SUM(J142:J143)</f>
        <v>5817145116</v>
      </c>
      <c r="K144" s="301"/>
    </row>
    <row r="145" spans="1:11" s="302" customFormat="1" ht="20.100000000000001" customHeight="1" thickTop="1">
      <c r="A145" s="319"/>
      <c r="B145" s="305"/>
      <c r="C145" s="306"/>
      <c r="D145" s="318">
        <f>D144-'HM_BS 24'!D9</f>
        <v>0</v>
      </c>
      <c r="E145" s="318"/>
      <c r="F145" s="318">
        <f>F144-'HM_BS 24'!F9</f>
        <v>0</v>
      </c>
      <c r="G145" s="318"/>
      <c r="H145" s="318">
        <f>H144-'HM_BS 24'!H9</f>
        <v>0</v>
      </c>
      <c r="I145" s="318"/>
      <c r="J145" s="318">
        <f>J144-'HM_BS 24'!J9</f>
        <v>0</v>
      </c>
      <c r="K145" s="301"/>
    </row>
    <row r="146" spans="1:11" s="302" customFormat="1" ht="20.100000000000001" customHeight="1">
      <c r="A146" s="341" t="s">
        <v>522</v>
      </c>
      <c r="B146" s="305"/>
      <c r="C146" s="306"/>
      <c r="D146" s="301"/>
      <c r="E146" s="301"/>
      <c r="F146" s="301"/>
      <c r="G146" s="301"/>
      <c r="H146" s="301"/>
      <c r="I146" s="301"/>
      <c r="J146" s="301"/>
      <c r="K146" s="301"/>
    </row>
    <row r="147" spans="1:11" s="302" customFormat="1" ht="20.100000000000001" customHeight="1">
      <c r="A147" s="319" t="s">
        <v>523</v>
      </c>
      <c r="B147" s="305"/>
      <c r="C147" s="306"/>
      <c r="D147" s="301"/>
      <c r="E147" s="301"/>
      <c r="F147" s="301"/>
      <c r="G147" s="301"/>
      <c r="H147" s="301"/>
      <c r="I147" s="301"/>
      <c r="J147" s="301"/>
      <c r="K147" s="301"/>
    </row>
    <row r="148" spans="1:11" s="302" customFormat="1" ht="20.100000000000001" customHeight="1">
      <c r="A148" s="319" t="s">
        <v>524</v>
      </c>
      <c r="B148" s="305"/>
      <c r="C148" s="306"/>
      <c r="D148" s="325">
        <v>777362018</v>
      </c>
      <c r="E148" s="325"/>
      <c r="F148" s="325">
        <v>696144378</v>
      </c>
      <c r="G148" s="325"/>
      <c r="H148" s="325">
        <v>777322428</v>
      </c>
      <c r="I148" s="325"/>
      <c r="J148" s="325">
        <v>696072949</v>
      </c>
      <c r="K148" s="301"/>
    </row>
    <row r="149" spans="1:11" ht="20.100000000000001" customHeight="1">
      <c r="A149" s="319" t="s">
        <v>525</v>
      </c>
      <c r="B149" s="321"/>
      <c r="C149" s="306"/>
      <c r="D149" s="325">
        <v>0</v>
      </c>
      <c r="E149" s="325"/>
      <c r="F149" s="325">
        <v>309169919</v>
      </c>
      <c r="G149" s="325"/>
      <c r="H149" s="325">
        <v>0</v>
      </c>
      <c r="I149" s="325"/>
      <c r="J149" s="325">
        <v>309169919</v>
      </c>
    </row>
    <row r="150" spans="1:11" ht="20.100000000000001" customHeight="1">
      <c r="A150" s="319" t="s">
        <v>526</v>
      </c>
      <c r="B150" s="321"/>
      <c r="C150" s="306"/>
      <c r="D150" s="325">
        <v>0</v>
      </c>
      <c r="E150" s="325"/>
      <c r="F150" s="325">
        <v>299869</v>
      </c>
      <c r="G150" s="325"/>
      <c r="H150" s="325">
        <v>0</v>
      </c>
      <c r="I150" s="325"/>
      <c r="J150" s="325">
        <v>843279643.52999997</v>
      </c>
    </row>
    <row r="151" spans="1:11" ht="20.100000000000001" customHeight="1">
      <c r="A151" s="319" t="s">
        <v>527</v>
      </c>
      <c r="B151" s="321"/>
      <c r="C151" s="306"/>
      <c r="D151" s="325">
        <v>0</v>
      </c>
      <c r="E151" s="325"/>
      <c r="F151" s="325">
        <v>0</v>
      </c>
      <c r="G151" s="325"/>
      <c r="H151" s="325">
        <v>0</v>
      </c>
      <c r="I151" s="325"/>
      <c r="J151" s="325">
        <v>202584967</v>
      </c>
    </row>
    <row r="152" spans="1:11" s="302" customFormat="1" ht="20.100000000000001" customHeight="1">
      <c r="A152" s="319" t="s">
        <v>528</v>
      </c>
      <c r="B152" s="305"/>
      <c r="C152" s="306"/>
      <c r="D152" s="325">
        <v>0</v>
      </c>
      <c r="E152" s="325"/>
      <c r="F152" s="325">
        <v>2765858</v>
      </c>
      <c r="G152" s="325"/>
      <c r="H152" s="325">
        <v>0</v>
      </c>
      <c r="I152" s="325"/>
      <c r="J152" s="325">
        <v>2765858</v>
      </c>
      <c r="K152" s="301"/>
    </row>
    <row r="153" spans="1:11" ht="20.100000000000001" customHeight="1">
      <c r="A153" s="319" t="s">
        <v>529</v>
      </c>
      <c r="C153" s="306"/>
      <c r="D153" s="325">
        <v>2784630</v>
      </c>
      <c r="E153" s="325"/>
      <c r="F153" s="325">
        <v>2453847</v>
      </c>
      <c r="G153" s="325"/>
      <c r="H153" s="325">
        <v>2784630</v>
      </c>
      <c r="I153" s="325"/>
      <c r="J153" s="325">
        <v>2453847</v>
      </c>
      <c r="K153" s="306"/>
    </row>
    <row r="154" spans="1:11" ht="20.100000000000001" customHeight="1">
      <c r="A154" s="302"/>
      <c r="C154" s="306"/>
      <c r="D154" s="325"/>
      <c r="E154" s="325"/>
      <c r="F154" s="325"/>
      <c r="G154" s="325"/>
      <c r="H154" s="325"/>
      <c r="I154" s="301"/>
      <c r="J154" s="325"/>
      <c r="K154" s="306"/>
    </row>
    <row r="155" spans="1:11" ht="20.100000000000001" customHeight="1">
      <c r="A155" s="302" t="s">
        <v>396</v>
      </c>
      <c r="C155" s="306"/>
      <c r="D155" s="301"/>
      <c r="E155" s="301"/>
      <c r="F155" s="302"/>
      <c r="G155" s="302"/>
      <c r="H155" s="301"/>
      <c r="I155" s="301"/>
      <c r="J155" s="301"/>
      <c r="K155" s="306"/>
    </row>
    <row r="156" spans="1:11" s="302" customFormat="1" ht="21.75" customHeight="1">
      <c r="B156" s="305"/>
      <c r="C156" s="306"/>
      <c r="D156" s="301"/>
      <c r="E156" s="301"/>
      <c r="H156" s="301"/>
      <c r="I156" s="301"/>
      <c r="J156" s="301"/>
      <c r="K156" s="301"/>
    </row>
    <row r="157" spans="1:11" ht="21.75" customHeight="1">
      <c r="A157" s="302"/>
      <c r="C157" s="306"/>
      <c r="D157" s="301"/>
      <c r="E157" s="301"/>
      <c r="F157" s="302"/>
      <c r="G157" s="302"/>
      <c r="H157" s="301"/>
      <c r="I157" s="301"/>
      <c r="J157" s="301"/>
      <c r="K157" s="306"/>
    </row>
    <row r="158" spans="1:11" ht="21.75" customHeight="1">
      <c r="A158" s="302"/>
      <c r="C158" s="306"/>
      <c r="D158" s="301"/>
      <c r="E158" s="301"/>
      <c r="F158" s="302"/>
      <c r="G158" s="302"/>
      <c r="H158" s="301"/>
      <c r="I158" s="301"/>
      <c r="J158" s="302"/>
      <c r="K158" s="306"/>
    </row>
    <row r="159" spans="1:11" ht="21.75" customHeight="1">
      <c r="A159" s="383"/>
      <c r="B159" s="383"/>
      <c r="C159" s="383"/>
      <c r="D159" s="383"/>
      <c r="E159" s="383"/>
      <c r="F159" s="383"/>
      <c r="G159" s="383"/>
      <c r="H159" s="383"/>
      <c r="I159" s="383"/>
      <c r="J159" s="383"/>
      <c r="K159" s="306"/>
    </row>
  </sheetData>
  <mergeCells count="5">
    <mergeCell ref="D5:F5"/>
    <mergeCell ref="D50:F50"/>
    <mergeCell ref="D71:F71"/>
    <mergeCell ref="D118:F118"/>
    <mergeCell ref="A159:J159"/>
  </mergeCells>
  <pageMargins left="0.78740157480314965" right="0.39370078740157483" top="0.78740157480314965" bottom="0.19685039370078741" header="0.19685039370078741" footer="0.19685039370078741"/>
  <pageSetup paperSize="9" scale="80" orientation="portrait" r:id="rId1"/>
  <rowBreaks count="3" manualBreakCount="3">
    <brk id="45" max="10" man="1"/>
    <brk id="66" max="10" man="1"/>
    <brk id="113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6F74-8F11-4512-BFCA-416858288DDF}">
  <sheetPr>
    <tabColor theme="7" tint="0.79998168889431442"/>
  </sheetPr>
  <dimension ref="A1:J208"/>
  <sheetViews>
    <sheetView showGridLines="0" zoomScaleNormal="100" zoomScaleSheetLayoutView="115" workbookViewId="0"/>
  </sheetViews>
  <sheetFormatPr defaultColWidth="9.5" defaultRowHeight="21.75" customHeight="1"/>
  <cols>
    <col min="1" max="1" width="36.19921875" style="267" customWidth="1"/>
    <col min="2" max="2" width="4.296875" style="267" customWidth="1"/>
    <col min="3" max="3" width="1.3984375" style="267" customWidth="1"/>
    <col min="4" max="4" width="14.8984375" style="267" customWidth="1"/>
    <col min="5" max="5" width="1.3984375" style="267" customWidth="1"/>
    <col min="6" max="6" width="14.8984375" style="267" customWidth="1"/>
    <col min="7" max="7" width="1.3984375" style="267" customWidth="1"/>
    <col min="8" max="8" width="14.8984375" style="267" customWidth="1"/>
    <col min="9" max="9" width="1.3984375" style="267" customWidth="1"/>
    <col min="10" max="10" width="14.8984375" style="267" customWidth="1"/>
    <col min="11" max="11" width="1.3984375" style="267" customWidth="1"/>
    <col min="12" max="256" width="9.5" style="267"/>
    <col min="257" max="257" width="36.3984375" style="267" customWidth="1"/>
    <col min="258" max="258" width="6.09765625" style="267" customWidth="1"/>
    <col min="259" max="259" width="1.3984375" style="267" customWidth="1"/>
    <col min="260" max="260" width="14.8984375" style="267" customWidth="1"/>
    <col min="261" max="261" width="1.3984375" style="267" customWidth="1"/>
    <col min="262" max="262" width="14.8984375" style="267" customWidth="1"/>
    <col min="263" max="263" width="1.3984375" style="267" customWidth="1"/>
    <col min="264" max="264" width="14.8984375" style="267" customWidth="1"/>
    <col min="265" max="265" width="1.3984375" style="267" customWidth="1"/>
    <col min="266" max="266" width="14.8984375" style="267" customWidth="1"/>
    <col min="267" max="267" width="1.3984375" style="267" customWidth="1"/>
    <col min="268" max="512" width="9.5" style="267"/>
    <col min="513" max="513" width="36.3984375" style="267" customWidth="1"/>
    <col min="514" max="514" width="6.09765625" style="267" customWidth="1"/>
    <col min="515" max="515" width="1.3984375" style="267" customWidth="1"/>
    <col min="516" max="516" width="14.8984375" style="267" customWidth="1"/>
    <col min="517" max="517" width="1.3984375" style="267" customWidth="1"/>
    <col min="518" max="518" width="14.8984375" style="267" customWidth="1"/>
    <col min="519" max="519" width="1.3984375" style="267" customWidth="1"/>
    <col min="520" max="520" width="14.8984375" style="267" customWidth="1"/>
    <col min="521" max="521" width="1.3984375" style="267" customWidth="1"/>
    <col min="522" max="522" width="14.8984375" style="267" customWidth="1"/>
    <col min="523" max="523" width="1.3984375" style="267" customWidth="1"/>
    <col min="524" max="768" width="9.5" style="267"/>
    <col min="769" max="769" width="36.3984375" style="267" customWidth="1"/>
    <col min="770" max="770" width="6.09765625" style="267" customWidth="1"/>
    <col min="771" max="771" width="1.3984375" style="267" customWidth="1"/>
    <col min="772" max="772" width="14.8984375" style="267" customWidth="1"/>
    <col min="773" max="773" width="1.3984375" style="267" customWidth="1"/>
    <col min="774" max="774" width="14.8984375" style="267" customWidth="1"/>
    <col min="775" max="775" width="1.3984375" style="267" customWidth="1"/>
    <col min="776" max="776" width="14.8984375" style="267" customWidth="1"/>
    <col min="777" max="777" width="1.3984375" style="267" customWidth="1"/>
    <col min="778" max="778" width="14.8984375" style="267" customWidth="1"/>
    <col min="779" max="779" width="1.3984375" style="267" customWidth="1"/>
    <col min="780" max="1024" width="9.5" style="267"/>
    <col min="1025" max="1025" width="36.3984375" style="267" customWidth="1"/>
    <col min="1026" max="1026" width="6.09765625" style="267" customWidth="1"/>
    <col min="1027" max="1027" width="1.3984375" style="267" customWidth="1"/>
    <col min="1028" max="1028" width="14.8984375" style="267" customWidth="1"/>
    <col min="1029" max="1029" width="1.3984375" style="267" customWidth="1"/>
    <col min="1030" max="1030" width="14.8984375" style="267" customWidth="1"/>
    <col min="1031" max="1031" width="1.3984375" style="267" customWidth="1"/>
    <col min="1032" max="1032" width="14.8984375" style="267" customWidth="1"/>
    <col min="1033" max="1033" width="1.3984375" style="267" customWidth="1"/>
    <col min="1034" max="1034" width="14.8984375" style="267" customWidth="1"/>
    <col min="1035" max="1035" width="1.3984375" style="267" customWidth="1"/>
    <col min="1036" max="1280" width="9.5" style="267"/>
    <col min="1281" max="1281" width="36.3984375" style="267" customWidth="1"/>
    <col min="1282" max="1282" width="6.09765625" style="267" customWidth="1"/>
    <col min="1283" max="1283" width="1.3984375" style="267" customWidth="1"/>
    <col min="1284" max="1284" width="14.8984375" style="267" customWidth="1"/>
    <col min="1285" max="1285" width="1.3984375" style="267" customWidth="1"/>
    <col min="1286" max="1286" width="14.8984375" style="267" customWidth="1"/>
    <col min="1287" max="1287" width="1.3984375" style="267" customWidth="1"/>
    <col min="1288" max="1288" width="14.8984375" style="267" customWidth="1"/>
    <col min="1289" max="1289" width="1.3984375" style="267" customWidth="1"/>
    <col min="1290" max="1290" width="14.8984375" style="267" customWidth="1"/>
    <col min="1291" max="1291" width="1.3984375" style="267" customWidth="1"/>
    <col min="1292" max="1536" width="9.5" style="267"/>
    <col min="1537" max="1537" width="36.3984375" style="267" customWidth="1"/>
    <col min="1538" max="1538" width="6.09765625" style="267" customWidth="1"/>
    <col min="1539" max="1539" width="1.3984375" style="267" customWidth="1"/>
    <col min="1540" max="1540" width="14.8984375" style="267" customWidth="1"/>
    <col min="1541" max="1541" width="1.3984375" style="267" customWidth="1"/>
    <col min="1542" max="1542" width="14.8984375" style="267" customWidth="1"/>
    <col min="1543" max="1543" width="1.3984375" style="267" customWidth="1"/>
    <col min="1544" max="1544" width="14.8984375" style="267" customWidth="1"/>
    <col min="1545" max="1545" width="1.3984375" style="267" customWidth="1"/>
    <col min="1546" max="1546" width="14.8984375" style="267" customWidth="1"/>
    <col min="1547" max="1547" width="1.3984375" style="267" customWidth="1"/>
    <col min="1548" max="1792" width="9.5" style="267"/>
    <col min="1793" max="1793" width="36.3984375" style="267" customWidth="1"/>
    <col min="1794" max="1794" width="6.09765625" style="267" customWidth="1"/>
    <col min="1795" max="1795" width="1.3984375" style="267" customWidth="1"/>
    <col min="1796" max="1796" width="14.8984375" style="267" customWidth="1"/>
    <col min="1797" max="1797" width="1.3984375" style="267" customWidth="1"/>
    <col min="1798" max="1798" width="14.8984375" style="267" customWidth="1"/>
    <col min="1799" max="1799" width="1.3984375" style="267" customWidth="1"/>
    <col min="1800" max="1800" width="14.8984375" style="267" customWidth="1"/>
    <col min="1801" max="1801" width="1.3984375" style="267" customWidth="1"/>
    <col min="1802" max="1802" width="14.8984375" style="267" customWidth="1"/>
    <col min="1803" max="1803" width="1.3984375" style="267" customWidth="1"/>
    <col min="1804" max="2048" width="9.5" style="267"/>
    <col min="2049" max="2049" width="36.3984375" style="267" customWidth="1"/>
    <col min="2050" max="2050" width="6.09765625" style="267" customWidth="1"/>
    <col min="2051" max="2051" width="1.3984375" style="267" customWidth="1"/>
    <col min="2052" max="2052" width="14.8984375" style="267" customWidth="1"/>
    <col min="2053" max="2053" width="1.3984375" style="267" customWidth="1"/>
    <col min="2054" max="2054" width="14.8984375" style="267" customWidth="1"/>
    <col min="2055" max="2055" width="1.3984375" style="267" customWidth="1"/>
    <col min="2056" max="2056" width="14.8984375" style="267" customWidth="1"/>
    <col min="2057" max="2057" width="1.3984375" style="267" customWidth="1"/>
    <col min="2058" max="2058" width="14.8984375" style="267" customWidth="1"/>
    <col min="2059" max="2059" width="1.3984375" style="267" customWidth="1"/>
    <col min="2060" max="2304" width="9.5" style="267"/>
    <col min="2305" max="2305" width="36.3984375" style="267" customWidth="1"/>
    <col min="2306" max="2306" width="6.09765625" style="267" customWidth="1"/>
    <col min="2307" max="2307" width="1.3984375" style="267" customWidth="1"/>
    <col min="2308" max="2308" width="14.8984375" style="267" customWidth="1"/>
    <col min="2309" max="2309" width="1.3984375" style="267" customWidth="1"/>
    <col min="2310" max="2310" width="14.8984375" style="267" customWidth="1"/>
    <col min="2311" max="2311" width="1.3984375" style="267" customWidth="1"/>
    <col min="2312" max="2312" width="14.8984375" style="267" customWidth="1"/>
    <col min="2313" max="2313" width="1.3984375" style="267" customWidth="1"/>
    <col min="2314" max="2314" width="14.8984375" style="267" customWidth="1"/>
    <col min="2315" max="2315" width="1.3984375" style="267" customWidth="1"/>
    <col min="2316" max="2560" width="9.5" style="267"/>
    <col min="2561" max="2561" width="36.3984375" style="267" customWidth="1"/>
    <col min="2562" max="2562" width="6.09765625" style="267" customWidth="1"/>
    <col min="2563" max="2563" width="1.3984375" style="267" customWidth="1"/>
    <col min="2564" max="2564" width="14.8984375" style="267" customWidth="1"/>
    <col min="2565" max="2565" width="1.3984375" style="267" customWidth="1"/>
    <col min="2566" max="2566" width="14.8984375" style="267" customWidth="1"/>
    <col min="2567" max="2567" width="1.3984375" style="267" customWidth="1"/>
    <col min="2568" max="2568" width="14.8984375" style="267" customWidth="1"/>
    <col min="2569" max="2569" width="1.3984375" style="267" customWidth="1"/>
    <col min="2570" max="2570" width="14.8984375" style="267" customWidth="1"/>
    <col min="2571" max="2571" width="1.3984375" style="267" customWidth="1"/>
    <col min="2572" max="2816" width="9.5" style="267"/>
    <col min="2817" max="2817" width="36.3984375" style="267" customWidth="1"/>
    <col min="2818" max="2818" width="6.09765625" style="267" customWidth="1"/>
    <col min="2819" max="2819" width="1.3984375" style="267" customWidth="1"/>
    <col min="2820" max="2820" width="14.8984375" style="267" customWidth="1"/>
    <col min="2821" max="2821" width="1.3984375" style="267" customWidth="1"/>
    <col min="2822" max="2822" width="14.8984375" style="267" customWidth="1"/>
    <col min="2823" max="2823" width="1.3984375" style="267" customWidth="1"/>
    <col min="2824" max="2824" width="14.8984375" style="267" customWidth="1"/>
    <col min="2825" max="2825" width="1.3984375" style="267" customWidth="1"/>
    <col min="2826" max="2826" width="14.8984375" style="267" customWidth="1"/>
    <col min="2827" max="2827" width="1.3984375" style="267" customWidth="1"/>
    <col min="2828" max="3072" width="9.5" style="267"/>
    <col min="3073" max="3073" width="36.3984375" style="267" customWidth="1"/>
    <col min="3074" max="3074" width="6.09765625" style="267" customWidth="1"/>
    <col min="3075" max="3075" width="1.3984375" style="267" customWidth="1"/>
    <col min="3076" max="3076" width="14.8984375" style="267" customWidth="1"/>
    <col min="3077" max="3077" width="1.3984375" style="267" customWidth="1"/>
    <col min="3078" max="3078" width="14.8984375" style="267" customWidth="1"/>
    <col min="3079" max="3079" width="1.3984375" style="267" customWidth="1"/>
    <col min="3080" max="3080" width="14.8984375" style="267" customWidth="1"/>
    <col min="3081" max="3081" width="1.3984375" style="267" customWidth="1"/>
    <col min="3082" max="3082" width="14.8984375" style="267" customWidth="1"/>
    <col min="3083" max="3083" width="1.3984375" style="267" customWidth="1"/>
    <col min="3084" max="3328" width="9.5" style="267"/>
    <col min="3329" max="3329" width="36.3984375" style="267" customWidth="1"/>
    <col min="3330" max="3330" width="6.09765625" style="267" customWidth="1"/>
    <col min="3331" max="3331" width="1.3984375" style="267" customWidth="1"/>
    <col min="3332" max="3332" width="14.8984375" style="267" customWidth="1"/>
    <col min="3333" max="3333" width="1.3984375" style="267" customWidth="1"/>
    <col min="3334" max="3334" width="14.8984375" style="267" customWidth="1"/>
    <col min="3335" max="3335" width="1.3984375" style="267" customWidth="1"/>
    <col min="3336" max="3336" width="14.8984375" style="267" customWidth="1"/>
    <col min="3337" max="3337" width="1.3984375" style="267" customWidth="1"/>
    <col min="3338" max="3338" width="14.8984375" style="267" customWidth="1"/>
    <col min="3339" max="3339" width="1.3984375" style="267" customWidth="1"/>
    <col min="3340" max="3584" width="9.5" style="267"/>
    <col min="3585" max="3585" width="36.3984375" style="267" customWidth="1"/>
    <col min="3586" max="3586" width="6.09765625" style="267" customWidth="1"/>
    <col min="3587" max="3587" width="1.3984375" style="267" customWidth="1"/>
    <col min="3588" max="3588" width="14.8984375" style="267" customWidth="1"/>
    <col min="3589" max="3589" width="1.3984375" style="267" customWidth="1"/>
    <col min="3590" max="3590" width="14.8984375" style="267" customWidth="1"/>
    <col min="3591" max="3591" width="1.3984375" style="267" customWidth="1"/>
    <col min="3592" max="3592" width="14.8984375" style="267" customWidth="1"/>
    <col min="3593" max="3593" width="1.3984375" style="267" customWidth="1"/>
    <col min="3594" max="3594" width="14.8984375" style="267" customWidth="1"/>
    <col min="3595" max="3595" width="1.3984375" style="267" customWidth="1"/>
    <col min="3596" max="3840" width="9.5" style="267"/>
    <col min="3841" max="3841" width="36.3984375" style="267" customWidth="1"/>
    <col min="3842" max="3842" width="6.09765625" style="267" customWidth="1"/>
    <col min="3843" max="3843" width="1.3984375" style="267" customWidth="1"/>
    <col min="3844" max="3844" width="14.8984375" style="267" customWidth="1"/>
    <col min="3845" max="3845" width="1.3984375" style="267" customWidth="1"/>
    <col min="3846" max="3846" width="14.8984375" style="267" customWidth="1"/>
    <col min="3847" max="3847" width="1.3984375" style="267" customWidth="1"/>
    <col min="3848" max="3848" width="14.8984375" style="267" customWidth="1"/>
    <col min="3849" max="3849" width="1.3984375" style="267" customWidth="1"/>
    <col min="3850" max="3850" width="14.8984375" style="267" customWidth="1"/>
    <col min="3851" max="3851" width="1.3984375" style="267" customWidth="1"/>
    <col min="3852" max="4096" width="9.5" style="267"/>
    <col min="4097" max="4097" width="36.3984375" style="267" customWidth="1"/>
    <col min="4098" max="4098" width="6.09765625" style="267" customWidth="1"/>
    <col min="4099" max="4099" width="1.3984375" style="267" customWidth="1"/>
    <col min="4100" max="4100" width="14.8984375" style="267" customWidth="1"/>
    <col min="4101" max="4101" width="1.3984375" style="267" customWidth="1"/>
    <col min="4102" max="4102" width="14.8984375" style="267" customWidth="1"/>
    <col min="4103" max="4103" width="1.3984375" style="267" customWidth="1"/>
    <col min="4104" max="4104" width="14.8984375" style="267" customWidth="1"/>
    <col min="4105" max="4105" width="1.3984375" style="267" customWidth="1"/>
    <col min="4106" max="4106" width="14.8984375" style="267" customWidth="1"/>
    <col min="4107" max="4107" width="1.3984375" style="267" customWidth="1"/>
    <col min="4108" max="4352" width="9.5" style="267"/>
    <col min="4353" max="4353" width="36.3984375" style="267" customWidth="1"/>
    <col min="4354" max="4354" width="6.09765625" style="267" customWidth="1"/>
    <col min="4355" max="4355" width="1.3984375" style="267" customWidth="1"/>
    <col min="4356" max="4356" width="14.8984375" style="267" customWidth="1"/>
    <col min="4357" max="4357" width="1.3984375" style="267" customWidth="1"/>
    <col min="4358" max="4358" width="14.8984375" style="267" customWidth="1"/>
    <col min="4359" max="4359" width="1.3984375" style="267" customWidth="1"/>
    <col min="4360" max="4360" width="14.8984375" style="267" customWidth="1"/>
    <col min="4361" max="4361" width="1.3984375" style="267" customWidth="1"/>
    <col min="4362" max="4362" width="14.8984375" style="267" customWidth="1"/>
    <col min="4363" max="4363" width="1.3984375" style="267" customWidth="1"/>
    <col min="4364" max="4608" width="9.5" style="267"/>
    <col min="4609" max="4609" width="36.3984375" style="267" customWidth="1"/>
    <col min="4610" max="4610" width="6.09765625" style="267" customWidth="1"/>
    <col min="4611" max="4611" width="1.3984375" style="267" customWidth="1"/>
    <col min="4612" max="4612" width="14.8984375" style="267" customWidth="1"/>
    <col min="4613" max="4613" width="1.3984375" style="267" customWidth="1"/>
    <col min="4614" max="4614" width="14.8984375" style="267" customWidth="1"/>
    <col min="4615" max="4615" width="1.3984375" style="267" customWidth="1"/>
    <col min="4616" max="4616" width="14.8984375" style="267" customWidth="1"/>
    <col min="4617" max="4617" width="1.3984375" style="267" customWidth="1"/>
    <col min="4618" max="4618" width="14.8984375" style="267" customWidth="1"/>
    <col min="4619" max="4619" width="1.3984375" style="267" customWidth="1"/>
    <col min="4620" max="4864" width="9.5" style="267"/>
    <col min="4865" max="4865" width="36.3984375" style="267" customWidth="1"/>
    <col min="4866" max="4866" width="6.09765625" style="267" customWidth="1"/>
    <col min="4867" max="4867" width="1.3984375" style="267" customWidth="1"/>
    <col min="4868" max="4868" width="14.8984375" style="267" customWidth="1"/>
    <col min="4869" max="4869" width="1.3984375" style="267" customWidth="1"/>
    <col min="4870" max="4870" width="14.8984375" style="267" customWidth="1"/>
    <col min="4871" max="4871" width="1.3984375" style="267" customWidth="1"/>
    <col min="4872" max="4872" width="14.8984375" style="267" customWidth="1"/>
    <col min="4873" max="4873" width="1.3984375" style="267" customWidth="1"/>
    <col min="4874" max="4874" width="14.8984375" style="267" customWidth="1"/>
    <col min="4875" max="4875" width="1.3984375" style="267" customWidth="1"/>
    <col min="4876" max="5120" width="9.5" style="267"/>
    <col min="5121" max="5121" width="36.3984375" style="267" customWidth="1"/>
    <col min="5122" max="5122" width="6.09765625" style="267" customWidth="1"/>
    <col min="5123" max="5123" width="1.3984375" style="267" customWidth="1"/>
    <col min="5124" max="5124" width="14.8984375" style="267" customWidth="1"/>
    <col min="5125" max="5125" width="1.3984375" style="267" customWidth="1"/>
    <col min="5126" max="5126" width="14.8984375" style="267" customWidth="1"/>
    <col min="5127" max="5127" width="1.3984375" style="267" customWidth="1"/>
    <col min="5128" max="5128" width="14.8984375" style="267" customWidth="1"/>
    <col min="5129" max="5129" width="1.3984375" style="267" customWidth="1"/>
    <col min="5130" max="5130" width="14.8984375" style="267" customWidth="1"/>
    <col min="5131" max="5131" width="1.3984375" style="267" customWidth="1"/>
    <col min="5132" max="5376" width="9.5" style="267"/>
    <col min="5377" max="5377" width="36.3984375" style="267" customWidth="1"/>
    <col min="5378" max="5378" width="6.09765625" style="267" customWidth="1"/>
    <col min="5379" max="5379" width="1.3984375" style="267" customWidth="1"/>
    <col min="5380" max="5380" width="14.8984375" style="267" customWidth="1"/>
    <col min="5381" max="5381" width="1.3984375" style="267" customWidth="1"/>
    <col min="5382" max="5382" width="14.8984375" style="267" customWidth="1"/>
    <col min="5383" max="5383" width="1.3984375" style="267" customWidth="1"/>
    <col min="5384" max="5384" width="14.8984375" style="267" customWidth="1"/>
    <col min="5385" max="5385" width="1.3984375" style="267" customWidth="1"/>
    <col min="5386" max="5386" width="14.8984375" style="267" customWidth="1"/>
    <col min="5387" max="5387" width="1.3984375" style="267" customWidth="1"/>
    <col min="5388" max="5632" width="9.5" style="267"/>
    <col min="5633" max="5633" width="36.3984375" style="267" customWidth="1"/>
    <col min="5634" max="5634" width="6.09765625" style="267" customWidth="1"/>
    <col min="5635" max="5635" width="1.3984375" style="267" customWidth="1"/>
    <col min="5636" max="5636" width="14.8984375" style="267" customWidth="1"/>
    <col min="5637" max="5637" width="1.3984375" style="267" customWidth="1"/>
    <col min="5638" max="5638" width="14.8984375" style="267" customWidth="1"/>
    <col min="5639" max="5639" width="1.3984375" style="267" customWidth="1"/>
    <col min="5640" max="5640" width="14.8984375" style="267" customWidth="1"/>
    <col min="5641" max="5641" width="1.3984375" style="267" customWidth="1"/>
    <col min="5642" max="5642" width="14.8984375" style="267" customWidth="1"/>
    <col min="5643" max="5643" width="1.3984375" style="267" customWidth="1"/>
    <col min="5644" max="5888" width="9.5" style="267"/>
    <col min="5889" max="5889" width="36.3984375" style="267" customWidth="1"/>
    <col min="5890" max="5890" width="6.09765625" style="267" customWidth="1"/>
    <col min="5891" max="5891" width="1.3984375" style="267" customWidth="1"/>
    <col min="5892" max="5892" width="14.8984375" style="267" customWidth="1"/>
    <col min="5893" max="5893" width="1.3984375" style="267" customWidth="1"/>
    <col min="5894" max="5894" width="14.8984375" style="267" customWidth="1"/>
    <col min="5895" max="5895" width="1.3984375" style="267" customWidth="1"/>
    <col min="5896" max="5896" width="14.8984375" style="267" customWidth="1"/>
    <col min="5897" max="5897" width="1.3984375" style="267" customWidth="1"/>
    <col min="5898" max="5898" width="14.8984375" style="267" customWidth="1"/>
    <col min="5899" max="5899" width="1.3984375" style="267" customWidth="1"/>
    <col min="5900" max="6144" width="9.5" style="267"/>
    <col min="6145" max="6145" width="36.3984375" style="267" customWidth="1"/>
    <col min="6146" max="6146" width="6.09765625" style="267" customWidth="1"/>
    <col min="6147" max="6147" width="1.3984375" style="267" customWidth="1"/>
    <col min="6148" max="6148" width="14.8984375" style="267" customWidth="1"/>
    <col min="6149" max="6149" width="1.3984375" style="267" customWidth="1"/>
    <col min="6150" max="6150" width="14.8984375" style="267" customWidth="1"/>
    <col min="6151" max="6151" width="1.3984375" style="267" customWidth="1"/>
    <col min="6152" max="6152" width="14.8984375" style="267" customWidth="1"/>
    <col min="6153" max="6153" width="1.3984375" style="267" customWidth="1"/>
    <col min="6154" max="6154" width="14.8984375" style="267" customWidth="1"/>
    <col min="6155" max="6155" width="1.3984375" style="267" customWidth="1"/>
    <col min="6156" max="6400" width="9.5" style="267"/>
    <col min="6401" max="6401" width="36.3984375" style="267" customWidth="1"/>
    <col min="6402" max="6402" width="6.09765625" style="267" customWidth="1"/>
    <col min="6403" max="6403" width="1.3984375" style="267" customWidth="1"/>
    <col min="6404" max="6404" width="14.8984375" style="267" customWidth="1"/>
    <col min="6405" max="6405" width="1.3984375" style="267" customWidth="1"/>
    <col min="6406" max="6406" width="14.8984375" style="267" customWidth="1"/>
    <col min="6407" max="6407" width="1.3984375" style="267" customWidth="1"/>
    <col min="6408" max="6408" width="14.8984375" style="267" customWidth="1"/>
    <col min="6409" max="6409" width="1.3984375" style="267" customWidth="1"/>
    <col min="6410" max="6410" width="14.8984375" style="267" customWidth="1"/>
    <col min="6411" max="6411" width="1.3984375" style="267" customWidth="1"/>
    <col min="6412" max="6656" width="9.5" style="267"/>
    <col min="6657" max="6657" width="36.3984375" style="267" customWidth="1"/>
    <col min="6658" max="6658" width="6.09765625" style="267" customWidth="1"/>
    <col min="6659" max="6659" width="1.3984375" style="267" customWidth="1"/>
    <col min="6660" max="6660" width="14.8984375" style="267" customWidth="1"/>
    <col min="6661" max="6661" width="1.3984375" style="267" customWidth="1"/>
    <col min="6662" max="6662" width="14.8984375" style="267" customWidth="1"/>
    <col min="6663" max="6663" width="1.3984375" style="267" customWidth="1"/>
    <col min="6664" max="6664" width="14.8984375" style="267" customWidth="1"/>
    <col min="6665" max="6665" width="1.3984375" style="267" customWidth="1"/>
    <col min="6666" max="6666" width="14.8984375" style="267" customWidth="1"/>
    <col min="6667" max="6667" width="1.3984375" style="267" customWidth="1"/>
    <col min="6668" max="6912" width="9.5" style="267"/>
    <col min="6913" max="6913" width="36.3984375" style="267" customWidth="1"/>
    <col min="6914" max="6914" width="6.09765625" style="267" customWidth="1"/>
    <col min="6915" max="6915" width="1.3984375" style="267" customWidth="1"/>
    <col min="6916" max="6916" width="14.8984375" style="267" customWidth="1"/>
    <col min="6917" max="6917" width="1.3984375" style="267" customWidth="1"/>
    <col min="6918" max="6918" width="14.8984375" style="267" customWidth="1"/>
    <col min="6919" max="6919" width="1.3984375" style="267" customWidth="1"/>
    <col min="6920" max="6920" width="14.8984375" style="267" customWidth="1"/>
    <col min="6921" max="6921" width="1.3984375" style="267" customWidth="1"/>
    <col min="6922" max="6922" width="14.8984375" style="267" customWidth="1"/>
    <col min="6923" max="6923" width="1.3984375" style="267" customWidth="1"/>
    <col min="6924" max="7168" width="9.5" style="267"/>
    <col min="7169" max="7169" width="36.3984375" style="267" customWidth="1"/>
    <col min="7170" max="7170" width="6.09765625" style="267" customWidth="1"/>
    <col min="7171" max="7171" width="1.3984375" style="267" customWidth="1"/>
    <col min="7172" max="7172" width="14.8984375" style="267" customWidth="1"/>
    <col min="7173" max="7173" width="1.3984375" style="267" customWidth="1"/>
    <col min="7174" max="7174" width="14.8984375" style="267" customWidth="1"/>
    <col min="7175" max="7175" width="1.3984375" style="267" customWidth="1"/>
    <col min="7176" max="7176" width="14.8984375" style="267" customWidth="1"/>
    <col min="7177" max="7177" width="1.3984375" style="267" customWidth="1"/>
    <col min="7178" max="7178" width="14.8984375" style="267" customWidth="1"/>
    <col min="7179" max="7179" width="1.3984375" style="267" customWidth="1"/>
    <col min="7180" max="7424" width="9.5" style="267"/>
    <col min="7425" max="7425" width="36.3984375" style="267" customWidth="1"/>
    <col min="7426" max="7426" width="6.09765625" style="267" customWidth="1"/>
    <col min="7427" max="7427" width="1.3984375" style="267" customWidth="1"/>
    <col min="7428" max="7428" width="14.8984375" style="267" customWidth="1"/>
    <col min="7429" max="7429" width="1.3984375" style="267" customWidth="1"/>
    <col min="7430" max="7430" width="14.8984375" style="267" customWidth="1"/>
    <col min="7431" max="7431" width="1.3984375" style="267" customWidth="1"/>
    <col min="7432" max="7432" width="14.8984375" style="267" customWidth="1"/>
    <col min="7433" max="7433" width="1.3984375" style="267" customWidth="1"/>
    <col min="7434" max="7434" width="14.8984375" style="267" customWidth="1"/>
    <col min="7435" max="7435" width="1.3984375" style="267" customWidth="1"/>
    <col min="7436" max="7680" width="9.5" style="267"/>
    <col min="7681" max="7681" width="36.3984375" style="267" customWidth="1"/>
    <col min="7682" max="7682" width="6.09765625" style="267" customWidth="1"/>
    <col min="7683" max="7683" width="1.3984375" style="267" customWidth="1"/>
    <col min="7684" max="7684" width="14.8984375" style="267" customWidth="1"/>
    <col min="7685" max="7685" width="1.3984375" style="267" customWidth="1"/>
    <col min="7686" max="7686" width="14.8984375" style="267" customWidth="1"/>
    <col min="7687" max="7687" width="1.3984375" style="267" customWidth="1"/>
    <col min="7688" max="7688" width="14.8984375" style="267" customWidth="1"/>
    <col min="7689" max="7689" width="1.3984375" style="267" customWidth="1"/>
    <col min="7690" max="7690" width="14.8984375" style="267" customWidth="1"/>
    <col min="7691" max="7691" width="1.3984375" style="267" customWidth="1"/>
    <col min="7692" max="7936" width="9.5" style="267"/>
    <col min="7937" max="7937" width="36.3984375" style="267" customWidth="1"/>
    <col min="7938" max="7938" width="6.09765625" style="267" customWidth="1"/>
    <col min="7939" max="7939" width="1.3984375" style="267" customWidth="1"/>
    <col min="7940" max="7940" width="14.8984375" style="267" customWidth="1"/>
    <col min="7941" max="7941" width="1.3984375" style="267" customWidth="1"/>
    <col min="7942" max="7942" width="14.8984375" style="267" customWidth="1"/>
    <col min="7943" max="7943" width="1.3984375" style="267" customWidth="1"/>
    <col min="7944" max="7944" width="14.8984375" style="267" customWidth="1"/>
    <col min="7945" max="7945" width="1.3984375" style="267" customWidth="1"/>
    <col min="7946" max="7946" width="14.8984375" style="267" customWidth="1"/>
    <col min="7947" max="7947" width="1.3984375" style="267" customWidth="1"/>
    <col min="7948" max="8192" width="9.5" style="267"/>
    <col min="8193" max="8193" width="36.3984375" style="267" customWidth="1"/>
    <col min="8194" max="8194" width="6.09765625" style="267" customWidth="1"/>
    <col min="8195" max="8195" width="1.3984375" style="267" customWidth="1"/>
    <col min="8196" max="8196" width="14.8984375" style="267" customWidth="1"/>
    <col min="8197" max="8197" width="1.3984375" style="267" customWidth="1"/>
    <col min="8198" max="8198" width="14.8984375" style="267" customWidth="1"/>
    <col min="8199" max="8199" width="1.3984375" style="267" customWidth="1"/>
    <col min="8200" max="8200" width="14.8984375" style="267" customWidth="1"/>
    <col min="8201" max="8201" width="1.3984375" style="267" customWidth="1"/>
    <col min="8202" max="8202" width="14.8984375" style="267" customWidth="1"/>
    <col min="8203" max="8203" width="1.3984375" style="267" customWidth="1"/>
    <col min="8204" max="8448" width="9.5" style="267"/>
    <col min="8449" max="8449" width="36.3984375" style="267" customWidth="1"/>
    <col min="8450" max="8450" width="6.09765625" style="267" customWidth="1"/>
    <col min="8451" max="8451" width="1.3984375" style="267" customWidth="1"/>
    <col min="8452" max="8452" width="14.8984375" style="267" customWidth="1"/>
    <col min="8453" max="8453" width="1.3984375" style="267" customWidth="1"/>
    <col min="8454" max="8454" width="14.8984375" style="267" customWidth="1"/>
    <col min="8455" max="8455" width="1.3984375" style="267" customWidth="1"/>
    <col min="8456" max="8456" width="14.8984375" style="267" customWidth="1"/>
    <col min="8457" max="8457" width="1.3984375" style="267" customWidth="1"/>
    <col min="8458" max="8458" width="14.8984375" style="267" customWidth="1"/>
    <col min="8459" max="8459" width="1.3984375" style="267" customWidth="1"/>
    <col min="8460" max="8704" width="9.5" style="267"/>
    <col min="8705" max="8705" width="36.3984375" style="267" customWidth="1"/>
    <col min="8706" max="8706" width="6.09765625" style="267" customWidth="1"/>
    <col min="8707" max="8707" width="1.3984375" style="267" customWidth="1"/>
    <col min="8708" max="8708" width="14.8984375" style="267" customWidth="1"/>
    <col min="8709" max="8709" width="1.3984375" style="267" customWidth="1"/>
    <col min="8710" max="8710" width="14.8984375" style="267" customWidth="1"/>
    <col min="8711" max="8711" width="1.3984375" style="267" customWidth="1"/>
    <col min="8712" max="8712" width="14.8984375" style="267" customWidth="1"/>
    <col min="8713" max="8713" width="1.3984375" style="267" customWidth="1"/>
    <col min="8714" max="8714" width="14.8984375" style="267" customWidth="1"/>
    <col min="8715" max="8715" width="1.3984375" style="267" customWidth="1"/>
    <col min="8716" max="8960" width="9.5" style="267"/>
    <col min="8961" max="8961" width="36.3984375" style="267" customWidth="1"/>
    <col min="8962" max="8962" width="6.09765625" style="267" customWidth="1"/>
    <col min="8963" max="8963" width="1.3984375" style="267" customWidth="1"/>
    <col min="8964" max="8964" width="14.8984375" style="267" customWidth="1"/>
    <col min="8965" max="8965" width="1.3984375" style="267" customWidth="1"/>
    <col min="8966" max="8966" width="14.8984375" style="267" customWidth="1"/>
    <col min="8967" max="8967" width="1.3984375" style="267" customWidth="1"/>
    <col min="8968" max="8968" width="14.8984375" style="267" customWidth="1"/>
    <col min="8969" max="8969" width="1.3984375" style="267" customWidth="1"/>
    <col min="8970" max="8970" width="14.8984375" style="267" customWidth="1"/>
    <col min="8971" max="8971" width="1.3984375" style="267" customWidth="1"/>
    <col min="8972" max="9216" width="9.5" style="267"/>
    <col min="9217" max="9217" width="36.3984375" style="267" customWidth="1"/>
    <col min="9218" max="9218" width="6.09765625" style="267" customWidth="1"/>
    <col min="9219" max="9219" width="1.3984375" style="267" customWidth="1"/>
    <col min="9220" max="9220" width="14.8984375" style="267" customWidth="1"/>
    <col min="9221" max="9221" width="1.3984375" style="267" customWidth="1"/>
    <col min="9222" max="9222" width="14.8984375" style="267" customWidth="1"/>
    <col min="9223" max="9223" width="1.3984375" style="267" customWidth="1"/>
    <col min="9224" max="9224" width="14.8984375" style="267" customWidth="1"/>
    <col min="9225" max="9225" width="1.3984375" style="267" customWidth="1"/>
    <col min="9226" max="9226" width="14.8984375" style="267" customWidth="1"/>
    <col min="9227" max="9227" width="1.3984375" style="267" customWidth="1"/>
    <col min="9228" max="9472" width="9.5" style="267"/>
    <col min="9473" max="9473" width="36.3984375" style="267" customWidth="1"/>
    <col min="9474" max="9474" width="6.09765625" style="267" customWidth="1"/>
    <col min="9475" max="9475" width="1.3984375" style="267" customWidth="1"/>
    <col min="9476" max="9476" width="14.8984375" style="267" customWidth="1"/>
    <col min="9477" max="9477" width="1.3984375" style="267" customWidth="1"/>
    <col min="9478" max="9478" width="14.8984375" style="267" customWidth="1"/>
    <col min="9479" max="9479" width="1.3984375" style="267" customWidth="1"/>
    <col min="9480" max="9480" width="14.8984375" style="267" customWidth="1"/>
    <col min="9481" max="9481" width="1.3984375" style="267" customWidth="1"/>
    <col min="9482" max="9482" width="14.8984375" style="267" customWidth="1"/>
    <col min="9483" max="9483" width="1.3984375" style="267" customWidth="1"/>
    <col min="9484" max="9728" width="9.5" style="267"/>
    <col min="9729" max="9729" width="36.3984375" style="267" customWidth="1"/>
    <col min="9730" max="9730" width="6.09765625" style="267" customWidth="1"/>
    <col min="9731" max="9731" width="1.3984375" style="267" customWidth="1"/>
    <col min="9732" max="9732" width="14.8984375" style="267" customWidth="1"/>
    <col min="9733" max="9733" width="1.3984375" style="267" customWidth="1"/>
    <col min="9734" max="9734" width="14.8984375" style="267" customWidth="1"/>
    <col min="9735" max="9735" width="1.3984375" style="267" customWidth="1"/>
    <col min="9736" max="9736" width="14.8984375" style="267" customWidth="1"/>
    <col min="9737" max="9737" width="1.3984375" style="267" customWidth="1"/>
    <col min="9738" max="9738" width="14.8984375" style="267" customWidth="1"/>
    <col min="9739" max="9739" width="1.3984375" style="267" customWidth="1"/>
    <col min="9740" max="9984" width="9.5" style="267"/>
    <col min="9985" max="9985" width="36.3984375" style="267" customWidth="1"/>
    <col min="9986" max="9986" width="6.09765625" style="267" customWidth="1"/>
    <col min="9987" max="9987" width="1.3984375" style="267" customWidth="1"/>
    <col min="9988" max="9988" width="14.8984375" style="267" customWidth="1"/>
    <col min="9989" max="9989" width="1.3984375" style="267" customWidth="1"/>
    <col min="9990" max="9990" width="14.8984375" style="267" customWidth="1"/>
    <col min="9991" max="9991" width="1.3984375" style="267" customWidth="1"/>
    <col min="9992" max="9992" width="14.8984375" style="267" customWidth="1"/>
    <col min="9993" max="9993" width="1.3984375" style="267" customWidth="1"/>
    <col min="9994" max="9994" width="14.8984375" style="267" customWidth="1"/>
    <col min="9995" max="9995" width="1.3984375" style="267" customWidth="1"/>
    <col min="9996" max="10240" width="9.5" style="267"/>
    <col min="10241" max="10241" width="36.3984375" style="267" customWidth="1"/>
    <col min="10242" max="10242" width="6.09765625" style="267" customWidth="1"/>
    <col min="10243" max="10243" width="1.3984375" style="267" customWidth="1"/>
    <col min="10244" max="10244" width="14.8984375" style="267" customWidth="1"/>
    <col min="10245" max="10245" width="1.3984375" style="267" customWidth="1"/>
    <col min="10246" max="10246" width="14.8984375" style="267" customWidth="1"/>
    <col min="10247" max="10247" width="1.3984375" style="267" customWidth="1"/>
    <col min="10248" max="10248" width="14.8984375" style="267" customWidth="1"/>
    <col min="10249" max="10249" width="1.3984375" style="267" customWidth="1"/>
    <col min="10250" max="10250" width="14.8984375" style="267" customWidth="1"/>
    <col min="10251" max="10251" width="1.3984375" style="267" customWidth="1"/>
    <col min="10252" max="10496" width="9.5" style="267"/>
    <col min="10497" max="10497" width="36.3984375" style="267" customWidth="1"/>
    <col min="10498" max="10498" width="6.09765625" style="267" customWidth="1"/>
    <col min="10499" max="10499" width="1.3984375" style="267" customWidth="1"/>
    <col min="10500" max="10500" width="14.8984375" style="267" customWidth="1"/>
    <col min="10501" max="10501" width="1.3984375" style="267" customWidth="1"/>
    <col min="10502" max="10502" width="14.8984375" style="267" customWidth="1"/>
    <col min="10503" max="10503" width="1.3984375" style="267" customWidth="1"/>
    <col min="10504" max="10504" width="14.8984375" style="267" customWidth="1"/>
    <col min="10505" max="10505" width="1.3984375" style="267" customWidth="1"/>
    <col min="10506" max="10506" width="14.8984375" style="267" customWidth="1"/>
    <col min="10507" max="10507" width="1.3984375" style="267" customWidth="1"/>
    <col min="10508" max="10752" width="9.5" style="267"/>
    <col min="10753" max="10753" width="36.3984375" style="267" customWidth="1"/>
    <col min="10754" max="10754" width="6.09765625" style="267" customWidth="1"/>
    <col min="10755" max="10755" width="1.3984375" style="267" customWidth="1"/>
    <col min="10756" max="10756" width="14.8984375" style="267" customWidth="1"/>
    <col min="10757" max="10757" width="1.3984375" style="267" customWidth="1"/>
    <col min="10758" max="10758" width="14.8984375" style="267" customWidth="1"/>
    <col min="10759" max="10759" width="1.3984375" style="267" customWidth="1"/>
    <col min="10760" max="10760" width="14.8984375" style="267" customWidth="1"/>
    <col min="10761" max="10761" width="1.3984375" style="267" customWidth="1"/>
    <col min="10762" max="10762" width="14.8984375" style="267" customWidth="1"/>
    <col min="10763" max="10763" width="1.3984375" style="267" customWidth="1"/>
    <col min="10764" max="11008" width="9.5" style="267"/>
    <col min="11009" max="11009" width="36.3984375" style="267" customWidth="1"/>
    <col min="11010" max="11010" width="6.09765625" style="267" customWidth="1"/>
    <col min="11011" max="11011" width="1.3984375" style="267" customWidth="1"/>
    <col min="11012" max="11012" width="14.8984375" style="267" customWidth="1"/>
    <col min="11013" max="11013" width="1.3984375" style="267" customWidth="1"/>
    <col min="11014" max="11014" width="14.8984375" style="267" customWidth="1"/>
    <col min="11015" max="11015" width="1.3984375" style="267" customWidth="1"/>
    <col min="11016" max="11016" width="14.8984375" style="267" customWidth="1"/>
    <col min="11017" max="11017" width="1.3984375" style="267" customWidth="1"/>
    <col min="11018" max="11018" width="14.8984375" style="267" customWidth="1"/>
    <col min="11019" max="11019" width="1.3984375" style="267" customWidth="1"/>
    <col min="11020" max="11264" width="9.5" style="267"/>
    <col min="11265" max="11265" width="36.3984375" style="267" customWidth="1"/>
    <col min="11266" max="11266" width="6.09765625" style="267" customWidth="1"/>
    <col min="11267" max="11267" width="1.3984375" style="267" customWidth="1"/>
    <col min="11268" max="11268" width="14.8984375" style="267" customWidth="1"/>
    <col min="11269" max="11269" width="1.3984375" style="267" customWidth="1"/>
    <col min="11270" max="11270" width="14.8984375" style="267" customWidth="1"/>
    <col min="11271" max="11271" width="1.3984375" style="267" customWidth="1"/>
    <col min="11272" max="11272" width="14.8984375" style="267" customWidth="1"/>
    <col min="11273" max="11273" width="1.3984375" style="267" customWidth="1"/>
    <col min="11274" max="11274" width="14.8984375" style="267" customWidth="1"/>
    <col min="11275" max="11275" width="1.3984375" style="267" customWidth="1"/>
    <col min="11276" max="11520" width="9.5" style="267"/>
    <col min="11521" max="11521" width="36.3984375" style="267" customWidth="1"/>
    <col min="11522" max="11522" width="6.09765625" style="267" customWidth="1"/>
    <col min="11523" max="11523" width="1.3984375" style="267" customWidth="1"/>
    <col min="11524" max="11524" width="14.8984375" style="267" customWidth="1"/>
    <col min="11525" max="11525" width="1.3984375" style="267" customWidth="1"/>
    <col min="11526" max="11526" width="14.8984375" style="267" customWidth="1"/>
    <col min="11527" max="11527" width="1.3984375" style="267" customWidth="1"/>
    <col min="11528" max="11528" width="14.8984375" style="267" customWidth="1"/>
    <col min="11529" max="11529" width="1.3984375" style="267" customWidth="1"/>
    <col min="11530" max="11530" width="14.8984375" style="267" customWidth="1"/>
    <col min="11531" max="11531" width="1.3984375" style="267" customWidth="1"/>
    <col min="11532" max="11776" width="9.5" style="267"/>
    <col min="11777" max="11777" width="36.3984375" style="267" customWidth="1"/>
    <col min="11778" max="11778" width="6.09765625" style="267" customWidth="1"/>
    <col min="11779" max="11779" width="1.3984375" style="267" customWidth="1"/>
    <col min="11780" max="11780" width="14.8984375" style="267" customWidth="1"/>
    <col min="11781" max="11781" width="1.3984375" style="267" customWidth="1"/>
    <col min="11782" max="11782" width="14.8984375" style="267" customWidth="1"/>
    <col min="11783" max="11783" width="1.3984375" style="267" customWidth="1"/>
    <col min="11784" max="11784" width="14.8984375" style="267" customWidth="1"/>
    <col min="11785" max="11785" width="1.3984375" style="267" customWidth="1"/>
    <col min="11786" max="11786" width="14.8984375" style="267" customWidth="1"/>
    <col min="11787" max="11787" width="1.3984375" style="267" customWidth="1"/>
    <col min="11788" max="12032" width="9.5" style="267"/>
    <col min="12033" max="12033" width="36.3984375" style="267" customWidth="1"/>
    <col min="12034" max="12034" width="6.09765625" style="267" customWidth="1"/>
    <col min="12035" max="12035" width="1.3984375" style="267" customWidth="1"/>
    <col min="12036" max="12036" width="14.8984375" style="267" customWidth="1"/>
    <col min="12037" max="12037" width="1.3984375" style="267" customWidth="1"/>
    <col min="12038" max="12038" width="14.8984375" style="267" customWidth="1"/>
    <col min="12039" max="12039" width="1.3984375" style="267" customWidth="1"/>
    <col min="12040" max="12040" width="14.8984375" style="267" customWidth="1"/>
    <col min="12041" max="12041" width="1.3984375" style="267" customWidth="1"/>
    <col min="12042" max="12042" width="14.8984375" style="267" customWidth="1"/>
    <col min="12043" max="12043" width="1.3984375" style="267" customWidth="1"/>
    <col min="12044" max="12288" width="9.5" style="267"/>
    <col min="12289" max="12289" width="36.3984375" style="267" customWidth="1"/>
    <col min="12290" max="12290" width="6.09765625" style="267" customWidth="1"/>
    <col min="12291" max="12291" width="1.3984375" style="267" customWidth="1"/>
    <col min="12292" max="12292" width="14.8984375" style="267" customWidth="1"/>
    <col min="12293" max="12293" width="1.3984375" style="267" customWidth="1"/>
    <col min="12294" max="12294" width="14.8984375" style="267" customWidth="1"/>
    <col min="12295" max="12295" width="1.3984375" style="267" customWidth="1"/>
    <col min="12296" max="12296" width="14.8984375" style="267" customWidth="1"/>
    <col min="12297" max="12297" width="1.3984375" style="267" customWidth="1"/>
    <col min="12298" max="12298" width="14.8984375" style="267" customWidth="1"/>
    <col min="12299" max="12299" width="1.3984375" style="267" customWidth="1"/>
    <col min="12300" max="12544" width="9.5" style="267"/>
    <col min="12545" max="12545" width="36.3984375" style="267" customWidth="1"/>
    <col min="12546" max="12546" width="6.09765625" style="267" customWidth="1"/>
    <col min="12547" max="12547" width="1.3984375" style="267" customWidth="1"/>
    <col min="12548" max="12548" width="14.8984375" style="267" customWidth="1"/>
    <col min="12549" max="12549" width="1.3984375" style="267" customWidth="1"/>
    <col min="12550" max="12550" width="14.8984375" style="267" customWidth="1"/>
    <col min="12551" max="12551" width="1.3984375" style="267" customWidth="1"/>
    <col min="12552" max="12552" width="14.8984375" style="267" customWidth="1"/>
    <col min="12553" max="12553" width="1.3984375" style="267" customWidth="1"/>
    <col min="12554" max="12554" width="14.8984375" style="267" customWidth="1"/>
    <col min="12555" max="12555" width="1.3984375" style="267" customWidth="1"/>
    <col min="12556" max="12800" width="9.5" style="267"/>
    <col min="12801" max="12801" width="36.3984375" style="267" customWidth="1"/>
    <col min="12802" max="12802" width="6.09765625" style="267" customWidth="1"/>
    <col min="12803" max="12803" width="1.3984375" style="267" customWidth="1"/>
    <col min="12804" max="12804" width="14.8984375" style="267" customWidth="1"/>
    <col min="12805" max="12805" width="1.3984375" style="267" customWidth="1"/>
    <col min="12806" max="12806" width="14.8984375" style="267" customWidth="1"/>
    <col min="12807" max="12807" width="1.3984375" style="267" customWidth="1"/>
    <col min="12808" max="12808" width="14.8984375" style="267" customWidth="1"/>
    <col min="12809" max="12809" width="1.3984375" style="267" customWidth="1"/>
    <col min="12810" max="12810" width="14.8984375" style="267" customWidth="1"/>
    <col min="12811" max="12811" width="1.3984375" style="267" customWidth="1"/>
    <col min="12812" max="13056" width="9.5" style="267"/>
    <col min="13057" max="13057" width="36.3984375" style="267" customWidth="1"/>
    <col min="13058" max="13058" width="6.09765625" style="267" customWidth="1"/>
    <col min="13059" max="13059" width="1.3984375" style="267" customWidth="1"/>
    <col min="13060" max="13060" width="14.8984375" style="267" customWidth="1"/>
    <col min="13061" max="13061" width="1.3984375" style="267" customWidth="1"/>
    <col min="13062" max="13062" width="14.8984375" style="267" customWidth="1"/>
    <col min="13063" max="13063" width="1.3984375" style="267" customWidth="1"/>
    <col min="13064" max="13064" width="14.8984375" style="267" customWidth="1"/>
    <col min="13065" max="13065" width="1.3984375" style="267" customWidth="1"/>
    <col min="13066" max="13066" width="14.8984375" style="267" customWidth="1"/>
    <col min="13067" max="13067" width="1.3984375" style="267" customWidth="1"/>
    <col min="13068" max="13312" width="9.5" style="267"/>
    <col min="13313" max="13313" width="36.3984375" style="267" customWidth="1"/>
    <col min="13314" max="13314" width="6.09765625" style="267" customWidth="1"/>
    <col min="13315" max="13315" width="1.3984375" style="267" customWidth="1"/>
    <col min="13316" max="13316" width="14.8984375" style="267" customWidth="1"/>
    <col min="13317" max="13317" width="1.3984375" style="267" customWidth="1"/>
    <col min="13318" max="13318" width="14.8984375" style="267" customWidth="1"/>
    <col min="13319" max="13319" width="1.3984375" style="267" customWidth="1"/>
    <col min="13320" max="13320" width="14.8984375" style="267" customWidth="1"/>
    <col min="13321" max="13321" width="1.3984375" style="267" customWidth="1"/>
    <col min="13322" max="13322" width="14.8984375" style="267" customWidth="1"/>
    <col min="13323" max="13323" width="1.3984375" style="267" customWidth="1"/>
    <col min="13324" max="13568" width="9.5" style="267"/>
    <col min="13569" max="13569" width="36.3984375" style="267" customWidth="1"/>
    <col min="13570" max="13570" width="6.09765625" style="267" customWidth="1"/>
    <col min="13571" max="13571" width="1.3984375" style="267" customWidth="1"/>
    <col min="13572" max="13572" width="14.8984375" style="267" customWidth="1"/>
    <col min="13573" max="13573" width="1.3984375" style="267" customWidth="1"/>
    <col min="13574" max="13574" width="14.8984375" style="267" customWidth="1"/>
    <col min="13575" max="13575" width="1.3984375" style="267" customWidth="1"/>
    <col min="13576" max="13576" width="14.8984375" style="267" customWidth="1"/>
    <col min="13577" max="13577" width="1.3984375" style="267" customWidth="1"/>
    <col min="13578" max="13578" width="14.8984375" style="267" customWidth="1"/>
    <col min="13579" max="13579" width="1.3984375" style="267" customWidth="1"/>
    <col min="13580" max="13824" width="9.5" style="267"/>
    <col min="13825" max="13825" width="36.3984375" style="267" customWidth="1"/>
    <col min="13826" max="13826" width="6.09765625" style="267" customWidth="1"/>
    <col min="13827" max="13827" width="1.3984375" style="267" customWidth="1"/>
    <col min="13828" max="13828" width="14.8984375" style="267" customWidth="1"/>
    <col min="13829" max="13829" width="1.3984375" style="267" customWidth="1"/>
    <col min="13830" max="13830" width="14.8984375" style="267" customWidth="1"/>
    <col min="13831" max="13831" width="1.3984375" style="267" customWidth="1"/>
    <col min="13832" max="13832" width="14.8984375" style="267" customWidth="1"/>
    <col min="13833" max="13833" width="1.3984375" style="267" customWidth="1"/>
    <col min="13834" max="13834" width="14.8984375" style="267" customWidth="1"/>
    <col min="13835" max="13835" width="1.3984375" style="267" customWidth="1"/>
    <col min="13836" max="14080" width="9.5" style="267"/>
    <col min="14081" max="14081" width="36.3984375" style="267" customWidth="1"/>
    <col min="14082" max="14082" width="6.09765625" style="267" customWidth="1"/>
    <col min="14083" max="14083" width="1.3984375" style="267" customWidth="1"/>
    <col min="14084" max="14084" width="14.8984375" style="267" customWidth="1"/>
    <col min="14085" max="14085" width="1.3984375" style="267" customWidth="1"/>
    <col min="14086" max="14086" width="14.8984375" style="267" customWidth="1"/>
    <col min="14087" max="14087" width="1.3984375" style="267" customWidth="1"/>
    <col min="14088" max="14088" width="14.8984375" style="267" customWidth="1"/>
    <col min="14089" max="14089" width="1.3984375" style="267" customWidth="1"/>
    <col min="14090" max="14090" width="14.8984375" style="267" customWidth="1"/>
    <col min="14091" max="14091" width="1.3984375" style="267" customWidth="1"/>
    <col min="14092" max="14336" width="9.5" style="267"/>
    <col min="14337" max="14337" width="36.3984375" style="267" customWidth="1"/>
    <col min="14338" max="14338" width="6.09765625" style="267" customWidth="1"/>
    <col min="14339" max="14339" width="1.3984375" style="267" customWidth="1"/>
    <col min="14340" max="14340" width="14.8984375" style="267" customWidth="1"/>
    <col min="14341" max="14341" width="1.3984375" style="267" customWidth="1"/>
    <col min="14342" max="14342" width="14.8984375" style="267" customWidth="1"/>
    <col min="14343" max="14343" width="1.3984375" style="267" customWidth="1"/>
    <col min="14344" max="14344" width="14.8984375" style="267" customWidth="1"/>
    <col min="14345" max="14345" width="1.3984375" style="267" customWidth="1"/>
    <col min="14346" max="14346" width="14.8984375" style="267" customWidth="1"/>
    <col min="14347" max="14347" width="1.3984375" style="267" customWidth="1"/>
    <col min="14348" max="14592" width="9.5" style="267"/>
    <col min="14593" max="14593" width="36.3984375" style="267" customWidth="1"/>
    <col min="14594" max="14594" width="6.09765625" style="267" customWidth="1"/>
    <col min="14595" max="14595" width="1.3984375" style="267" customWidth="1"/>
    <col min="14596" max="14596" width="14.8984375" style="267" customWidth="1"/>
    <col min="14597" max="14597" width="1.3984375" style="267" customWidth="1"/>
    <col min="14598" max="14598" width="14.8984375" style="267" customWidth="1"/>
    <col min="14599" max="14599" width="1.3984375" style="267" customWidth="1"/>
    <col min="14600" max="14600" width="14.8984375" style="267" customWidth="1"/>
    <col min="14601" max="14601" width="1.3984375" style="267" customWidth="1"/>
    <col min="14602" max="14602" width="14.8984375" style="267" customWidth="1"/>
    <col min="14603" max="14603" width="1.3984375" style="267" customWidth="1"/>
    <col min="14604" max="14848" width="9.5" style="267"/>
    <col min="14849" max="14849" width="36.3984375" style="267" customWidth="1"/>
    <col min="14850" max="14850" width="6.09765625" style="267" customWidth="1"/>
    <col min="14851" max="14851" width="1.3984375" style="267" customWidth="1"/>
    <col min="14852" max="14852" width="14.8984375" style="267" customWidth="1"/>
    <col min="14853" max="14853" width="1.3984375" style="267" customWidth="1"/>
    <col min="14854" max="14854" width="14.8984375" style="267" customWidth="1"/>
    <col min="14855" max="14855" width="1.3984375" style="267" customWidth="1"/>
    <col min="14856" max="14856" width="14.8984375" style="267" customWidth="1"/>
    <col min="14857" max="14857" width="1.3984375" style="267" customWidth="1"/>
    <col min="14858" max="14858" width="14.8984375" style="267" customWidth="1"/>
    <col min="14859" max="14859" width="1.3984375" style="267" customWidth="1"/>
    <col min="14860" max="15104" width="9.5" style="267"/>
    <col min="15105" max="15105" width="36.3984375" style="267" customWidth="1"/>
    <col min="15106" max="15106" width="6.09765625" style="267" customWidth="1"/>
    <col min="15107" max="15107" width="1.3984375" style="267" customWidth="1"/>
    <col min="15108" max="15108" width="14.8984375" style="267" customWidth="1"/>
    <col min="15109" max="15109" width="1.3984375" style="267" customWidth="1"/>
    <col min="15110" max="15110" width="14.8984375" style="267" customWidth="1"/>
    <col min="15111" max="15111" width="1.3984375" style="267" customWidth="1"/>
    <col min="15112" max="15112" width="14.8984375" style="267" customWidth="1"/>
    <col min="15113" max="15113" width="1.3984375" style="267" customWidth="1"/>
    <col min="15114" max="15114" width="14.8984375" style="267" customWidth="1"/>
    <col min="15115" max="15115" width="1.3984375" style="267" customWidth="1"/>
    <col min="15116" max="15360" width="9.5" style="267"/>
    <col min="15361" max="15361" width="36.3984375" style="267" customWidth="1"/>
    <col min="15362" max="15362" width="6.09765625" style="267" customWidth="1"/>
    <col min="15363" max="15363" width="1.3984375" style="267" customWidth="1"/>
    <col min="15364" max="15364" width="14.8984375" style="267" customWidth="1"/>
    <col min="15365" max="15365" width="1.3984375" style="267" customWidth="1"/>
    <col min="15366" max="15366" width="14.8984375" style="267" customWidth="1"/>
    <col min="15367" max="15367" width="1.3984375" style="267" customWidth="1"/>
    <col min="15368" max="15368" width="14.8984375" style="267" customWidth="1"/>
    <col min="15369" max="15369" width="1.3984375" style="267" customWidth="1"/>
    <col min="15370" max="15370" width="14.8984375" style="267" customWidth="1"/>
    <col min="15371" max="15371" width="1.3984375" style="267" customWidth="1"/>
    <col min="15372" max="15616" width="9.5" style="267"/>
    <col min="15617" max="15617" width="36.3984375" style="267" customWidth="1"/>
    <col min="15618" max="15618" width="6.09765625" style="267" customWidth="1"/>
    <col min="15619" max="15619" width="1.3984375" style="267" customWidth="1"/>
    <col min="15620" max="15620" width="14.8984375" style="267" customWidth="1"/>
    <col min="15621" max="15621" width="1.3984375" style="267" customWidth="1"/>
    <col min="15622" max="15622" width="14.8984375" style="267" customWidth="1"/>
    <col min="15623" max="15623" width="1.3984375" style="267" customWidth="1"/>
    <col min="15624" max="15624" width="14.8984375" style="267" customWidth="1"/>
    <col min="15625" max="15625" width="1.3984375" style="267" customWidth="1"/>
    <col min="15626" max="15626" width="14.8984375" style="267" customWidth="1"/>
    <col min="15627" max="15627" width="1.3984375" style="267" customWidth="1"/>
    <col min="15628" max="15872" width="9.5" style="267"/>
    <col min="15873" max="15873" width="36.3984375" style="267" customWidth="1"/>
    <col min="15874" max="15874" width="6.09765625" style="267" customWidth="1"/>
    <col min="15875" max="15875" width="1.3984375" style="267" customWidth="1"/>
    <col min="15876" max="15876" width="14.8984375" style="267" customWidth="1"/>
    <col min="15877" max="15877" width="1.3984375" style="267" customWidth="1"/>
    <col min="15878" max="15878" width="14.8984375" style="267" customWidth="1"/>
    <col min="15879" max="15879" width="1.3984375" style="267" customWidth="1"/>
    <col min="15880" max="15880" width="14.8984375" style="267" customWidth="1"/>
    <col min="15881" max="15881" width="1.3984375" style="267" customWidth="1"/>
    <col min="15882" max="15882" width="14.8984375" style="267" customWidth="1"/>
    <col min="15883" max="15883" width="1.3984375" style="267" customWidth="1"/>
    <col min="15884" max="16128" width="9.5" style="267"/>
    <col min="16129" max="16129" width="36.3984375" style="267" customWidth="1"/>
    <col min="16130" max="16130" width="6.09765625" style="267" customWidth="1"/>
    <col min="16131" max="16131" width="1.3984375" style="267" customWidth="1"/>
    <col min="16132" max="16132" width="14.8984375" style="267" customWidth="1"/>
    <col min="16133" max="16133" width="1.3984375" style="267" customWidth="1"/>
    <col min="16134" max="16134" width="14.8984375" style="267" customWidth="1"/>
    <col min="16135" max="16135" width="1.3984375" style="267" customWidth="1"/>
    <col min="16136" max="16136" width="14.8984375" style="267" customWidth="1"/>
    <col min="16137" max="16137" width="1.3984375" style="267" customWidth="1"/>
    <col min="16138" max="16138" width="14.8984375" style="267" customWidth="1"/>
    <col min="16139" max="16139" width="1.3984375" style="267" customWidth="1"/>
    <col min="16140" max="16384" width="9.5" style="267"/>
  </cols>
  <sheetData>
    <row r="1" spans="1:10" ht="21.75" customHeight="1">
      <c r="A1" s="265" t="s">
        <v>381</v>
      </c>
      <c r="B1" s="266"/>
      <c r="C1" s="266"/>
      <c r="D1" s="266"/>
      <c r="E1" s="266"/>
      <c r="F1" s="266"/>
      <c r="G1" s="266"/>
      <c r="H1" s="266"/>
      <c r="I1" s="266"/>
      <c r="J1" s="266"/>
    </row>
    <row r="2" spans="1:10" ht="21.75" customHeight="1">
      <c r="A2" s="268" t="s">
        <v>382</v>
      </c>
      <c r="B2" s="266"/>
      <c r="C2" s="266"/>
      <c r="D2" s="269"/>
      <c r="E2" s="266"/>
      <c r="F2" s="269"/>
      <c r="G2" s="269"/>
      <c r="H2" s="269"/>
      <c r="I2" s="266"/>
      <c r="J2" s="269"/>
    </row>
    <row r="3" spans="1:10" ht="21.75" customHeight="1">
      <c r="A3" s="268" t="s">
        <v>530</v>
      </c>
      <c r="B3" s="266"/>
      <c r="C3" s="266"/>
      <c r="D3" s="269"/>
      <c r="E3" s="266"/>
      <c r="F3" s="269"/>
      <c r="G3" s="269"/>
      <c r="H3" s="269"/>
      <c r="I3" s="266"/>
      <c r="J3" s="269"/>
    </row>
    <row r="4" spans="1:10" ht="21.75" customHeight="1">
      <c r="A4" s="270"/>
      <c r="B4" s="266"/>
      <c r="C4" s="266"/>
      <c r="D4" s="269"/>
      <c r="E4" s="266"/>
      <c r="F4" s="271"/>
      <c r="G4" s="271"/>
      <c r="H4" s="269"/>
      <c r="I4" s="266"/>
      <c r="J4" s="271" t="s">
        <v>384</v>
      </c>
    </row>
    <row r="5" spans="1:10" ht="21.75" customHeight="1">
      <c r="A5" s="270"/>
      <c r="B5" s="266"/>
      <c r="C5" s="266"/>
      <c r="D5" s="380" t="s">
        <v>225</v>
      </c>
      <c r="E5" s="380"/>
      <c r="F5" s="380"/>
      <c r="G5" s="272"/>
      <c r="H5" s="380" t="s">
        <v>226</v>
      </c>
      <c r="I5" s="380"/>
      <c r="J5" s="380"/>
    </row>
    <row r="6" spans="1:10" ht="21.75" customHeight="1">
      <c r="B6" s="273" t="s">
        <v>385</v>
      </c>
      <c r="C6" s="271"/>
      <c r="D6" s="274">
        <v>2023</v>
      </c>
      <c r="E6" s="275"/>
      <c r="F6" s="274">
        <v>2022</v>
      </c>
      <c r="G6" s="276"/>
      <c r="H6" s="274">
        <v>2023</v>
      </c>
      <c r="I6" s="275"/>
      <c r="J6" s="274">
        <v>2022</v>
      </c>
    </row>
    <row r="7" spans="1:10" ht="21.75" customHeight="1">
      <c r="A7" s="277" t="s">
        <v>230</v>
      </c>
    </row>
    <row r="8" spans="1:10" ht="21.75" customHeight="1">
      <c r="A8" s="277" t="s">
        <v>231</v>
      </c>
      <c r="B8" s="278"/>
    </row>
    <row r="9" spans="1:10" ht="21.75" customHeight="1">
      <c r="A9" s="267" t="s">
        <v>232</v>
      </c>
      <c r="B9" s="279" t="s">
        <v>386</v>
      </c>
      <c r="C9" s="270"/>
      <c r="D9" s="280">
        <v>6428673946</v>
      </c>
      <c r="E9" s="281"/>
      <c r="F9" s="280">
        <v>5420297816</v>
      </c>
      <c r="G9" s="281"/>
      <c r="H9" s="280">
        <v>5817145116</v>
      </c>
      <c r="I9" s="282"/>
      <c r="J9" s="280">
        <v>5104397838</v>
      </c>
    </row>
    <row r="10" spans="1:10" ht="21.75" customHeight="1">
      <c r="A10" s="270" t="s">
        <v>387</v>
      </c>
      <c r="B10" s="279" t="s">
        <v>388</v>
      </c>
      <c r="C10" s="270"/>
      <c r="D10" s="280">
        <v>2114685537</v>
      </c>
      <c r="E10" s="281"/>
      <c r="F10" s="280">
        <v>2068894152</v>
      </c>
      <c r="G10" s="281"/>
      <c r="H10" s="280">
        <v>2201687016</v>
      </c>
      <c r="I10" s="282"/>
      <c r="J10" s="280">
        <v>2157313935</v>
      </c>
    </row>
    <row r="11" spans="1:10" ht="21.75" customHeight="1">
      <c r="A11" s="267" t="s">
        <v>242</v>
      </c>
      <c r="B11" s="279">
        <v>9</v>
      </c>
      <c r="C11" s="270"/>
      <c r="D11" s="280">
        <v>13965274444</v>
      </c>
      <c r="E11" s="281"/>
      <c r="F11" s="280">
        <v>13630078729</v>
      </c>
      <c r="G11" s="281"/>
      <c r="H11" s="280">
        <v>13540648336</v>
      </c>
      <c r="I11" s="282"/>
      <c r="J11" s="280">
        <v>13158045981</v>
      </c>
    </row>
    <row r="12" spans="1:10" ht="21.75" customHeight="1">
      <c r="A12" s="267" t="s">
        <v>389</v>
      </c>
      <c r="B12" s="279"/>
      <c r="C12" s="270"/>
      <c r="D12" s="280">
        <v>1467561</v>
      </c>
      <c r="E12" s="281"/>
      <c r="F12" s="280">
        <v>135209801</v>
      </c>
      <c r="G12" s="281"/>
      <c r="H12" s="280">
        <v>0</v>
      </c>
      <c r="I12" s="282"/>
      <c r="J12" s="280">
        <v>134178841</v>
      </c>
    </row>
    <row r="13" spans="1:10" ht="21.75" customHeight="1">
      <c r="A13" s="267" t="s">
        <v>244</v>
      </c>
      <c r="B13" s="279">
        <v>10</v>
      </c>
      <c r="C13" s="270"/>
      <c r="D13" s="283">
        <v>148845925</v>
      </c>
      <c r="E13" s="281"/>
      <c r="F13" s="283">
        <v>175489834</v>
      </c>
      <c r="G13" s="281"/>
      <c r="H13" s="283">
        <v>124397819</v>
      </c>
      <c r="I13" s="280"/>
      <c r="J13" s="283">
        <v>153298573</v>
      </c>
    </row>
    <row r="14" spans="1:10" ht="21.75" customHeight="1">
      <c r="A14" s="277" t="s">
        <v>245</v>
      </c>
      <c r="B14" s="279"/>
      <c r="C14" s="270"/>
      <c r="D14" s="284">
        <f>SUM(D8:D13)</f>
        <v>22658947413</v>
      </c>
      <c r="E14" s="281"/>
      <c r="F14" s="284">
        <f>SUM(F8:F13)</f>
        <v>21429970332</v>
      </c>
      <c r="G14" s="281"/>
      <c r="H14" s="284">
        <f>SUM(H9:H13)</f>
        <v>21683878287</v>
      </c>
      <c r="I14" s="280"/>
      <c r="J14" s="284">
        <f>SUM(J8:J13)</f>
        <v>20707235168</v>
      </c>
    </row>
    <row r="15" spans="1:10" ht="21.75" customHeight="1">
      <c r="A15" s="277" t="s">
        <v>246</v>
      </c>
      <c r="B15" s="279"/>
      <c r="C15" s="270"/>
      <c r="D15" s="280"/>
      <c r="E15" s="281"/>
      <c r="F15" s="280"/>
      <c r="G15" s="281"/>
      <c r="H15" s="280"/>
      <c r="I15" s="280"/>
      <c r="J15" s="280"/>
    </row>
    <row r="16" spans="1:10" ht="21.75" customHeight="1">
      <c r="A16" s="267" t="s">
        <v>249</v>
      </c>
      <c r="B16" s="279">
        <v>11</v>
      </c>
      <c r="C16" s="270"/>
      <c r="D16" s="280">
        <v>0</v>
      </c>
      <c r="E16" s="281"/>
      <c r="F16" s="280">
        <v>0</v>
      </c>
      <c r="G16" s="281"/>
      <c r="H16" s="280">
        <v>1798088649</v>
      </c>
      <c r="I16" s="280"/>
      <c r="J16" s="280">
        <v>2028088649</v>
      </c>
    </row>
    <row r="17" spans="1:10" ht="21.75" customHeight="1">
      <c r="A17" s="267" t="s">
        <v>390</v>
      </c>
      <c r="B17" s="279">
        <v>12</v>
      </c>
      <c r="C17" s="270"/>
      <c r="D17" s="280">
        <v>65894075</v>
      </c>
      <c r="E17" s="281"/>
      <c r="F17" s="280">
        <v>66756396</v>
      </c>
      <c r="G17" s="281"/>
      <c r="H17" s="280">
        <v>68705866</v>
      </c>
      <c r="I17" s="280"/>
      <c r="J17" s="280">
        <v>68705866</v>
      </c>
    </row>
    <row r="18" spans="1:10" ht="21.75" customHeight="1">
      <c r="A18" s="267" t="s">
        <v>253</v>
      </c>
      <c r="B18" s="279">
        <v>13</v>
      </c>
      <c r="C18" s="270"/>
      <c r="D18" s="280">
        <v>4346001950</v>
      </c>
      <c r="E18" s="281"/>
      <c r="F18" s="280">
        <v>4262560070</v>
      </c>
      <c r="G18" s="281"/>
      <c r="H18" s="280">
        <v>4346001950</v>
      </c>
      <c r="I18" s="280"/>
      <c r="J18" s="280">
        <v>5315489965</v>
      </c>
    </row>
    <row r="19" spans="1:10" ht="21.75" customHeight="1">
      <c r="A19" s="270" t="s">
        <v>391</v>
      </c>
      <c r="B19" s="279">
        <v>14</v>
      </c>
      <c r="C19" s="270"/>
      <c r="D19" s="280">
        <v>31178914482</v>
      </c>
      <c r="E19" s="281"/>
      <c r="F19" s="280">
        <v>29468563882.000004</v>
      </c>
      <c r="G19" s="281"/>
      <c r="H19" s="280">
        <v>28451685071</v>
      </c>
      <c r="I19" s="280"/>
      <c r="J19" s="280">
        <v>25646298443</v>
      </c>
    </row>
    <row r="20" spans="1:10" ht="21.75" customHeight="1">
      <c r="A20" s="270" t="s">
        <v>255</v>
      </c>
      <c r="B20" s="279">
        <v>18</v>
      </c>
      <c r="C20" s="270"/>
      <c r="D20" s="280">
        <v>9353245483</v>
      </c>
      <c r="E20" s="281"/>
      <c r="F20" s="280">
        <v>8447269483</v>
      </c>
      <c r="G20" s="281"/>
      <c r="H20" s="280">
        <v>9150509130</v>
      </c>
      <c r="I20" s="280"/>
      <c r="J20" s="280">
        <v>8540678953</v>
      </c>
    </row>
    <row r="21" spans="1:10" ht="21.75" customHeight="1">
      <c r="A21" s="270" t="s">
        <v>392</v>
      </c>
      <c r="B21" s="279">
        <v>15</v>
      </c>
      <c r="C21" s="270"/>
      <c r="D21" s="280">
        <v>484256062</v>
      </c>
      <c r="E21" s="281"/>
      <c r="F21" s="280">
        <v>470915908</v>
      </c>
      <c r="G21" s="281"/>
      <c r="H21" s="280">
        <v>482770593</v>
      </c>
      <c r="I21" s="280"/>
      <c r="J21" s="280">
        <v>469157469</v>
      </c>
    </row>
    <row r="22" spans="1:10" ht="21.75" customHeight="1">
      <c r="A22" s="270" t="s">
        <v>393</v>
      </c>
      <c r="B22" s="279"/>
      <c r="C22" s="270"/>
      <c r="D22" s="280">
        <v>10706335</v>
      </c>
      <c r="E22" s="281"/>
      <c r="F22" s="280">
        <v>3229639</v>
      </c>
      <c r="G22" s="281"/>
      <c r="H22" s="280">
        <v>10706335</v>
      </c>
      <c r="I22" s="280"/>
      <c r="J22" s="280">
        <v>3229639</v>
      </c>
    </row>
    <row r="23" spans="1:10" ht="21.75" customHeight="1">
      <c r="A23" s="270" t="s">
        <v>394</v>
      </c>
      <c r="B23" s="279">
        <v>6</v>
      </c>
      <c r="C23" s="270"/>
      <c r="D23" s="280">
        <v>62460851</v>
      </c>
      <c r="E23" s="281"/>
      <c r="F23" s="280">
        <v>70692216</v>
      </c>
      <c r="G23" s="281"/>
      <c r="H23" s="280">
        <v>53550486</v>
      </c>
      <c r="I23" s="280"/>
      <c r="J23" s="280">
        <v>61211884</v>
      </c>
    </row>
    <row r="24" spans="1:10" ht="21.75" customHeight="1">
      <c r="A24" s="270" t="s">
        <v>531</v>
      </c>
      <c r="I24" s="280"/>
      <c r="J24" s="280"/>
    </row>
    <row r="25" spans="1:10" ht="21.75" customHeight="1">
      <c r="A25" s="267" t="s">
        <v>532</v>
      </c>
      <c r="B25" s="279"/>
      <c r="C25" s="270"/>
      <c r="D25" s="280">
        <v>0</v>
      </c>
      <c r="E25" s="281"/>
      <c r="F25" s="280">
        <v>39747806</v>
      </c>
      <c r="G25" s="281"/>
      <c r="H25" s="280">
        <v>0</v>
      </c>
      <c r="I25" s="280"/>
      <c r="J25" s="280">
        <v>0</v>
      </c>
    </row>
    <row r="26" spans="1:10" ht="21.75" customHeight="1">
      <c r="A26" s="267" t="s">
        <v>258</v>
      </c>
      <c r="B26" s="279">
        <v>27</v>
      </c>
      <c r="C26" s="270"/>
      <c r="D26" s="280">
        <v>670654652</v>
      </c>
      <c r="E26" s="281"/>
      <c r="F26" s="280">
        <v>662641754</v>
      </c>
      <c r="G26" s="281"/>
      <c r="H26" s="280">
        <v>648697870</v>
      </c>
      <c r="I26" s="280"/>
      <c r="J26" s="280">
        <v>636282372</v>
      </c>
    </row>
    <row r="27" spans="1:10" ht="21.75" customHeight="1">
      <c r="A27" s="285" t="s">
        <v>395</v>
      </c>
      <c r="B27" s="279"/>
      <c r="C27" s="286"/>
      <c r="D27" s="284">
        <v>216807955</v>
      </c>
      <c r="E27" s="281"/>
      <c r="F27" s="284">
        <v>262396790</v>
      </c>
      <c r="G27" s="281"/>
      <c r="H27" s="284">
        <v>145233242</v>
      </c>
      <c r="I27" s="280"/>
      <c r="J27" s="284">
        <v>140583694</v>
      </c>
    </row>
    <row r="28" spans="1:10" ht="21.75" customHeight="1">
      <c r="A28" s="277" t="s">
        <v>261</v>
      </c>
      <c r="B28" s="287"/>
      <c r="C28" s="270"/>
      <c r="D28" s="284">
        <f>SUM(D16:D27)</f>
        <v>46388941845</v>
      </c>
      <c r="E28" s="281"/>
      <c r="F28" s="284">
        <f>SUM(F16:F27)</f>
        <v>43754773944</v>
      </c>
      <c r="G28" s="281"/>
      <c r="H28" s="284">
        <f>SUM(H16:H27)</f>
        <v>45155949192</v>
      </c>
      <c r="I28" s="280"/>
      <c r="J28" s="284">
        <f>SUM(J16:J27)</f>
        <v>42909726934</v>
      </c>
    </row>
    <row r="29" spans="1:10" ht="21.75" customHeight="1" thickBot="1">
      <c r="A29" s="277" t="s">
        <v>262</v>
      </c>
      <c r="B29" s="287"/>
      <c r="C29" s="270"/>
      <c r="D29" s="288">
        <f>SUM(D14,D28)</f>
        <v>69047889258</v>
      </c>
      <c r="E29" s="281"/>
      <c r="F29" s="288">
        <f>SUM(F14,F28)</f>
        <v>65184744276</v>
      </c>
      <c r="G29" s="281"/>
      <c r="H29" s="288">
        <f>SUM(H14,H28)</f>
        <v>66839827479</v>
      </c>
      <c r="I29" s="280"/>
      <c r="J29" s="288">
        <f>SUM(J14,J28)</f>
        <v>63616962102</v>
      </c>
    </row>
    <row r="30" spans="1:10" ht="21.75" customHeight="1" thickTop="1">
      <c r="A30" s="277"/>
      <c r="B30" s="270"/>
      <c r="C30" s="270"/>
      <c r="D30" s="280"/>
      <c r="E30" s="280"/>
      <c r="F30" s="280"/>
      <c r="G30" s="280"/>
      <c r="H30" s="280"/>
      <c r="I30" s="280"/>
      <c r="J30" s="280"/>
    </row>
    <row r="31" spans="1:10" ht="21.75" customHeight="1">
      <c r="A31" s="267" t="s">
        <v>396</v>
      </c>
    </row>
    <row r="32" spans="1:10" ht="21.75" customHeight="1">
      <c r="A32" s="265" t="s">
        <v>381</v>
      </c>
      <c r="B32" s="266"/>
      <c r="C32" s="266"/>
      <c r="D32" s="266"/>
      <c r="E32" s="266"/>
      <c r="F32" s="266"/>
      <c r="G32" s="266"/>
      <c r="H32" s="266"/>
      <c r="I32" s="266"/>
      <c r="J32" s="266"/>
    </row>
    <row r="33" spans="1:10" ht="21.75" customHeight="1">
      <c r="A33" s="268" t="s">
        <v>397</v>
      </c>
      <c r="B33" s="266"/>
      <c r="C33" s="266"/>
      <c r="D33" s="269"/>
      <c r="E33" s="266"/>
      <c r="F33" s="269"/>
      <c r="G33" s="269"/>
      <c r="H33" s="269"/>
      <c r="I33" s="266"/>
      <c r="J33" s="269"/>
    </row>
    <row r="34" spans="1:10" ht="21.75" customHeight="1">
      <c r="A34" s="268" t="str">
        <f>A3</f>
        <v>As at 31 December 2023</v>
      </c>
      <c r="B34" s="266"/>
      <c r="C34" s="266"/>
      <c r="D34" s="269"/>
      <c r="E34" s="266"/>
      <c r="F34" s="269"/>
      <c r="G34" s="269"/>
      <c r="H34" s="269"/>
      <c r="I34" s="266"/>
      <c r="J34" s="269"/>
    </row>
    <row r="35" spans="1:10" ht="21.75" customHeight="1">
      <c r="A35" s="270"/>
      <c r="B35" s="266"/>
      <c r="C35" s="266"/>
      <c r="D35" s="269"/>
      <c r="E35" s="266"/>
      <c r="F35" s="271"/>
      <c r="G35" s="271"/>
      <c r="H35" s="269"/>
      <c r="I35" s="266"/>
      <c r="J35" s="271" t="s">
        <v>384</v>
      </c>
    </row>
    <row r="36" spans="1:10" ht="21.75" customHeight="1">
      <c r="A36" s="270"/>
      <c r="B36" s="266"/>
      <c r="C36" s="266"/>
      <c r="D36" s="380" t="s">
        <v>225</v>
      </c>
      <c r="E36" s="380"/>
      <c r="F36" s="380"/>
      <c r="G36" s="272"/>
      <c r="H36" s="380" t="s">
        <v>226</v>
      </c>
      <c r="I36" s="380"/>
      <c r="J36" s="380"/>
    </row>
    <row r="37" spans="1:10" ht="21.75" customHeight="1">
      <c r="B37" s="273" t="s">
        <v>385</v>
      </c>
      <c r="C37" s="271"/>
      <c r="D37" s="274">
        <f>D6</f>
        <v>2023</v>
      </c>
      <c r="E37" s="275"/>
      <c r="F37" s="274">
        <f>F6</f>
        <v>2022</v>
      </c>
      <c r="G37" s="276"/>
      <c r="H37" s="274">
        <f>H6</f>
        <v>2023</v>
      </c>
      <c r="I37" s="275"/>
      <c r="J37" s="274">
        <f>J6</f>
        <v>2022</v>
      </c>
    </row>
    <row r="38" spans="1:10" ht="21.75" customHeight="1">
      <c r="A38" s="277" t="s">
        <v>398</v>
      </c>
      <c r="D38" s="289"/>
      <c r="E38" s="271"/>
      <c r="F38" s="289"/>
      <c r="G38" s="289"/>
      <c r="H38" s="289"/>
      <c r="I38" s="271"/>
      <c r="J38" s="289"/>
    </row>
    <row r="39" spans="1:10" ht="21.75" customHeight="1">
      <c r="A39" s="277" t="s">
        <v>267</v>
      </c>
    </row>
    <row r="40" spans="1:10" ht="21.75" customHeight="1">
      <c r="A40" s="267" t="s">
        <v>399</v>
      </c>
      <c r="B40" s="279">
        <v>16</v>
      </c>
      <c r="C40" s="270"/>
      <c r="D40" s="280">
        <v>2039946500</v>
      </c>
      <c r="E40" s="281"/>
      <c r="F40" s="280">
        <v>1074199750</v>
      </c>
      <c r="G40" s="281"/>
      <c r="H40" s="290">
        <v>2000000000</v>
      </c>
      <c r="I40" s="280"/>
      <c r="J40" s="290">
        <v>1000000000</v>
      </c>
    </row>
    <row r="41" spans="1:10" ht="21.75" customHeight="1">
      <c r="A41" s="267" t="s">
        <v>400</v>
      </c>
      <c r="B41" s="279" t="s">
        <v>401</v>
      </c>
      <c r="C41" s="270"/>
      <c r="D41" s="280">
        <v>15224701136</v>
      </c>
      <c r="E41" s="281"/>
      <c r="F41" s="280">
        <v>15811877626</v>
      </c>
      <c r="G41" s="281"/>
      <c r="H41" s="280">
        <v>15073622471</v>
      </c>
      <c r="I41" s="280"/>
      <c r="J41" s="280">
        <v>15577279542</v>
      </c>
    </row>
    <row r="42" spans="1:10" ht="21.75" customHeight="1">
      <c r="A42" s="267" t="s">
        <v>277</v>
      </c>
      <c r="B42" s="279">
        <v>18</v>
      </c>
      <c r="C42" s="270"/>
      <c r="D42" s="280">
        <v>178176589</v>
      </c>
      <c r="E42" s="281"/>
      <c r="F42" s="280">
        <v>189013541</v>
      </c>
      <c r="G42" s="281"/>
      <c r="H42" s="280">
        <v>638277485</v>
      </c>
      <c r="I42" s="280"/>
      <c r="J42" s="280">
        <v>665947156</v>
      </c>
    </row>
    <row r="43" spans="1:10" ht="21.75" customHeight="1">
      <c r="A43" s="267" t="s">
        <v>533</v>
      </c>
      <c r="B43" s="279">
        <v>19</v>
      </c>
      <c r="C43" s="270"/>
      <c r="D43" s="290">
        <v>37542342</v>
      </c>
      <c r="E43" s="281"/>
      <c r="F43" s="290">
        <v>46029791</v>
      </c>
      <c r="G43" s="281"/>
      <c r="H43" s="290">
        <v>0</v>
      </c>
      <c r="I43" s="280"/>
      <c r="J43" s="290">
        <v>0</v>
      </c>
    </row>
    <row r="44" spans="1:10" ht="21.75" customHeight="1">
      <c r="A44" s="267" t="s">
        <v>276</v>
      </c>
      <c r="B44" s="279">
        <v>20</v>
      </c>
      <c r="C44" s="270"/>
      <c r="D44" s="290">
        <v>3982355617</v>
      </c>
      <c r="E44" s="281"/>
      <c r="F44" s="290">
        <v>5127658469</v>
      </c>
      <c r="G44" s="281"/>
      <c r="H44" s="290">
        <v>3982355617</v>
      </c>
      <c r="I44" s="280"/>
      <c r="J44" s="290">
        <v>5127658469</v>
      </c>
    </row>
    <row r="45" spans="1:10" ht="21.75" customHeight="1">
      <c r="A45" s="267" t="s">
        <v>281</v>
      </c>
      <c r="B45" s="279"/>
      <c r="C45" s="270"/>
      <c r="D45" s="280">
        <v>552247787</v>
      </c>
      <c r="E45" s="281"/>
      <c r="F45" s="280">
        <v>612129292</v>
      </c>
      <c r="G45" s="281"/>
      <c r="H45" s="280">
        <v>534980880</v>
      </c>
      <c r="I45" s="280"/>
      <c r="J45" s="280">
        <v>580572441</v>
      </c>
    </row>
    <row r="46" spans="1:10" ht="21.75" customHeight="1">
      <c r="A46" s="267" t="s">
        <v>403</v>
      </c>
      <c r="B46" s="279"/>
      <c r="C46" s="270"/>
      <c r="D46" s="280">
        <v>1087362754</v>
      </c>
      <c r="E46" s="281"/>
      <c r="F46" s="280">
        <v>1205041160</v>
      </c>
      <c r="G46" s="281"/>
      <c r="H46" s="280">
        <v>1065276549</v>
      </c>
      <c r="I46" s="280"/>
      <c r="J46" s="280">
        <v>1186938341</v>
      </c>
    </row>
    <row r="47" spans="1:10" ht="21.75" customHeight="1">
      <c r="A47" s="267" t="s">
        <v>283</v>
      </c>
      <c r="B47" s="279"/>
      <c r="C47" s="270"/>
      <c r="D47" s="284">
        <v>476927087</v>
      </c>
      <c r="E47" s="281"/>
      <c r="F47" s="284">
        <v>419081393</v>
      </c>
      <c r="G47" s="281"/>
      <c r="H47" s="284">
        <v>454538384</v>
      </c>
      <c r="I47" s="280"/>
      <c r="J47" s="284">
        <v>403512285</v>
      </c>
    </row>
    <row r="48" spans="1:10" ht="21.75" customHeight="1">
      <c r="A48" s="277" t="s">
        <v>284</v>
      </c>
      <c r="B48" s="279"/>
      <c r="C48" s="270"/>
      <c r="D48" s="284">
        <f>SUM(D40:D47)</f>
        <v>23579259812</v>
      </c>
      <c r="E48" s="281"/>
      <c r="F48" s="284">
        <f>SUM(F40:F47)</f>
        <v>24485031022</v>
      </c>
      <c r="G48" s="281"/>
      <c r="H48" s="284">
        <f>SUM(H40:H47)</f>
        <v>23749051386</v>
      </c>
      <c r="I48" s="280"/>
      <c r="J48" s="284">
        <f>SUM(J40:J47)</f>
        <v>24541908234</v>
      </c>
    </row>
    <row r="49" spans="1:10" ht="21.75" customHeight="1">
      <c r="A49" s="277" t="s">
        <v>285</v>
      </c>
      <c r="B49" s="279"/>
      <c r="C49" s="270"/>
      <c r="D49" s="280"/>
      <c r="E49" s="281"/>
      <c r="F49" s="280"/>
      <c r="G49" s="281"/>
      <c r="H49" s="280"/>
      <c r="I49" s="280"/>
      <c r="J49" s="280"/>
    </row>
    <row r="50" spans="1:10" ht="21.75" customHeight="1">
      <c r="A50" s="267" t="s">
        <v>404</v>
      </c>
      <c r="B50" s="279">
        <v>18</v>
      </c>
      <c r="C50" s="270"/>
      <c r="D50" s="280">
        <v>6611201923</v>
      </c>
      <c r="E50" s="281"/>
      <c r="F50" s="280">
        <v>5840958219</v>
      </c>
      <c r="G50" s="281"/>
      <c r="H50" s="280">
        <v>6235991085</v>
      </c>
      <c r="I50" s="280"/>
      <c r="J50" s="280">
        <v>5976839313</v>
      </c>
    </row>
    <row r="51" spans="1:10" ht="21.75" customHeight="1">
      <c r="A51" s="267" t="s">
        <v>534</v>
      </c>
      <c r="B51" s="279">
        <v>19</v>
      </c>
      <c r="C51" s="270"/>
      <c r="D51" s="280">
        <v>100396259</v>
      </c>
      <c r="E51" s="281"/>
      <c r="F51" s="280">
        <v>122624850</v>
      </c>
      <c r="G51" s="281"/>
      <c r="H51" s="280">
        <v>0</v>
      </c>
      <c r="I51" s="280"/>
      <c r="J51" s="280">
        <v>0</v>
      </c>
    </row>
    <row r="52" spans="1:10" ht="21.75" customHeight="1">
      <c r="A52" s="267" t="s">
        <v>406</v>
      </c>
      <c r="B52" s="279">
        <v>20</v>
      </c>
      <c r="C52" s="270"/>
      <c r="D52" s="280">
        <v>11642119562</v>
      </c>
      <c r="E52" s="281"/>
      <c r="F52" s="280">
        <v>8933139921</v>
      </c>
      <c r="G52" s="281"/>
      <c r="H52" s="280">
        <v>11642119562</v>
      </c>
      <c r="I52" s="280"/>
      <c r="J52" s="280">
        <v>8933139921</v>
      </c>
    </row>
    <row r="53" spans="1:10" ht="21.75" customHeight="1">
      <c r="A53" s="267" t="s">
        <v>407</v>
      </c>
      <c r="B53" s="279">
        <v>21</v>
      </c>
      <c r="C53" s="270"/>
      <c r="D53" s="280">
        <v>628048753</v>
      </c>
      <c r="E53" s="281"/>
      <c r="F53" s="280">
        <v>589457915</v>
      </c>
      <c r="G53" s="281"/>
      <c r="H53" s="280">
        <v>570163784</v>
      </c>
      <c r="I53" s="280"/>
      <c r="J53" s="280">
        <v>533450392</v>
      </c>
    </row>
    <row r="54" spans="1:10" ht="21.75" customHeight="1">
      <c r="A54" s="267" t="s">
        <v>408</v>
      </c>
      <c r="B54" s="279"/>
      <c r="C54" s="270"/>
      <c r="D54" s="280">
        <v>196347435</v>
      </c>
      <c r="E54" s="281"/>
      <c r="F54" s="280">
        <v>213916555</v>
      </c>
      <c r="G54" s="281"/>
      <c r="H54" s="280">
        <v>196347435</v>
      </c>
      <c r="I54" s="280"/>
      <c r="J54" s="280">
        <v>213916555</v>
      </c>
    </row>
    <row r="55" spans="1:10" ht="21.75" customHeight="1">
      <c r="A55" s="267" t="s">
        <v>292</v>
      </c>
      <c r="B55" s="279"/>
      <c r="C55" s="270"/>
      <c r="D55" s="280">
        <v>731728782</v>
      </c>
      <c r="E55" s="281"/>
      <c r="F55" s="280">
        <v>753734154</v>
      </c>
      <c r="G55" s="281"/>
      <c r="H55" s="280">
        <v>686602364</v>
      </c>
      <c r="I55" s="280"/>
      <c r="J55" s="280">
        <v>704327226</v>
      </c>
    </row>
    <row r="56" spans="1:10" ht="21.75" customHeight="1">
      <c r="A56" s="277" t="s">
        <v>293</v>
      </c>
      <c r="B56" s="287"/>
      <c r="C56" s="270"/>
      <c r="D56" s="291">
        <f>SUM(D50:D55)</f>
        <v>19909842714</v>
      </c>
      <c r="E56" s="281"/>
      <c r="F56" s="291">
        <f>SUM(F50:F55)</f>
        <v>16453831614</v>
      </c>
      <c r="G56" s="281"/>
      <c r="H56" s="291">
        <f>SUM(H50:H55)</f>
        <v>19331224230</v>
      </c>
      <c r="I56" s="280"/>
      <c r="J56" s="291">
        <f>SUM(J50:J55)</f>
        <v>16361673407</v>
      </c>
    </row>
    <row r="57" spans="1:10" ht="21.75" customHeight="1">
      <c r="A57" s="277" t="s">
        <v>294</v>
      </c>
      <c r="B57" s="287"/>
      <c r="C57" s="270"/>
      <c r="D57" s="291">
        <f>SUM(D48+D56)</f>
        <v>43489102526</v>
      </c>
      <c r="E57" s="281"/>
      <c r="F57" s="291">
        <f>SUM(F48+F56)</f>
        <v>40938862636</v>
      </c>
      <c r="G57" s="281"/>
      <c r="H57" s="291">
        <f>SUM(H48+H56)</f>
        <v>43080275616</v>
      </c>
      <c r="I57" s="280"/>
      <c r="J57" s="291">
        <f>SUM(J48+J56)</f>
        <v>40903581641</v>
      </c>
    </row>
    <row r="58" spans="1:10" ht="21.75" customHeight="1">
      <c r="A58" s="277"/>
    </row>
    <row r="59" spans="1:10" ht="21.75" customHeight="1">
      <c r="I59" s="292"/>
    </row>
    <row r="60" spans="1:10" ht="21.75" customHeight="1">
      <c r="A60" s="267" t="s">
        <v>396</v>
      </c>
    </row>
    <row r="61" spans="1:10" ht="21.75" customHeight="1">
      <c r="A61" s="265" t="s">
        <v>381</v>
      </c>
      <c r="B61" s="266"/>
      <c r="C61" s="266"/>
      <c r="D61" s="266"/>
      <c r="E61" s="266"/>
      <c r="F61" s="266"/>
      <c r="G61" s="266"/>
      <c r="H61" s="266"/>
      <c r="I61" s="266"/>
      <c r="J61" s="266"/>
    </row>
    <row r="62" spans="1:10" ht="21.75" customHeight="1">
      <c r="A62" s="268" t="s">
        <v>397</v>
      </c>
      <c r="B62" s="266"/>
      <c r="C62" s="266"/>
      <c r="D62" s="269"/>
      <c r="E62" s="266"/>
      <c r="F62" s="269"/>
      <c r="G62" s="269"/>
      <c r="H62" s="269"/>
      <c r="I62" s="266"/>
      <c r="J62" s="269"/>
    </row>
    <row r="63" spans="1:10" ht="21.75" customHeight="1">
      <c r="A63" s="268" t="str">
        <f>A34</f>
        <v>As at 31 December 2023</v>
      </c>
      <c r="B63" s="266"/>
      <c r="C63" s="266"/>
      <c r="D63" s="269"/>
      <c r="E63" s="266"/>
      <c r="F63" s="269"/>
      <c r="G63" s="269"/>
      <c r="H63" s="269"/>
      <c r="I63" s="266"/>
      <c r="J63" s="269"/>
    </row>
    <row r="64" spans="1:10" ht="21.75" customHeight="1">
      <c r="A64" s="270"/>
      <c r="B64" s="266"/>
      <c r="C64" s="266"/>
      <c r="D64" s="269"/>
      <c r="E64" s="266"/>
      <c r="F64" s="271"/>
      <c r="G64" s="271"/>
      <c r="H64" s="269"/>
      <c r="I64" s="266"/>
      <c r="J64" s="271" t="s">
        <v>384</v>
      </c>
    </row>
    <row r="65" spans="1:10" ht="21.75" customHeight="1">
      <c r="A65" s="270"/>
      <c r="B65" s="266"/>
      <c r="C65" s="266"/>
      <c r="D65" s="380" t="s">
        <v>225</v>
      </c>
      <c r="E65" s="380"/>
      <c r="F65" s="380"/>
      <c r="G65" s="272"/>
      <c r="H65" s="380" t="s">
        <v>226</v>
      </c>
      <c r="I65" s="380"/>
      <c r="J65" s="380"/>
    </row>
    <row r="66" spans="1:10" ht="21.75" customHeight="1">
      <c r="B66" s="273" t="s">
        <v>385</v>
      </c>
      <c r="C66" s="271"/>
      <c r="D66" s="274">
        <f>D37</f>
        <v>2023</v>
      </c>
      <c r="E66" s="275"/>
      <c r="F66" s="274">
        <f>F37</f>
        <v>2022</v>
      </c>
      <c r="G66" s="276"/>
      <c r="H66" s="274">
        <f>H37</f>
        <v>2023</v>
      </c>
      <c r="I66" s="275"/>
      <c r="J66" s="274">
        <f>J37</f>
        <v>2022</v>
      </c>
    </row>
    <row r="67" spans="1:10" ht="21.75" customHeight="1">
      <c r="A67" s="277" t="s">
        <v>409</v>
      </c>
      <c r="B67" s="278"/>
      <c r="D67" s="271"/>
      <c r="E67" s="271"/>
      <c r="F67" s="271"/>
      <c r="G67" s="271"/>
      <c r="H67" s="271"/>
      <c r="I67" s="271"/>
      <c r="J67" s="271"/>
    </row>
    <row r="68" spans="1:10" ht="21.75" customHeight="1">
      <c r="A68" s="267" t="s">
        <v>410</v>
      </c>
      <c r="B68" s="293"/>
      <c r="D68" s="271"/>
      <c r="E68" s="271"/>
      <c r="F68" s="271"/>
      <c r="G68" s="271"/>
      <c r="H68" s="271"/>
      <c r="I68" s="271"/>
      <c r="J68" s="271"/>
    </row>
    <row r="69" spans="1:10" ht="21.75" customHeight="1">
      <c r="A69" s="294" t="s">
        <v>411</v>
      </c>
      <c r="C69" s="270"/>
      <c r="D69" s="271"/>
      <c r="E69" s="281"/>
      <c r="F69" s="271"/>
      <c r="G69" s="271"/>
      <c r="H69" s="271"/>
      <c r="I69" s="281"/>
      <c r="J69" s="271"/>
    </row>
    <row r="70" spans="1:10" ht="21.75" customHeight="1" thickBot="1">
      <c r="A70" s="294" t="s">
        <v>412</v>
      </c>
      <c r="B70" s="279"/>
      <c r="C70" s="270"/>
      <c r="D70" s="288">
        <v>13151198025</v>
      </c>
      <c r="E70" s="281"/>
      <c r="F70" s="288">
        <v>13151198025</v>
      </c>
      <c r="G70" s="281"/>
      <c r="H70" s="288">
        <v>13151198025</v>
      </c>
      <c r="I70" s="280"/>
      <c r="J70" s="288">
        <v>13151198025</v>
      </c>
    </row>
    <row r="71" spans="1:10" ht="21.75" customHeight="1" thickTop="1">
      <c r="A71" s="294" t="s">
        <v>413</v>
      </c>
      <c r="B71" s="287"/>
      <c r="C71" s="270"/>
      <c r="D71" s="280"/>
      <c r="E71" s="281"/>
      <c r="F71" s="280"/>
      <c r="G71" s="281"/>
      <c r="H71" s="280"/>
      <c r="I71" s="280"/>
      <c r="J71" s="280"/>
    </row>
    <row r="72" spans="1:10" ht="21.75" customHeight="1">
      <c r="A72" s="294" t="s">
        <v>412</v>
      </c>
      <c r="B72" s="287"/>
      <c r="C72" s="270"/>
      <c r="D72" s="280">
        <v>13151198025</v>
      </c>
      <c r="E72" s="281"/>
      <c r="F72" s="280">
        <v>13151198025</v>
      </c>
      <c r="G72" s="281"/>
      <c r="H72" s="280">
        <v>13151198025</v>
      </c>
      <c r="I72" s="280"/>
      <c r="J72" s="280">
        <v>13151198025</v>
      </c>
    </row>
    <row r="73" spans="1:10" ht="21.75" customHeight="1">
      <c r="A73" s="294" t="s">
        <v>414</v>
      </c>
      <c r="B73" s="279"/>
      <c r="C73" s="270"/>
      <c r="D73" s="280">
        <v>646323076</v>
      </c>
      <c r="E73" s="281"/>
      <c r="F73" s="280">
        <v>646323076</v>
      </c>
      <c r="G73" s="281"/>
      <c r="H73" s="280">
        <v>646323076</v>
      </c>
      <c r="I73" s="280"/>
      <c r="J73" s="280">
        <v>646323076</v>
      </c>
    </row>
    <row r="74" spans="1:10" ht="21.75" customHeight="1">
      <c r="A74" s="267" t="s">
        <v>311</v>
      </c>
      <c r="B74" s="287"/>
      <c r="C74" s="270"/>
      <c r="D74" s="280"/>
      <c r="E74" s="281"/>
      <c r="F74" s="280"/>
      <c r="G74" s="281"/>
      <c r="H74" s="280"/>
      <c r="I74" s="280"/>
      <c r="J74" s="280"/>
    </row>
    <row r="75" spans="1:10" ht="21.75" customHeight="1">
      <c r="A75" s="267" t="s">
        <v>415</v>
      </c>
      <c r="B75" s="279">
        <v>23</v>
      </c>
      <c r="C75" s="270"/>
      <c r="D75" s="280">
        <v>1315120000</v>
      </c>
      <c r="E75" s="281"/>
      <c r="F75" s="280">
        <v>1315120000</v>
      </c>
      <c r="G75" s="281"/>
      <c r="H75" s="280">
        <v>1315120000</v>
      </c>
      <c r="I75" s="280"/>
      <c r="J75" s="280">
        <v>1315120000</v>
      </c>
    </row>
    <row r="76" spans="1:10" ht="21.75" customHeight="1">
      <c r="A76" s="294" t="s">
        <v>416</v>
      </c>
      <c r="B76" s="287"/>
      <c r="C76" s="270"/>
      <c r="D76" s="280">
        <v>10470799317</v>
      </c>
      <c r="E76" s="281"/>
      <c r="F76" s="280">
        <v>9158041977</v>
      </c>
      <c r="G76" s="281"/>
      <c r="H76" s="280">
        <v>8646910762</v>
      </c>
      <c r="I76" s="280"/>
      <c r="J76" s="280">
        <v>7600739360</v>
      </c>
    </row>
    <row r="77" spans="1:10" ht="21.75" customHeight="1">
      <c r="A77" s="294" t="s">
        <v>417</v>
      </c>
      <c r="B77" s="287"/>
      <c r="C77" s="270"/>
      <c r="D77" s="284">
        <v>-24655925</v>
      </c>
      <c r="E77" s="281"/>
      <c r="F77" s="284">
        <v>-24803707</v>
      </c>
      <c r="G77" s="281"/>
      <c r="H77" s="284">
        <v>0</v>
      </c>
      <c r="I77" s="280"/>
      <c r="J77" s="284">
        <v>0</v>
      </c>
    </row>
    <row r="78" spans="1:10" ht="21.75" customHeight="1">
      <c r="A78" s="294" t="s">
        <v>418</v>
      </c>
      <c r="B78" s="287"/>
      <c r="C78" s="270"/>
      <c r="D78" s="280">
        <f>SUM(D72:D77)</f>
        <v>25558784493</v>
      </c>
      <c r="E78" s="281"/>
      <c r="F78" s="280">
        <f>SUM(F72:F77)</f>
        <v>24245879371</v>
      </c>
      <c r="G78" s="281"/>
      <c r="H78" s="280">
        <f>SUM(H72:H77)</f>
        <v>23759551863</v>
      </c>
      <c r="I78" s="280"/>
      <c r="J78" s="280">
        <f>SUM(J72:J77)</f>
        <v>22713380461</v>
      </c>
    </row>
    <row r="79" spans="1:10" ht="21.75" customHeight="1">
      <c r="A79" s="294" t="s">
        <v>419</v>
      </c>
      <c r="B79" s="287"/>
      <c r="C79" s="270"/>
      <c r="D79" s="284">
        <v>2239</v>
      </c>
      <c r="E79" s="281"/>
      <c r="F79" s="284">
        <v>2269</v>
      </c>
      <c r="G79" s="281"/>
      <c r="H79" s="284">
        <v>0</v>
      </c>
      <c r="I79" s="280"/>
      <c r="J79" s="284">
        <v>0</v>
      </c>
    </row>
    <row r="80" spans="1:10" ht="21.75" customHeight="1">
      <c r="A80" s="268" t="s">
        <v>420</v>
      </c>
      <c r="B80" s="287"/>
      <c r="C80" s="270"/>
      <c r="D80" s="284">
        <f>SUM(D78:D79)</f>
        <v>25558786732</v>
      </c>
      <c r="E80" s="281"/>
      <c r="F80" s="284">
        <f>SUM(F78:F79)</f>
        <v>24245881640</v>
      </c>
      <c r="G80" s="281"/>
      <c r="H80" s="284">
        <f>SUM(H78:H79)</f>
        <v>23759551863</v>
      </c>
      <c r="I80" s="280"/>
      <c r="J80" s="284">
        <f>SUM(J78:J79)</f>
        <v>22713380461</v>
      </c>
    </row>
    <row r="81" spans="1:10" ht="21.75" customHeight="1" thickBot="1">
      <c r="A81" s="277" t="s">
        <v>421</v>
      </c>
      <c r="B81" s="295"/>
      <c r="C81" s="270"/>
      <c r="D81" s="288">
        <f>SUM(D57,D80)</f>
        <v>69047889258</v>
      </c>
      <c r="E81" s="281"/>
      <c r="F81" s="288">
        <f>SUM(F57,F80)</f>
        <v>65184744276</v>
      </c>
      <c r="G81" s="281"/>
      <c r="H81" s="288">
        <f>SUM(H57,H80)</f>
        <v>66839827479</v>
      </c>
      <c r="I81" s="280"/>
      <c r="J81" s="288">
        <f>SUM(J57,J80)</f>
        <v>63616962102</v>
      </c>
    </row>
    <row r="82" spans="1:10" ht="21.75" customHeight="1" thickTop="1">
      <c r="A82" s="277"/>
      <c r="D82" s="280">
        <f>D81-D29</f>
        <v>0</v>
      </c>
      <c r="E82" s="281"/>
      <c r="F82" s="280">
        <f>F81-F29</f>
        <v>0</v>
      </c>
      <c r="G82" s="282"/>
      <c r="H82" s="280">
        <f>H81-H29</f>
        <v>0</v>
      </c>
      <c r="I82" s="281"/>
      <c r="J82" s="280">
        <f>J81-J29</f>
        <v>0</v>
      </c>
    </row>
    <row r="83" spans="1:10" ht="21.75" customHeight="1">
      <c r="A83" s="277"/>
    </row>
    <row r="84" spans="1:10" ht="21.75" customHeight="1">
      <c r="A84" s="267" t="s">
        <v>396</v>
      </c>
    </row>
    <row r="86" spans="1:10" ht="21.75" customHeight="1">
      <c r="A86" s="296"/>
    </row>
    <row r="87" spans="1:10" ht="21.75" customHeight="1">
      <c r="B87" s="297"/>
      <c r="D87" s="271"/>
      <c r="F87" s="271"/>
      <c r="G87" s="271"/>
      <c r="H87" s="271"/>
      <c r="J87" s="271"/>
    </row>
    <row r="88" spans="1:10" ht="21.75" customHeight="1">
      <c r="B88" s="294" t="s">
        <v>422</v>
      </c>
      <c r="D88" s="271"/>
      <c r="F88" s="271"/>
      <c r="G88" s="271"/>
      <c r="H88" s="271"/>
      <c r="J88" s="271"/>
    </row>
    <row r="89" spans="1:10" ht="21.75" customHeight="1">
      <c r="A89" s="296"/>
      <c r="B89" s="297"/>
      <c r="D89" s="271"/>
      <c r="F89" s="271"/>
      <c r="G89" s="271"/>
      <c r="H89" s="271"/>
      <c r="J89" s="271"/>
    </row>
    <row r="90" spans="1:10" ht="21.75" customHeight="1">
      <c r="B90" s="297"/>
      <c r="D90" s="271"/>
      <c r="F90" s="271"/>
      <c r="G90" s="271"/>
      <c r="H90" s="271"/>
      <c r="J90" s="271"/>
    </row>
    <row r="91" spans="1:10" ht="21.75" customHeight="1">
      <c r="A91" s="379"/>
      <c r="B91" s="379"/>
      <c r="C91" s="379"/>
      <c r="D91" s="379"/>
      <c r="E91" s="379"/>
      <c r="F91" s="379"/>
      <c r="G91" s="379"/>
      <c r="H91" s="379"/>
      <c r="I91" s="379"/>
      <c r="J91" s="379"/>
    </row>
    <row r="92" spans="1:10" s="270" customFormat="1" ht="21.75" customHeight="1">
      <c r="D92" s="267"/>
      <c r="E92" s="267"/>
      <c r="F92" s="267"/>
      <c r="G92" s="267"/>
      <c r="H92" s="267"/>
      <c r="I92" s="267"/>
      <c r="J92" s="267"/>
    </row>
    <row r="93" spans="1:10" s="270" customFormat="1" ht="21.75" customHeight="1">
      <c r="D93" s="267"/>
      <c r="E93" s="267"/>
      <c r="F93" s="267"/>
      <c r="G93" s="267"/>
      <c r="H93" s="267"/>
      <c r="I93" s="267"/>
      <c r="J93" s="267"/>
    </row>
    <row r="94" spans="1:10" s="270" customFormat="1" ht="21.75" customHeight="1">
      <c r="D94" s="267"/>
      <c r="E94" s="267"/>
      <c r="F94" s="267"/>
      <c r="G94" s="267"/>
      <c r="H94" s="267"/>
      <c r="I94" s="267"/>
      <c r="J94" s="267"/>
    </row>
    <row r="95" spans="1:10" s="270" customFormat="1" ht="21.75" customHeight="1">
      <c r="D95" s="267"/>
      <c r="E95" s="267"/>
      <c r="F95" s="267"/>
      <c r="G95" s="267"/>
      <c r="H95" s="267"/>
      <c r="I95" s="267"/>
      <c r="J95" s="267"/>
    </row>
    <row r="96" spans="1:10" s="270" customFormat="1" ht="21.75" customHeight="1">
      <c r="D96" s="267"/>
      <c r="E96" s="267"/>
      <c r="F96" s="267"/>
      <c r="G96" s="267"/>
      <c r="H96" s="267"/>
      <c r="I96" s="267"/>
      <c r="J96" s="267"/>
    </row>
    <row r="97" spans="1:10" s="270" customFormat="1" ht="21.75" customHeight="1">
      <c r="D97" s="267"/>
      <c r="E97" s="267"/>
      <c r="F97" s="267"/>
      <c r="G97" s="267"/>
      <c r="H97" s="267"/>
      <c r="I97" s="267"/>
      <c r="J97" s="267"/>
    </row>
    <row r="98" spans="1:10" s="270" customFormat="1" ht="21.75" customHeight="1">
      <c r="D98" s="267"/>
      <c r="E98" s="267"/>
      <c r="F98" s="267"/>
      <c r="G98" s="267"/>
      <c r="H98" s="267"/>
      <c r="I98" s="267"/>
      <c r="J98" s="267"/>
    </row>
    <row r="99" spans="1:10" s="270" customFormat="1" ht="21.75" customHeight="1">
      <c r="D99" s="267"/>
      <c r="E99" s="267"/>
      <c r="F99" s="267"/>
      <c r="G99" s="267"/>
      <c r="H99" s="267"/>
      <c r="I99" s="267"/>
      <c r="J99" s="267"/>
    </row>
    <row r="100" spans="1:10" s="270" customFormat="1" ht="21.75" customHeight="1">
      <c r="D100" s="267"/>
      <c r="E100" s="267"/>
      <c r="F100" s="267"/>
      <c r="G100" s="267"/>
      <c r="H100" s="267"/>
      <c r="I100" s="267"/>
      <c r="J100" s="267"/>
    </row>
    <row r="101" spans="1:10" s="270" customFormat="1" ht="21.75" customHeight="1">
      <c r="A101" s="267"/>
      <c r="B101" s="267"/>
      <c r="C101" s="267"/>
      <c r="D101" s="267"/>
      <c r="E101" s="267"/>
      <c r="F101" s="267"/>
      <c r="G101" s="267"/>
      <c r="H101" s="267"/>
      <c r="I101" s="267"/>
      <c r="J101" s="267"/>
    </row>
    <row r="102" spans="1:10" s="270" customFormat="1" ht="21.75" customHeight="1">
      <c r="A102" s="267"/>
      <c r="B102" s="267"/>
      <c r="C102" s="267"/>
      <c r="D102" s="267"/>
      <c r="E102" s="267"/>
      <c r="F102" s="267"/>
      <c r="G102" s="267"/>
      <c r="H102" s="267"/>
      <c r="I102" s="267"/>
      <c r="J102" s="267"/>
    </row>
    <row r="103" spans="1:10" s="270" customFormat="1" ht="21.75" customHeight="1">
      <c r="A103" s="267"/>
      <c r="B103" s="267"/>
      <c r="C103" s="267"/>
      <c r="D103" s="267"/>
      <c r="E103" s="267"/>
      <c r="F103" s="267"/>
      <c r="G103" s="267"/>
      <c r="H103" s="267"/>
      <c r="I103" s="267"/>
      <c r="J103" s="267"/>
    </row>
    <row r="104" spans="1:10" s="270" customFormat="1" ht="21.75" customHeight="1">
      <c r="A104" s="267"/>
      <c r="B104" s="267"/>
      <c r="C104" s="267"/>
      <c r="D104" s="267"/>
      <c r="E104" s="267"/>
      <c r="F104" s="267"/>
      <c r="G104" s="267"/>
      <c r="H104" s="267"/>
      <c r="I104" s="267"/>
      <c r="J104" s="267"/>
    </row>
    <row r="105" spans="1:10" s="270" customFormat="1" ht="21.75" customHeight="1">
      <c r="A105" s="267"/>
      <c r="B105" s="267"/>
      <c r="C105" s="267"/>
      <c r="D105" s="267"/>
      <c r="E105" s="267"/>
      <c r="F105" s="267"/>
      <c r="G105" s="267"/>
      <c r="H105" s="267"/>
      <c r="I105" s="267"/>
      <c r="J105" s="267"/>
    </row>
    <row r="106" spans="1:10" s="270" customFormat="1" ht="21.75" customHeight="1">
      <c r="A106" s="267"/>
      <c r="B106" s="267"/>
      <c r="C106" s="267"/>
      <c r="D106" s="267"/>
      <c r="E106" s="267"/>
      <c r="F106" s="267"/>
      <c r="G106" s="267"/>
      <c r="H106" s="267"/>
      <c r="I106" s="267"/>
      <c r="J106" s="267"/>
    </row>
    <row r="107" spans="1:10" s="270" customFormat="1" ht="21.75" customHeight="1">
      <c r="A107" s="267"/>
      <c r="B107" s="267"/>
      <c r="C107" s="267"/>
      <c r="D107" s="267"/>
      <c r="E107" s="267"/>
      <c r="F107" s="267"/>
      <c r="G107" s="267"/>
      <c r="H107" s="267"/>
      <c r="I107" s="267"/>
      <c r="J107" s="267"/>
    </row>
    <row r="108" spans="1:10" s="270" customFormat="1" ht="21.75" customHeight="1">
      <c r="A108" s="267"/>
      <c r="B108" s="267"/>
      <c r="C108" s="267"/>
      <c r="D108" s="267"/>
      <c r="E108" s="267"/>
      <c r="F108" s="267"/>
      <c r="G108" s="267"/>
      <c r="H108" s="267"/>
      <c r="I108" s="267"/>
      <c r="J108" s="267"/>
    </row>
    <row r="109" spans="1:10" s="270" customFormat="1" ht="21.75" customHeight="1">
      <c r="A109" s="267"/>
      <c r="B109" s="267"/>
      <c r="C109" s="267"/>
      <c r="D109" s="267"/>
      <c r="E109" s="267"/>
      <c r="F109" s="267"/>
      <c r="G109" s="267"/>
      <c r="H109" s="267"/>
      <c r="I109" s="267"/>
      <c r="J109" s="267"/>
    </row>
    <row r="110" spans="1:10" s="270" customFormat="1" ht="21.75" customHeight="1">
      <c r="A110" s="267"/>
      <c r="B110" s="267"/>
      <c r="C110" s="267"/>
      <c r="D110" s="267"/>
      <c r="E110" s="267"/>
      <c r="F110" s="267"/>
      <c r="G110" s="267"/>
      <c r="H110" s="267"/>
      <c r="I110" s="267"/>
      <c r="J110" s="267"/>
    </row>
    <row r="111" spans="1:10" s="270" customFormat="1" ht="21.75" customHeight="1">
      <c r="A111" s="267"/>
      <c r="B111" s="267"/>
      <c r="C111" s="267"/>
      <c r="D111" s="267"/>
      <c r="E111" s="267"/>
      <c r="F111" s="267"/>
      <c r="G111" s="267"/>
      <c r="H111" s="267"/>
      <c r="I111" s="267"/>
      <c r="J111" s="267"/>
    </row>
    <row r="112" spans="1:10" s="270" customFormat="1" ht="21.75" customHeight="1">
      <c r="A112" s="267"/>
      <c r="B112" s="267"/>
      <c r="C112" s="267"/>
      <c r="D112" s="267"/>
      <c r="E112" s="267"/>
      <c r="F112" s="267"/>
      <c r="G112" s="267"/>
      <c r="H112" s="267"/>
      <c r="I112" s="267"/>
      <c r="J112" s="267"/>
    </row>
    <row r="113" spans="1:10" s="270" customFormat="1" ht="21.75" customHeight="1">
      <c r="A113" s="267"/>
      <c r="B113" s="267"/>
      <c r="C113" s="267"/>
      <c r="D113" s="267"/>
      <c r="E113" s="267"/>
      <c r="F113" s="267"/>
      <c r="G113" s="267"/>
      <c r="H113" s="267"/>
      <c r="I113" s="267"/>
      <c r="J113" s="267"/>
    </row>
    <row r="114" spans="1:10" s="270" customFormat="1" ht="21.75" customHeight="1">
      <c r="A114" s="267"/>
      <c r="B114" s="267"/>
      <c r="C114" s="267"/>
      <c r="D114" s="267"/>
      <c r="E114" s="267"/>
      <c r="F114" s="267"/>
      <c r="G114" s="267"/>
      <c r="H114" s="267"/>
      <c r="I114" s="267"/>
      <c r="J114" s="267"/>
    </row>
    <row r="116" spans="1:10" s="270" customFormat="1" ht="21.75" customHeight="1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</row>
    <row r="117" spans="1:10" s="270" customFormat="1" ht="21.75" customHeight="1">
      <c r="A117" s="267"/>
      <c r="B117" s="267"/>
      <c r="C117" s="267"/>
      <c r="D117" s="267"/>
      <c r="E117" s="267"/>
      <c r="F117" s="267"/>
      <c r="G117" s="267"/>
      <c r="H117" s="267"/>
      <c r="I117" s="267"/>
      <c r="J117" s="267"/>
    </row>
    <row r="118" spans="1:10" s="270" customFormat="1" ht="21.75" customHeight="1">
      <c r="A118" s="267"/>
      <c r="B118" s="267"/>
      <c r="C118" s="267"/>
      <c r="D118" s="267"/>
      <c r="E118" s="267"/>
      <c r="F118" s="267"/>
      <c r="G118" s="267"/>
      <c r="H118" s="267"/>
      <c r="I118" s="267"/>
      <c r="J118" s="267"/>
    </row>
    <row r="119" spans="1:10" s="270" customFormat="1" ht="21.75" customHeight="1">
      <c r="A119" s="267"/>
      <c r="B119" s="267"/>
      <c r="C119" s="267"/>
      <c r="D119" s="267"/>
      <c r="E119" s="267"/>
      <c r="F119" s="267"/>
      <c r="G119" s="267"/>
      <c r="H119" s="267"/>
      <c r="I119" s="267"/>
      <c r="J119" s="267"/>
    </row>
    <row r="120" spans="1:10" s="270" customFormat="1" ht="21.75" customHeight="1">
      <c r="A120" s="267"/>
      <c r="B120" s="267"/>
      <c r="C120" s="267"/>
      <c r="D120" s="267"/>
      <c r="E120" s="267"/>
      <c r="F120" s="267"/>
      <c r="G120" s="267"/>
      <c r="H120" s="267"/>
      <c r="I120" s="267"/>
      <c r="J120" s="267"/>
    </row>
    <row r="122" spans="1:10" s="270" customFormat="1" ht="21.75" customHeight="1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</row>
    <row r="123" spans="1:10" s="270" customFormat="1" ht="21.75" customHeight="1">
      <c r="A123" s="267"/>
      <c r="B123" s="267"/>
      <c r="C123" s="267"/>
      <c r="D123" s="267"/>
      <c r="E123" s="267"/>
      <c r="F123" s="267"/>
      <c r="G123" s="267"/>
      <c r="H123" s="267"/>
      <c r="I123" s="267"/>
      <c r="J123" s="267"/>
    </row>
    <row r="124" spans="1:10" s="270" customFormat="1" ht="21.75" customHeight="1">
      <c r="A124" s="267"/>
      <c r="B124" s="267"/>
      <c r="C124" s="267"/>
      <c r="D124" s="267"/>
      <c r="E124" s="267"/>
      <c r="F124" s="267"/>
      <c r="G124" s="267"/>
      <c r="H124" s="267"/>
      <c r="I124" s="267"/>
      <c r="J124" s="267"/>
    </row>
    <row r="125" spans="1:10" s="270" customFormat="1" ht="21.75" customHeight="1">
      <c r="A125" s="267"/>
      <c r="B125" s="267"/>
      <c r="C125" s="267"/>
      <c r="D125" s="267"/>
      <c r="E125" s="267"/>
      <c r="F125" s="267"/>
      <c r="G125" s="267"/>
      <c r="H125" s="267"/>
      <c r="I125" s="267"/>
      <c r="J125" s="267"/>
    </row>
    <row r="126" spans="1:10" s="270" customFormat="1" ht="21.75" customHeight="1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</row>
    <row r="127" spans="1:10" s="270" customFormat="1" ht="21.75" customHeight="1">
      <c r="A127" s="267"/>
      <c r="B127" s="267"/>
      <c r="C127" s="267"/>
      <c r="D127" s="267"/>
      <c r="E127" s="267"/>
      <c r="F127" s="267"/>
      <c r="G127" s="267"/>
      <c r="H127" s="267"/>
      <c r="I127" s="267"/>
      <c r="J127" s="267"/>
    </row>
    <row r="128" spans="1:10" s="270" customFormat="1" ht="21.75" customHeight="1">
      <c r="A128" s="267"/>
      <c r="B128" s="267"/>
      <c r="C128" s="267"/>
      <c r="D128" s="267"/>
      <c r="E128" s="267"/>
      <c r="F128" s="267"/>
      <c r="G128" s="267"/>
      <c r="H128" s="267"/>
      <c r="I128" s="267"/>
      <c r="J128" s="267"/>
    </row>
    <row r="129" spans="1:10" s="270" customFormat="1" ht="21.75" customHeight="1">
      <c r="A129" s="267"/>
      <c r="B129" s="267"/>
      <c r="C129" s="267"/>
      <c r="D129" s="267"/>
      <c r="E129" s="267"/>
      <c r="F129" s="267"/>
      <c r="G129" s="267"/>
      <c r="H129" s="267"/>
      <c r="I129" s="267"/>
      <c r="J129" s="267"/>
    </row>
    <row r="130" spans="1:10" s="270" customFormat="1" ht="21.75" customHeight="1">
      <c r="A130" s="267"/>
      <c r="B130" s="267"/>
      <c r="C130" s="267"/>
      <c r="D130" s="267"/>
      <c r="E130" s="267"/>
      <c r="F130" s="267"/>
      <c r="G130" s="267"/>
      <c r="H130" s="267"/>
      <c r="I130" s="267"/>
      <c r="J130" s="267"/>
    </row>
    <row r="131" spans="1:10" s="270" customFormat="1" ht="21.75" customHeight="1">
      <c r="A131" s="267"/>
      <c r="B131" s="267"/>
      <c r="C131" s="267"/>
      <c r="D131" s="267"/>
      <c r="E131" s="267"/>
      <c r="F131" s="267"/>
      <c r="G131" s="267"/>
      <c r="H131" s="267"/>
      <c r="I131" s="267"/>
      <c r="J131" s="267"/>
    </row>
    <row r="132" spans="1:10" s="270" customFormat="1" ht="21.75" customHeight="1">
      <c r="A132" s="267"/>
      <c r="B132" s="267"/>
      <c r="C132" s="267"/>
      <c r="D132" s="267"/>
      <c r="E132" s="267"/>
      <c r="F132" s="267"/>
      <c r="G132" s="267"/>
      <c r="H132" s="267"/>
      <c r="I132" s="267"/>
      <c r="J132" s="267"/>
    </row>
    <row r="133" spans="1:10" s="270" customFormat="1" ht="21.75" customHeight="1">
      <c r="A133" s="267"/>
      <c r="B133" s="267"/>
      <c r="C133" s="267"/>
      <c r="D133" s="267"/>
      <c r="E133" s="267"/>
      <c r="F133" s="267"/>
      <c r="G133" s="267"/>
      <c r="H133" s="267"/>
      <c r="I133" s="267"/>
      <c r="J133" s="267"/>
    </row>
    <row r="134" spans="1:10" s="270" customFormat="1" ht="21.75" customHeight="1">
      <c r="A134" s="267"/>
      <c r="B134" s="267"/>
      <c r="C134" s="267"/>
      <c r="D134" s="267"/>
      <c r="E134" s="267"/>
      <c r="F134" s="267"/>
      <c r="G134" s="267"/>
      <c r="H134" s="267"/>
      <c r="I134" s="267"/>
      <c r="J134" s="267"/>
    </row>
    <row r="135" spans="1:10" s="270" customFormat="1" ht="21.75" customHeight="1">
      <c r="A135" s="267"/>
      <c r="B135" s="267"/>
      <c r="C135" s="267"/>
      <c r="D135" s="267"/>
      <c r="E135" s="267"/>
      <c r="F135" s="267"/>
      <c r="G135" s="267"/>
      <c r="H135" s="267"/>
      <c r="I135" s="267"/>
      <c r="J135" s="267"/>
    </row>
    <row r="136" spans="1:10" s="270" customFormat="1" ht="21.75" customHeight="1">
      <c r="A136" s="267"/>
      <c r="B136" s="267"/>
      <c r="C136" s="267"/>
      <c r="D136" s="267"/>
      <c r="E136" s="267"/>
      <c r="F136" s="267"/>
      <c r="G136" s="267"/>
      <c r="H136" s="267"/>
      <c r="I136" s="267"/>
      <c r="J136" s="267"/>
    </row>
    <row r="138" spans="1:10" s="270" customFormat="1" ht="21.75" customHeight="1">
      <c r="A138" s="267"/>
      <c r="B138" s="267"/>
      <c r="C138" s="267"/>
      <c r="D138" s="267"/>
      <c r="E138" s="267"/>
      <c r="F138" s="267"/>
      <c r="G138" s="267"/>
      <c r="H138" s="267"/>
      <c r="I138" s="267"/>
      <c r="J138" s="267"/>
    </row>
    <row r="144" spans="1:10" s="270" customFormat="1" ht="21.75" customHeight="1">
      <c r="A144" s="267"/>
      <c r="B144" s="267"/>
      <c r="C144" s="267"/>
      <c r="D144" s="267"/>
      <c r="E144" s="267"/>
      <c r="F144" s="267"/>
      <c r="G144" s="267"/>
      <c r="H144" s="267"/>
      <c r="I144" s="267"/>
      <c r="J144" s="267"/>
    </row>
    <row r="145" spans="1:10" s="270" customFormat="1" ht="21.75" customHeight="1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</row>
    <row r="146" spans="1:10" s="270" customFormat="1" ht="21.75" customHeight="1">
      <c r="A146" s="267"/>
      <c r="B146" s="267"/>
      <c r="C146" s="267"/>
      <c r="D146" s="267"/>
      <c r="E146" s="267"/>
      <c r="F146" s="267"/>
      <c r="G146" s="267"/>
      <c r="H146" s="267"/>
      <c r="I146" s="267"/>
      <c r="J146" s="267"/>
    </row>
    <row r="147" spans="1:10" s="270" customFormat="1" ht="21.75" customHeight="1">
      <c r="A147" s="267"/>
      <c r="B147" s="267"/>
      <c r="C147" s="267"/>
      <c r="D147" s="267"/>
      <c r="E147" s="267"/>
      <c r="F147" s="267"/>
      <c r="G147" s="267"/>
      <c r="H147" s="267"/>
      <c r="I147" s="267"/>
      <c r="J147" s="267"/>
    </row>
    <row r="148" spans="1:10" s="270" customFormat="1" ht="21.75" customHeight="1">
      <c r="A148" s="267"/>
      <c r="B148" s="267"/>
      <c r="C148" s="267"/>
      <c r="D148" s="267"/>
      <c r="E148" s="267"/>
      <c r="F148" s="267"/>
      <c r="G148" s="267"/>
      <c r="H148" s="267"/>
      <c r="I148" s="267"/>
      <c r="J148" s="267"/>
    </row>
    <row r="149" spans="1:10" s="270" customFormat="1" ht="21.75" customHeight="1">
      <c r="A149" s="267"/>
      <c r="B149" s="267"/>
      <c r="C149" s="267"/>
      <c r="D149" s="267"/>
      <c r="E149" s="267"/>
      <c r="F149" s="267"/>
      <c r="G149" s="267"/>
      <c r="H149" s="267"/>
      <c r="I149" s="267"/>
      <c r="J149" s="267"/>
    </row>
    <row r="150" spans="1:10" s="270" customFormat="1" ht="21.75" customHeight="1">
      <c r="A150" s="267"/>
      <c r="B150" s="267"/>
      <c r="C150" s="267"/>
      <c r="D150" s="267"/>
      <c r="E150" s="267"/>
      <c r="F150" s="267"/>
      <c r="G150" s="267"/>
      <c r="H150" s="267"/>
      <c r="I150" s="267"/>
      <c r="J150" s="267"/>
    </row>
    <row r="151" spans="1:10" s="270" customFormat="1" ht="21.75" customHeight="1">
      <c r="A151" s="267"/>
      <c r="B151" s="267"/>
      <c r="C151" s="267"/>
      <c r="D151" s="267"/>
      <c r="E151" s="267"/>
      <c r="F151" s="267"/>
      <c r="G151" s="267"/>
      <c r="H151" s="267"/>
      <c r="I151" s="267"/>
      <c r="J151" s="267"/>
    </row>
    <row r="152" spans="1:10" s="270" customFormat="1" ht="21.75" customHeight="1">
      <c r="A152" s="267"/>
      <c r="B152" s="267"/>
      <c r="C152" s="267"/>
      <c r="D152" s="267"/>
      <c r="E152" s="267"/>
      <c r="F152" s="267"/>
      <c r="G152" s="267"/>
      <c r="H152" s="267"/>
      <c r="I152" s="267"/>
      <c r="J152" s="267"/>
    </row>
    <row r="153" spans="1:10" s="270" customFormat="1" ht="21.75" customHeight="1">
      <c r="A153" s="267"/>
      <c r="B153" s="267"/>
      <c r="C153" s="267"/>
      <c r="D153" s="267"/>
      <c r="E153" s="267"/>
      <c r="F153" s="267"/>
      <c r="G153" s="267"/>
      <c r="H153" s="267"/>
      <c r="I153" s="267"/>
      <c r="J153" s="267"/>
    </row>
    <row r="154" spans="1:10" s="270" customFormat="1" ht="21.75" customHeight="1">
      <c r="A154" s="267"/>
      <c r="B154" s="267"/>
      <c r="C154" s="267"/>
      <c r="D154" s="267"/>
      <c r="E154" s="267"/>
      <c r="F154" s="267"/>
      <c r="G154" s="267"/>
      <c r="H154" s="267"/>
      <c r="I154" s="267"/>
      <c r="J154" s="267"/>
    </row>
    <row r="155" spans="1:10" s="270" customFormat="1" ht="21.75" customHeight="1">
      <c r="A155" s="267"/>
      <c r="B155" s="267"/>
      <c r="C155" s="267"/>
      <c r="D155" s="267"/>
      <c r="E155" s="267"/>
      <c r="F155" s="267"/>
      <c r="G155" s="267"/>
      <c r="H155" s="267"/>
      <c r="I155" s="267"/>
      <c r="J155" s="267"/>
    </row>
    <row r="156" spans="1:10" s="270" customFormat="1" ht="21.75" customHeight="1">
      <c r="A156" s="267"/>
      <c r="B156" s="267"/>
      <c r="C156" s="267"/>
      <c r="D156" s="267"/>
      <c r="E156" s="267"/>
      <c r="F156" s="267"/>
      <c r="G156" s="267"/>
      <c r="H156" s="267"/>
      <c r="I156" s="267"/>
      <c r="J156" s="267"/>
    </row>
    <row r="158" spans="1:10" s="270" customFormat="1" ht="21.75" customHeight="1">
      <c r="A158" s="267"/>
      <c r="B158" s="267"/>
      <c r="C158" s="267"/>
      <c r="D158" s="267"/>
      <c r="E158" s="267"/>
      <c r="F158" s="267"/>
      <c r="G158" s="267"/>
      <c r="H158" s="267"/>
      <c r="I158" s="267"/>
      <c r="J158" s="267"/>
    </row>
    <row r="159" spans="1:10" s="270" customFormat="1" ht="21.75" customHeight="1">
      <c r="A159" s="267"/>
      <c r="B159" s="267"/>
      <c r="C159" s="267"/>
      <c r="D159" s="267"/>
      <c r="E159" s="267"/>
      <c r="F159" s="267"/>
      <c r="G159" s="267"/>
      <c r="H159" s="267"/>
      <c r="I159" s="267"/>
      <c r="J159" s="267"/>
    </row>
    <row r="160" spans="1:10" s="270" customFormat="1" ht="21.75" customHeight="1">
      <c r="A160" s="267"/>
      <c r="B160" s="267"/>
      <c r="C160" s="267"/>
      <c r="D160" s="267"/>
      <c r="E160" s="267"/>
      <c r="F160" s="267"/>
      <c r="G160" s="267"/>
      <c r="H160" s="267"/>
      <c r="I160" s="267"/>
      <c r="J160" s="267"/>
    </row>
    <row r="161" spans="1:10" s="270" customFormat="1" ht="21.75" customHeight="1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</row>
    <row r="162" spans="1:10" s="270" customFormat="1" ht="21.75" customHeight="1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</row>
    <row r="164" spans="1:10" s="270" customFormat="1" ht="21.75" customHeight="1">
      <c r="A164" s="267"/>
      <c r="B164" s="267"/>
      <c r="C164" s="267"/>
      <c r="D164" s="267"/>
      <c r="E164" s="267"/>
      <c r="F164" s="267"/>
      <c r="G164" s="267"/>
      <c r="H164" s="267"/>
      <c r="I164" s="267"/>
      <c r="J164" s="267"/>
    </row>
    <row r="165" spans="1:10" s="270" customFormat="1" ht="21.75" customHeight="1">
      <c r="A165" s="267"/>
      <c r="B165" s="267"/>
      <c r="C165" s="267"/>
      <c r="D165" s="267"/>
      <c r="E165" s="267"/>
      <c r="F165" s="267"/>
      <c r="G165" s="267"/>
      <c r="H165" s="267"/>
      <c r="I165" s="267"/>
      <c r="J165" s="267"/>
    </row>
    <row r="166" spans="1:10" s="270" customFormat="1" ht="21.75" customHeight="1">
      <c r="A166" s="267"/>
      <c r="B166" s="267"/>
      <c r="C166" s="267"/>
      <c r="D166" s="267"/>
      <c r="E166" s="267"/>
      <c r="F166" s="267"/>
      <c r="G166" s="267"/>
      <c r="H166" s="267"/>
      <c r="I166" s="267"/>
      <c r="J166" s="267"/>
    </row>
    <row r="167" spans="1:10" s="270" customFormat="1" ht="21.75" customHeight="1">
      <c r="A167" s="267"/>
      <c r="B167" s="267"/>
      <c r="C167" s="267"/>
      <c r="D167" s="267"/>
      <c r="E167" s="267"/>
      <c r="F167" s="267"/>
      <c r="G167" s="267"/>
      <c r="H167" s="267"/>
      <c r="I167" s="267"/>
      <c r="J167" s="267"/>
    </row>
    <row r="168" spans="1:10" s="270" customFormat="1" ht="21.75" customHeight="1">
      <c r="A168" s="267"/>
      <c r="B168" s="267"/>
      <c r="C168" s="267"/>
      <c r="D168" s="267"/>
      <c r="E168" s="267"/>
      <c r="F168" s="267"/>
      <c r="G168" s="267"/>
      <c r="H168" s="267"/>
      <c r="I168" s="267"/>
      <c r="J168" s="267"/>
    </row>
    <row r="169" spans="1:10" s="270" customFormat="1" ht="21.75" customHeight="1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</row>
    <row r="170" spans="1:10" s="270" customFormat="1" ht="21.75" customHeight="1">
      <c r="A170" s="267"/>
      <c r="B170" s="267"/>
      <c r="C170" s="267"/>
      <c r="D170" s="267"/>
      <c r="E170" s="267"/>
      <c r="F170" s="267"/>
      <c r="G170" s="267"/>
      <c r="H170" s="267"/>
      <c r="I170" s="267"/>
      <c r="J170" s="267"/>
    </row>
    <row r="171" spans="1:10" s="270" customFormat="1" ht="21.75" customHeight="1">
      <c r="A171" s="267"/>
      <c r="B171" s="267"/>
      <c r="C171" s="267"/>
      <c r="D171" s="267"/>
      <c r="E171" s="267"/>
      <c r="F171" s="267"/>
      <c r="G171" s="267"/>
      <c r="H171" s="267"/>
      <c r="I171" s="267"/>
      <c r="J171" s="267"/>
    </row>
    <row r="172" spans="1:10" s="270" customFormat="1" ht="21.75" customHeight="1">
      <c r="A172" s="267"/>
      <c r="B172" s="267"/>
      <c r="C172" s="267"/>
      <c r="D172" s="267"/>
      <c r="E172" s="267"/>
      <c r="F172" s="267"/>
      <c r="G172" s="267"/>
      <c r="H172" s="267"/>
      <c r="I172" s="267"/>
      <c r="J172" s="267"/>
    </row>
    <row r="173" spans="1:10" s="270" customFormat="1" ht="21.75" customHeight="1">
      <c r="A173" s="267"/>
      <c r="B173" s="267"/>
      <c r="C173" s="267"/>
      <c r="D173" s="267"/>
      <c r="E173" s="267"/>
      <c r="F173" s="267"/>
      <c r="G173" s="267"/>
      <c r="H173" s="267"/>
      <c r="I173" s="267"/>
      <c r="J173" s="267"/>
    </row>
    <row r="174" spans="1:10" s="270" customFormat="1" ht="21.75" customHeight="1">
      <c r="A174" s="267"/>
      <c r="B174" s="267"/>
      <c r="C174" s="267"/>
      <c r="D174" s="267"/>
      <c r="E174" s="267"/>
      <c r="F174" s="267"/>
      <c r="G174" s="267"/>
      <c r="H174" s="267"/>
      <c r="I174" s="267"/>
      <c r="J174" s="267"/>
    </row>
    <row r="175" spans="1:10" s="270" customFormat="1" ht="21.75" customHeight="1">
      <c r="A175" s="267"/>
      <c r="B175" s="267"/>
      <c r="C175" s="267"/>
      <c r="D175" s="267"/>
      <c r="E175" s="267"/>
      <c r="F175" s="267"/>
      <c r="G175" s="267"/>
      <c r="H175" s="267"/>
      <c r="I175" s="267"/>
      <c r="J175" s="267"/>
    </row>
    <row r="176" spans="1:10" s="270" customFormat="1" ht="21.75" customHeight="1">
      <c r="A176" s="267"/>
      <c r="B176" s="267"/>
      <c r="C176" s="267"/>
      <c r="D176" s="267"/>
      <c r="E176" s="267"/>
      <c r="F176" s="267"/>
      <c r="G176" s="267"/>
      <c r="H176" s="267"/>
      <c r="I176" s="267"/>
      <c r="J176" s="267"/>
    </row>
    <row r="177" spans="1:10" s="270" customFormat="1" ht="21.75" customHeight="1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</row>
    <row r="178" spans="1:10" s="270" customFormat="1" ht="21.75" customHeight="1">
      <c r="A178" s="267"/>
      <c r="B178" s="267"/>
      <c r="C178" s="267"/>
      <c r="D178" s="267"/>
      <c r="E178" s="267"/>
      <c r="F178" s="267"/>
      <c r="G178" s="267"/>
      <c r="H178" s="267"/>
      <c r="I178" s="267"/>
      <c r="J178" s="267"/>
    </row>
    <row r="179" spans="1:10" s="270" customFormat="1" ht="21.75" customHeight="1">
      <c r="A179" s="267"/>
      <c r="B179" s="267"/>
      <c r="C179" s="267"/>
      <c r="D179" s="267"/>
      <c r="E179" s="267"/>
      <c r="F179" s="267"/>
      <c r="G179" s="267"/>
      <c r="H179" s="267"/>
      <c r="I179" s="267"/>
      <c r="J179" s="267"/>
    </row>
    <row r="180" spans="1:10" s="270" customFormat="1" ht="21.75" customHeight="1">
      <c r="A180" s="267"/>
      <c r="B180" s="267"/>
      <c r="C180" s="267"/>
      <c r="D180" s="267"/>
      <c r="E180" s="267"/>
      <c r="F180" s="267"/>
      <c r="G180" s="267"/>
      <c r="H180" s="267"/>
      <c r="I180" s="267"/>
      <c r="J180" s="267"/>
    </row>
    <row r="181" spans="1:10" s="270" customFormat="1" ht="21.75" customHeight="1">
      <c r="A181" s="267"/>
      <c r="B181" s="267"/>
      <c r="C181" s="267"/>
      <c r="D181" s="267"/>
      <c r="E181" s="267"/>
      <c r="F181" s="267"/>
      <c r="G181" s="267"/>
      <c r="H181" s="267"/>
      <c r="I181" s="267"/>
      <c r="J181" s="267"/>
    </row>
    <row r="182" spans="1:10" s="270" customFormat="1" ht="21.75" customHeight="1">
      <c r="A182" s="267"/>
      <c r="B182" s="267"/>
      <c r="C182" s="267"/>
      <c r="D182" s="267"/>
      <c r="E182" s="267"/>
      <c r="F182" s="267"/>
      <c r="G182" s="267"/>
      <c r="H182" s="267"/>
      <c r="I182" s="267"/>
      <c r="J182" s="267"/>
    </row>
    <row r="183" spans="1:10" s="270" customFormat="1" ht="21.75" customHeight="1">
      <c r="A183" s="267"/>
      <c r="B183" s="267"/>
      <c r="C183" s="267"/>
      <c r="D183" s="267"/>
      <c r="E183" s="267"/>
      <c r="F183" s="267"/>
      <c r="G183" s="267"/>
      <c r="H183" s="267"/>
      <c r="I183" s="267"/>
      <c r="J183" s="267"/>
    </row>
    <row r="184" spans="1:10" s="270" customFormat="1" ht="21.75" customHeight="1">
      <c r="A184" s="267"/>
      <c r="B184" s="267"/>
      <c r="C184" s="267"/>
      <c r="D184" s="267"/>
      <c r="E184" s="267"/>
      <c r="F184" s="267"/>
      <c r="G184" s="267"/>
      <c r="H184" s="267"/>
      <c r="I184" s="267"/>
      <c r="J184" s="267"/>
    </row>
    <row r="185" spans="1:10" s="270" customFormat="1" ht="21.75" customHeight="1">
      <c r="A185" s="267"/>
      <c r="B185" s="267"/>
      <c r="C185" s="267"/>
      <c r="D185" s="267"/>
      <c r="E185" s="267"/>
      <c r="F185" s="267"/>
      <c r="G185" s="267"/>
      <c r="H185" s="267"/>
      <c r="I185" s="267"/>
      <c r="J185" s="267"/>
    </row>
    <row r="186" spans="1:10" s="270" customFormat="1" ht="21.75" customHeight="1">
      <c r="A186" s="267"/>
      <c r="B186" s="267"/>
      <c r="C186" s="267"/>
      <c r="D186" s="267"/>
      <c r="E186" s="267"/>
      <c r="F186" s="267"/>
      <c r="G186" s="267"/>
      <c r="H186" s="267"/>
      <c r="I186" s="267"/>
      <c r="J186" s="267"/>
    </row>
    <row r="187" spans="1:10" s="270" customFormat="1" ht="21.75" customHeight="1">
      <c r="A187" s="267"/>
      <c r="B187" s="267"/>
      <c r="C187" s="267"/>
      <c r="D187" s="267"/>
      <c r="E187" s="267"/>
      <c r="F187" s="267"/>
      <c r="G187" s="267"/>
      <c r="H187" s="267"/>
      <c r="I187" s="267"/>
      <c r="J187" s="267"/>
    </row>
    <row r="188" spans="1:10" s="270" customFormat="1" ht="21.75" customHeight="1">
      <c r="A188" s="267"/>
      <c r="B188" s="267"/>
      <c r="C188" s="267"/>
      <c r="D188" s="267"/>
      <c r="E188" s="267"/>
      <c r="F188" s="267"/>
      <c r="G188" s="267"/>
      <c r="H188" s="267"/>
      <c r="I188" s="267"/>
      <c r="J188" s="267"/>
    </row>
    <row r="189" spans="1:10" s="270" customFormat="1" ht="21.75" customHeight="1">
      <c r="A189" s="267"/>
      <c r="B189" s="267"/>
      <c r="C189" s="267"/>
      <c r="D189" s="267"/>
      <c r="E189" s="267"/>
      <c r="F189" s="267"/>
      <c r="G189" s="267"/>
      <c r="H189" s="267"/>
      <c r="I189" s="267"/>
      <c r="J189" s="267"/>
    </row>
    <row r="190" spans="1:10" s="270" customFormat="1" ht="21.75" customHeight="1">
      <c r="A190" s="267"/>
      <c r="B190" s="267"/>
      <c r="C190" s="267"/>
      <c r="D190" s="267"/>
      <c r="E190" s="267"/>
      <c r="F190" s="267"/>
      <c r="G190" s="267"/>
      <c r="H190" s="267"/>
      <c r="I190" s="267"/>
      <c r="J190" s="267"/>
    </row>
    <row r="191" spans="1:10" s="270" customFormat="1" ht="21.75" customHeight="1">
      <c r="A191" s="267"/>
      <c r="B191" s="267"/>
      <c r="C191" s="267"/>
      <c r="D191" s="267"/>
      <c r="E191" s="267"/>
      <c r="F191" s="267"/>
      <c r="G191" s="267"/>
      <c r="H191" s="267"/>
      <c r="I191" s="267"/>
      <c r="J191" s="267"/>
    </row>
    <row r="192" spans="1:10" s="270" customFormat="1" ht="21.75" customHeight="1">
      <c r="A192" s="267"/>
      <c r="B192" s="267"/>
      <c r="C192" s="267"/>
      <c r="D192" s="267"/>
      <c r="E192" s="267"/>
      <c r="F192" s="267"/>
      <c r="G192" s="267"/>
      <c r="H192" s="267"/>
      <c r="I192" s="267"/>
      <c r="J192" s="267"/>
    </row>
    <row r="193" spans="1:10" s="270" customFormat="1" ht="21.75" customHeight="1">
      <c r="A193" s="267"/>
      <c r="B193" s="267"/>
      <c r="C193" s="267"/>
      <c r="D193" s="267"/>
      <c r="E193" s="267"/>
      <c r="F193" s="267"/>
      <c r="G193" s="267"/>
      <c r="H193" s="267"/>
      <c r="I193" s="267"/>
      <c r="J193" s="267"/>
    </row>
    <row r="194" spans="1:10" s="270" customFormat="1" ht="21.75" customHeight="1">
      <c r="A194" s="267"/>
      <c r="B194" s="267"/>
      <c r="C194" s="267"/>
      <c r="D194" s="267"/>
      <c r="E194" s="267"/>
      <c r="F194" s="267"/>
      <c r="G194" s="267"/>
      <c r="H194" s="267"/>
      <c r="I194" s="267"/>
      <c r="J194" s="267"/>
    </row>
    <row r="195" spans="1:10" s="270" customFormat="1" ht="21.75" customHeight="1">
      <c r="A195" s="267"/>
      <c r="B195" s="267"/>
      <c r="C195" s="267"/>
      <c r="D195" s="267"/>
      <c r="E195" s="267"/>
      <c r="F195" s="267"/>
      <c r="G195" s="267"/>
      <c r="H195" s="267"/>
      <c r="I195" s="267"/>
      <c r="J195" s="267"/>
    </row>
    <row r="196" spans="1:10" s="270" customFormat="1" ht="21.75" customHeight="1">
      <c r="A196" s="267"/>
      <c r="B196" s="267"/>
      <c r="C196" s="267"/>
      <c r="D196" s="267"/>
      <c r="E196" s="267"/>
      <c r="F196" s="267"/>
      <c r="G196" s="267"/>
      <c r="H196" s="267"/>
      <c r="I196" s="267"/>
      <c r="J196" s="267"/>
    </row>
    <row r="197" spans="1:10" s="270" customFormat="1" ht="21.75" customHeight="1">
      <c r="A197" s="267"/>
      <c r="B197" s="267"/>
      <c r="C197" s="267"/>
      <c r="D197" s="267"/>
      <c r="E197" s="267"/>
      <c r="F197" s="267"/>
      <c r="G197" s="267"/>
      <c r="H197" s="267"/>
      <c r="I197" s="267"/>
      <c r="J197" s="267"/>
    </row>
    <row r="198" spans="1:10" s="270" customFormat="1" ht="21.75" customHeight="1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</row>
    <row r="200" spans="1:10" s="270" customFormat="1" ht="21.75" customHeight="1">
      <c r="A200" s="267"/>
      <c r="B200" s="267"/>
      <c r="C200" s="267"/>
      <c r="D200" s="267"/>
      <c r="E200" s="267"/>
      <c r="F200" s="267"/>
      <c r="G200" s="267"/>
      <c r="H200" s="267"/>
      <c r="I200" s="267"/>
      <c r="J200" s="267"/>
    </row>
    <row r="201" spans="1:10" s="270" customFormat="1" ht="21.75" customHeight="1">
      <c r="A201" s="267"/>
      <c r="B201" s="267"/>
      <c r="C201" s="267"/>
      <c r="D201" s="267"/>
      <c r="E201" s="267"/>
      <c r="F201" s="267"/>
      <c r="G201" s="267"/>
      <c r="H201" s="267"/>
      <c r="I201" s="267"/>
      <c r="J201" s="267"/>
    </row>
    <row r="202" spans="1:10" s="270" customFormat="1" ht="21.75" customHeight="1">
      <c r="A202" s="267"/>
      <c r="B202" s="267"/>
      <c r="C202" s="267"/>
      <c r="D202" s="267"/>
      <c r="E202" s="267"/>
      <c r="F202" s="267"/>
      <c r="G202" s="267"/>
      <c r="H202" s="267"/>
      <c r="I202" s="267"/>
      <c r="J202" s="267"/>
    </row>
    <row r="203" spans="1:10" s="270" customFormat="1" ht="21.75" customHeight="1">
      <c r="A203" s="267"/>
      <c r="B203" s="267"/>
      <c r="C203" s="267"/>
      <c r="D203" s="267"/>
      <c r="E203" s="267"/>
      <c r="F203" s="267"/>
      <c r="G203" s="267"/>
      <c r="H203" s="267"/>
      <c r="I203" s="267"/>
      <c r="J203" s="267"/>
    </row>
    <row r="204" spans="1:10" s="270" customFormat="1" ht="21.75" customHeight="1">
      <c r="A204" s="267"/>
      <c r="B204" s="267"/>
      <c r="C204" s="267"/>
      <c r="D204" s="267"/>
      <c r="E204" s="267"/>
      <c r="F204" s="267"/>
      <c r="G204" s="267"/>
      <c r="H204" s="267"/>
      <c r="I204" s="267"/>
      <c r="J204" s="267"/>
    </row>
    <row r="205" spans="1:10" s="270" customFormat="1" ht="21.75" customHeight="1">
      <c r="A205" s="267"/>
      <c r="B205" s="267"/>
      <c r="C205" s="267"/>
      <c r="D205" s="267"/>
      <c r="E205" s="267"/>
      <c r="F205" s="267"/>
      <c r="G205" s="267"/>
      <c r="H205" s="267"/>
      <c r="I205" s="267"/>
      <c r="J205" s="267"/>
    </row>
    <row r="206" spans="1:10" s="270" customFormat="1" ht="21.75" customHeight="1">
      <c r="A206" s="267"/>
      <c r="B206" s="267"/>
      <c r="C206" s="267"/>
      <c r="D206" s="267"/>
      <c r="E206" s="267"/>
      <c r="F206" s="267"/>
      <c r="G206" s="267"/>
      <c r="H206" s="267"/>
      <c r="I206" s="267"/>
      <c r="J206" s="267"/>
    </row>
    <row r="207" spans="1:10" s="270" customFormat="1" ht="21.75" customHeight="1">
      <c r="A207" s="267"/>
      <c r="B207" s="267"/>
      <c r="C207" s="267"/>
      <c r="D207" s="267"/>
      <c r="E207" s="267"/>
      <c r="F207" s="267"/>
      <c r="G207" s="267"/>
      <c r="H207" s="267"/>
      <c r="I207" s="267"/>
      <c r="J207" s="267"/>
    </row>
    <row r="208" spans="1:10" s="270" customFormat="1" ht="21.75" customHeight="1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</row>
  </sheetData>
  <mergeCells count="7">
    <mergeCell ref="A91:J91"/>
    <mergeCell ref="D5:F5"/>
    <mergeCell ref="H5:J5"/>
    <mergeCell ref="D36:F36"/>
    <mergeCell ref="H36:J36"/>
    <mergeCell ref="D65:F65"/>
    <mergeCell ref="H65:J65"/>
  </mergeCells>
  <printOptions gridLinesSet="0"/>
  <pageMargins left="0.78740157480314965" right="0.39370078740157483" top="0.78740157480314965" bottom="0.39370078740157483" header="0.19685039370078741" footer="0.19685039370078741"/>
  <pageSetup paperSize="9" scale="78" orientation="portrait" r:id="rId1"/>
  <headerFooter alignWithMargins="0"/>
  <rowBreaks count="2" manualBreakCount="2">
    <brk id="31" max="16383" man="1"/>
    <brk id="6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D2B3-FF0F-4E35-B76E-C473EB833CE4}">
  <sheetPr>
    <tabColor theme="7" tint="0.79998168889431442"/>
  </sheetPr>
  <dimension ref="A1:L159"/>
  <sheetViews>
    <sheetView showGridLines="0" topLeftCell="A10" zoomScaleNormal="100" zoomScaleSheetLayoutView="130" workbookViewId="0"/>
  </sheetViews>
  <sheetFormatPr defaultColWidth="8.296875" defaultRowHeight="21.75" customHeight="1"/>
  <cols>
    <col min="1" max="1" width="41.796875" style="305" customWidth="1"/>
    <col min="2" max="2" width="4.09765625" style="305" customWidth="1"/>
    <col min="3" max="3" width="0.8984375" style="305" customWidth="1"/>
    <col min="4" max="4" width="13.5" style="305" customWidth="1"/>
    <col min="5" max="5" width="1.3984375" style="305" customWidth="1"/>
    <col min="6" max="6" width="13.5" style="305" customWidth="1"/>
    <col min="7" max="7" width="1.3984375" style="305" customWidth="1"/>
    <col min="8" max="8" width="13.5" style="305" customWidth="1"/>
    <col min="9" max="9" width="1.3984375" style="305" customWidth="1"/>
    <col min="10" max="10" width="13.5" style="305" customWidth="1"/>
    <col min="11" max="11" width="1.3984375" style="305" customWidth="1"/>
    <col min="12" max="12" width="8.296875" style="305"/>
    <col min="13" max="13" width="9.3984375" style="305" bestFit="1" customWidth="1"/>
    <col min="14" max="16384" width="8.296875" style="305"/>
  </cols>
  <sheetData>
    <row r="1" spans="1:11" s="302" customFormat="1" ht="20.100000000000001" customHeight="1">
      <c r="A1" s="298" t="s">
        <v>381</v>
      </c>
      <c r="B1" s="299"/>
      <c r="C1" s="299"/>
      <c r="D1" s="300"/>
      <c r="E1" s="300"/>
      <c r="F1" s="300"/>
      <c r="G1" s="300"/>
      <c r="H1" s="300"/>
      <c r="I1" s="300"/>
      <c r="J1" s="300"/>
      <c r="K1" s="301"/>
    </row>
    <row r="2" spans="1:11" s="302" customFormat="1" ht="20.100000000000001" customHeight="1">
      <c r="A2" s="303" t="s">
        <v>423</v>
      </c>
      <c r="B2" s="299"/>
      <c r="C2" s="299"/>
      <c r="D2" s="304"/>
      <c r="E2" s="300"/>
      <c r="F2" s="304"/>
      <c r="G2" s="304"/>
      <c r="H2" s="304"/>
      <c r="I2" s="300"/>
      <c r="J2" s="304"/>
      <c r="K2" s="301"/>
    </row>
    <row r="3" spans="1:11" s="302" customFormat="1" ht="20.100000000000001" customHeight="1">
      <c r="A3" s="303" t="s">
        <v>535</v>
      </c>
      <c r="B3" s="299"/>
      <c r="C3" s="299"/>
      <c r="D3" s="304"/>
      <c r="E3" s="300"/>
      <c r="F3" s="304"/>
      <c r="G3" s="304"/>
      <c r="H3" s="300" t="s">
        <v>425</v>
      </c>
      <c r="I3" s="300"/>
      <c r="J3" s="304"/>
      <c r="K3" s="301"/>
    </row>
    <row r="4" spans="1:11" s="302" customFormat="1" ht="20.100000000000001" customHeight="1">
      <c r="A4" s="305"/>
      <c r="B4" s="299"/>
      <c r="C4" s="299"/>
      <c r="D4" s="304"/>
      <c r="E4" s="300"/>
      <c r="F4" s="306"/>
      <c r="G4" s="306"/>
      <c r="H4" s="304"/>
      <c r="I4" s="300"/>
      <c r="J4" s="301" t="s">
        <v>384</v>
      </c>
      <c r="K4" s="301"/>
    </row>
    <row r="5" spans="1:11" s="302" customFormat="1" ht="20.100000000000001" customHeight="1">
      <c r="A5" s="305"/>
      <c r="B5" s="300"/>
      <c r="C5" s="300"/>
      <c r="D5" s="381" t="s">
        <v>225</v>
      </c>
      <c r="E5" s="382"/>
      <c r="F5" s="382"/>
      <c r="G5" s="307"/>
      <c r="H5" s="308"/>
      <c r="I5" s="309" t="s">
        <v>226</v>
      </c>
      <c r="J5" s="310"/>
      <c r="K5" s="301"/>
    </row>
    <row r="6" spans="1:11" s="302" customFormat="1" ht="20.100000000000001" customHeight="1">
      <c r="A6" s="305"/>
      <c r="B6" s="311" t="s">
        <v>385</v>
      </c>
      <c r="C6" s="305"/>
      <c r="D6" s="312">
        <v>2023</v>
      </c>
      <c r="E6" s="306"/>
      <c r="F6" s="312">
        <v>2022</v>
      </c>
      <c r="G6" s="313"/>
      <c r="H6" s="312">
        <v>2023</v>
      </c>
      <c r="I6" s="306"/>
      <c r="J6" s="312">
        <v>2022</v>
      </c>
      <c r="K6" s="301"/>
    </row>
    <row r="7" spans="1:11" s="302" customFormat="1" ht="20.100000000000001" customHeight="1">
      <c r="A7" s="314" t="s">
        <v>426</v>
      </c>
      <c r="B7" s="315"/>
      <c r="C7" s="305"/>
      <c r="D7" s="313"/>
      <c r="E7" s="306"/>
      <c r="F7" s="313"/>
      <c r="G7" s="313"/>
      <c r="H7" s="313"/>
      <c r="I7" s="306"/>
      <c r="J7" s="313"/>
      <c r="K7" s="301"/>
    </row>
    <row r="8" spans="1:11" s="302" customFormat="1" ht="19.5" customHeight="1">
      <c r="A8" s="316" t="s">
        <v>323</v>
      </c>
      <c r="B8" s="305"/>
      <c r="C8" s="305"/>
      <c r="K8" s="301"/>
    </row>
    <row r="9" spans="1:11" s="302" customFormat="1" ht="20.100000000000001" customHeight="1">
      <c r="A9" s="302" t="s">
        <v>427</v>
      </c>
      <c r="B9" s="317">
        <v>24</v>
      </c>
      <c r="C9" s="305"/>
      <c r="D9" s="318">
        <v>68283311263</v>
      </c>
      <c r="E9" s="318"/>
      <c r="F9" s="318">
        <v>65090884337</v>
      </c>
      <c r="G9" s="318"/>
      <c r="H9" s="318">
        <v>67042953702</v>
      </c>
      <c r="J9" s="318">
        <v>60042433467</v>
      </c>
      <c r="K9" s="301"/>
    </row>
    <row r="10" spans="1:11" s="302" customFormat="1" ht="20.100000000000001" customHeight="1">
      <c r="A10" s="319" t="s">
        <v>428</v>
      </c>
      <c r="B10" s="317"/>
      <c r="C10" s="305"/>
      <c r="D10" s="318">
        <v>1882230885</v>
      </c>
      <c r="E10" s="318"/>
      <c r="F10" s="318">
        <v>1720584615</v>
      </c>
      <c r="G10" s="318"/>
      <c r="H10" s="318">
        <v>1867848030</v>
      </c>
      <c r="I10" s="318"/>
      <c r="J10" s="318">
        <v>1740341968</v>
      </c>
      <c r="K10" s="301"/>
    </row>
    <row r="11" spans="1:11" s="302" customFormat="1" ht="20.100000000000001" customHeight="1">
      <c r="A11" s="319" t="s">
        <v>429</v>
      </c>
      <c r="B11" s="317" t="s">
        <v>430</v>
      </c>
      <c r="C11" s="305"/>
      <c r="D11" s="318">
        <v>0</v>
      </c>
      <c r="E11" s="318"/>
      <c r="F11" s="318">
        <v>0</v>
      </c>
      <c r="G11" s="318"/>
      <c r="H11" s="318">
        <v>224999970</v>
      </c>
      <c r="I11" s="318"/>
      <c r="J11" s="318">
        <v>407999240</v>
      </c>
      <c r="K11" s="301"/>
    </row>
    <row r="12" spans="1:11" s="302" customFormat="1" ht="20.100000000000001" customHeight="1">
      <c r="A12" s="305" t="s">
        <v>329</v>
      </c>
      <c r="B12" s="317"/>
      <c r="C12" s="305"/>
      <c r="D12" s="320">
        <v>2656227909</v>
      </c>
      <c r="E12" s="318"/>
      <c r="F12" s="320">
        <v>2577961968</v>
      </c>
      <c r="G12" s="318"/>
      <c r="H12" s="320">
        <v>2598430443</v>
      </c>
      <c r="I12" s="318"/>
      <c r="J12" s="320">
        <v>2539586381</v>
      </c>
      <c r="K12" s="301"/>
    </row>
    <row r="13" spans="1:11" s="302" customFormat="1" ht="20.100000000000001" customHeight="1">
      <c r="A13" s="314" t="s">
        <v>330</v>
      </c>
      <c r="B13" s="317"/>
      <c r="C13" s="305"/>
      <c r="D13" s="320">
        <f>SUM(D9:D12)</f>
        <v>72821770057</v>
      </c>
      <c r="E13" s="318"/>
      <c r="F13" s="320">
        <f>SUM(F9:F12)</f>
        <v>69389430920</v>
      </c>
      <c r="G13" s="318"/>
      <c r="H13" s="320">
        <f>SUM(H9:H12)</f>
        <v>71734232145</v>
      </c>
      <c r="I13" s="318"/>
      <c r="J13" s="320">
        <f>SUM(J9:J12)</f>
        <v>64730361056</v>
      </c>
      <c r="K13" s="301"/>
    </row>
    <row r="14" spans="1:11" s="302" customFormat="1" ht="20.100000000000001" customHeight="1">
      <c r="A14" s="314" t="s">
        <v>331</v>
      </c>
      <c r="B14" s="321"/>
      <c r="C14" s="305"/>
      <c r="D14" s="318"/>
      <c r="E14" s="318"/>
      <c r="F14" s="318"/>
      <c r="G14" s="318"/>
      <c r="H14" s="318"/>
      <c r="I14" s="318"/>
      <c r="J14" s="318"/>
      <c r="K14" s="301"/>
    </row>
    <row r="15" spans="1:11" s="302" customFormat="1" ht="20.100000000000001" customHeight="1">
      <c r="A15" s="319" t="s">
        <v>431</v>
      </c>
      <c r="B15" s="317"/>
      <c r="C15" s="305"/>
      <c r="D15" s="318">
        <v>50117636688</v>
      </c>
      <c r="E15" s="318"/>
      <c r="F15" s="318">
        <v>48077695198</v>
      </c>
      <c r="G15" s="318"/>
      <c r="H15" s="318">
        <v>49243410941</v>
      </c>
      <c r="I15" s="318"/>
      <c r="J15" s="318">
        <v>44441717584</v>
      </c>
      <c r="K15" s="301"/>
    </row>
    <row r="16" spans="1:11" s="302" customFormat="1" ht="20.100000000000001" customHeight="1">
      <c r="A16" s="319" t="s">
        <v>432</v>
      </c>
      <c r="B16" s="317"/>
      <c r="C16" s="305"/>
      <c r="D16" s="318">
        <v>786389606</v>
      </c>
      <c r="E16" s="318"/>
      <c r="F16" s="318">
        <v>704951949</v>
      </c>
      <c r="G16" s="318"/>
      <c r="H16" s="318">
        <v>778994562</v>
      </c>
      <c r="I16" s="318"/>
      <c r="J16" s="318">
        <v>696362888</v>
      </c>
      <c r="K16" s="301"/>
    </row>
    <row r="17" spans="1:11" s="302" customFormat="1" ht="20.100000000000001" customHeight="1">
      <c r="A17" s="319" t="s">
        <v>433</v>
      </c>
      <c r="B17" s="317"/>
      <c r="C17" s="305"/>
      <c r="D17" s="318">
        <v>10964079913</v>
      </c>
      <c r="E17" s="318"/>
      <c r="F17" s="318">
        <v>10247644676</v>
      </c>
      <c r="G17" s="318"/>
      <c r="H17" s="318">
        <v>10956520293</v>
      </c>
      <c r="I17" s="318"/>
      <c r="J17" s="318">
        <v>9705062446</v>
      </c>
      <c r="K17" s="301"/>
    </row>
    <row r="18" spans="1:11" s="302" customFormat="1" ht="20.100000000000001" customHeight="1">
      <c r="A18" s="319" t="s">
        <v>335</v>
      </c>
      <c r="B18" s="317"/>
      <c r="C18" s="305"/>
      <c r="D18" s="318">
        <v>2437180957</v>
      </c>
      <c r="E18" s="318"/>
      <c r="F18" s="318">
        <v>2271253647</v>
      </c>
      <c r="G18" s="318"/>
      <c r="H18" s="318">
        <v>2559191407</v>
      </c>
      <c r="I18" s="318"/>
      <c r="J18" s="318">
        <v>2147390149</v>
      </c>
      <c r="K18" s="301"/>
    </row>
    <row r="19" spans="1:11" s="302" customFormat="1" ht="20.100000000000001" customHeight="1">
      <c r="A19" s="319" t="s">
        <v>434</v>
      </c>
      <c r="B19" s="317"/>
      <c r="C19" s="305"/>
      <c r="D19" s="318">
        <v>1729111</v>
      </c>
      <c r="E19" s="318"/>
      <c r="F19" s="318">
        <v>270654</v>
      </c>
      <c r="G19" s="318"/>
      <c r="H19" s="318">
        <v>994948</v>
      </c>
      <c r="I19" s="318"/>
      <c r="J19" s="318">
        <v>148099</v>
      </c>
      <c r="K19" s="301"/>
    </row>
    <row r="20" spans="1:11" s="302" customFormat="1" ht="20.100000000000001" customHeight="1">
      <c r="A20" s="314" t="s">
        <v>336</v>
      </c>
      <c r="B20" s="321"/>
      <c r="C20" s="305"/>
      <c r="D20" s="322">
        <f>SUM(D15:D19)</f>
        <v>64307016275</v>
      </c>
      <c r="E20" s="318"/>
      <c r="F20" s="322">
        <f>SUM(F15:F19)</f>
        <v>61301816124</v>
      </c>
      <c r="G20" s="318"/>
      <c r="H20" s="322">
        <f>SUM(H15:H19)</f>
        <v>63539112151</v>
      </c>
      <c r="I20" s="318"/>
      <c r="J20" s="322">
        <f>SUM(J15:J19)</f>
        <v>56990681166</v>
      </c>
      <c r="K20" s="301"/>
    </row>
    <row r="21" spans="1:11" s="302" customFormat="1" ht="20.100000000000001" customHeight="1">
      <c r="A21" s="314" t="s">
        <v>435</v>
      </c>
      <c r="B21" s="317"/>
      <c r="C21" s="305"/>
      <c r="D21" s="318">
        <f>SUM(D13-D20)</f>
        <v>8514753782</v>
      </c>
      <c r="E21" s="318"/>
      <c r="F21" s="318">
        <f>SUM(F13-F20)</f>
        <v>8087614796</v>
      </c>
      <c r="G21" s="318"/>
      <c r="H21" s="318">
        <f>SUM(H13-H20)</f>
        <v>8195119994</v>
      </c>
      <c r="I21" s="318"/>
      <c r="J21" s="318">
        <v>7739679890</v>
      </c>
      <c r="K21" s="301"/>
    </row>
    <row r="22" spans="1:11" s="302" customFormat="1" ht="20.100000000000001" customHeight="1">
      <c r="A22" s="319" t="s">
        <v>536</v>
      </c>
      <c r="B22" s="317"/>
      <c r="C22" s="305"/>
      <c r="D22" s="318">
        <v>-862321</v>
      </c>
      <c r="E22" s="318"/>
      <c r="F22" s="318">
        <v>-1949470</v>
      </c>
      <c r="G22" s="318"/>
      <c r="H22" s="318">
        <v>0</v>
      </c>
      <c r="I22" s="318"/>
      <c r="J22" s="318">
        <v>0</v>
      </c>
      <c r="K22" s="301"/>
    </row>
    <row r="23" spans="1:11" s="302" customFormat="1" ht="20.100000000000001" customHeight="1">
      <c r="A23" s="319" t="s">
        <v>437</v>
      </c>
      <c r="B23" s="317"/>
      <c r="C23" s="305"/>
      <c r="D23" s="318">
        <v>27728804</v>
      </c>
      <c r="E23" s="318"/>
      <c r="F23" s="318">
        <v>16952978</v>
      </c>
      <c r="G23" s="318"/>
      <c r="H23" s="318">
        <v>22531073</v>
      </c>
      <c r="I23" s="318"/>
      <c r="J23" s="318">
        <v>33379094</v>
      </c>
      <c r="K23" s="301"/>
    </row>
    <row r="24" spans="1:11" s="302" customFormat="1" ht="20.100000000000001" customHeight="1">
      <c r="A24" s="305" t="s">
        <v>438</v>
      </c>
      <c r="B24" s="317">
        <v>26</v>
      </c>
      <c r="C24" s="305"/>
      <c r="D24" s="320">
        <v>-567460919</v>
      </c>
      <c r="E24" s="318"/>
      <c r="F24" s="320">
        <v>-444578753</v>
      </c>
      <c r="G24" s="318"/>
      <c r="H24" s="320">
        <v>-562988016</v>
      </c>
      <c r="I24" s="318"/>
      <c r="J24" s="320">
        <v>-434249557</v>
      </c>
      <c r="K24" s="301"/>
    </row>
    <row r="25" spans="1:11" s="302" customFormat="1" ht="20.100000000000001" customHeight="1">
      <c r="A25" s="314" t="s">
        <v>439</v>
      </c>
      <c r="B25" s="317"/>
      <c r="C25" s="305"/>
      <c r="D25" s="318">
        <f>SUM(D21:D24)</f>
        <v>7974159346</v>
      </c>
      <c r="E25" s="318"/>
      <c r="F25" s="318">
        <f>SUM(F21:F24)</f>
        <v>7658039551</v>
      </c>
      <c r="G25" s="318"/>
      <c r="H25" s="318">
        <f>SUM(H21:H24)</f>
        <v>7654663051</v>
      </c>
      <c r="I25" s="318"/>
      <c r="J25" s="318">
        <f>SUM(J21:J24)</f>
        <v>7338809427</v>
      </c>
      <c r="K25" s="301"/>
    </row>
    <row r="26" spans="1:11" s="302" customFormat="1" ht="20.100000000000001" customHeight="1">
      <c r="A26" s="305" t="s">
        <v>440</v>
      </c>
      <c r="B26" s="317">
        <v>27</v>
      </c>
      <c r="C26" s="305"/>
      <c r="D26" s="320">
        <v>-1532603485</v>
      </c>
      <c r="E26" s="318"/>
      <c r="F26" s="320">
        <v>-1440950286</v>
      </c>
      <c r="G26" s="318"/>
      <c r="H26" s="320">
        <v>-1479693128</v>
      </c>
      <c r="I26" s="318"/>
      <c r="J26" s="320">
        <v>-1317144569</v>
      </c>
      <c r="K26" s="301"/>
    </row>
    <row r="27" spans="1:11" s="302" customFormat="1" ht="20.100000000000001" customHeight="1">
      <c r="A27" s="314" t="s">
        <v>441</v>
      </c>
      <c r="B27" s="317"/>
      <c r="C27" s="305"/>
      <c r="D27" s="322">
        <f>SUM(D25:D26)</f>
        <v>6441555861</v>
      </c>
      <c r="E27" s="318"/>
      <c r="F27" s="322">
        <f>SUM(F25:F26)</f>
        <v>6217089265</v>
      </c>
      <c r="G27" s="318"/>
      <c r="H27" s="322">
        <f>SUM(H25:H26)</f>
        <v>6174969923</v>
      </c>
      <c r="I27" s="318"/>
      <c r="J27" s="322">
        <f>SUM(J25:J26)</f>
        <v>6021664858</v>
      </c>
      <c r="K27" s="301"/>
    </row>
    <row r="28" spans="1:11" s="302" customFormat="1" ht="20.100000000000001" customHeight="1">
      <c r="A28" s="314"/>
      <c r="B28" s="317"/>
      <c r="C28" s="305"/>
      <c r="D28" s="318"/>
      <c r="E28" s="318"/>
      <c r="F28" s="318"/>
      <c r="G28" s="318"/>
      <c r="H28" s="318"/>
      <c r="I28" s="318"/>
      <c r="J28" s="318"/>
      <c r="K28" s="301"/>
    </row>
    <row r="29" spans="1:11" s="302" customFormat="1" ht="20.100000000000001" customHeight="1">
      <c r="A29" s="314" t="s">
        <v>442</v>
      </c>
      <c r="B29" s="317"/>
      <c r="C29" s="305"/>
      <c r="D29" s="318"/>
      <c r="E29" s="318"/>
      <c r="F29" s="318"/>
      <c r="G29" s="318"/>
      <c r="H29" s="318"/>
      <c r="I29" s="318"/>
      <c r="J29" s="318"/>
      <c r="K29" s="301"/>
    </row>
    <row r="30" spans="1:11" s="302" customFormat="1" ht="20.100000000000001" customHeight="1">
      <c r="A30" s="323" t="s">
        <v>443</v>
      </c>
      <c r="B30" s="317"/>
      <c r="C30" s="305"/>
      <c r="D30" s="318"/>
      <c r="E30" s="318"/>
      <c r="F30" s="318"/>
      <c r="G30" s="318"/>
      <c r="H30" s="318"/>
      <c r="I30" s="318"/>
      <c r="J30" s="318"/>
      <c r="K30" s="301"/>
    </row>
    <row r="31" spans="1:11" s="302" customFormat="1" ht="20.100000000000001" customHeight="1">
      <c r="A31" s="323" t="s">
        <v>537</v>
      </c>
      <c r="B31" s="317"/>
      <c r="C31" s="305"/>
      <c r="D31" s="318"/>
      <c r="E31" s="318"/>
      <c r="F31" s="318"/>
      <c r="G31" s="318"/>
      <c r="H31" s="318"/>
      <c r="I31" s="318"/>
      <c r="J31" s="318"/>
      <c r="K31" s="301"/>
    </row>
    <row r="32" spans="1:11" s="302" customFormat="1" ht="20.100000000000001" customHeight="1">
      <c r="A32" s="305" t="s">
        <v>445</v>
      </c>
      <c r="I32" s="318"/>
      <c r="K32" s="301"/>
    </row>
    <row r="33" spans="1:11" s="302" customFormat="1" ht="20.100000000000001" customHeight="1">
      <c r="A33" s="305" t="s">
        <v>446</v>
      </c>
      <c r="B33" s="317"/>
      <c r="C33" s="305"/>
      <c r="D33" s="318">
        <v>147782</v>
      </c>
      <c r="E33" s="318"/>
      <c r="F33" s="318">
        <v>4299491</v>
      </c>
      <c r="G33" s="318"/>
      <c r="H33" s="318">
        <v>0</v>
      </c>
      <c r="I33" s="318"/>
      <c r="J33" s="318">
        <v>0</v>
      </c>
      <c r="K33" s="301"/>
    </row>
    <row r="34" spans="1:11" s="302" customFormat="1" ht="20.100000000000001" customHeight="1">
      <c r="A34" s="305"/>
      <c r="B34" s="317"/>
      <c r="C34" s="305"/>
      <c r="D34" s="322">
        <f>SUM(D33)</f>
        <v>147782</v>
      </c>
      <c r="E34" s="318"/>
      <c r="F34" s="322">
        <f>SUM(F33)</f>
        <v>4299491</v>
      </c>
      <c r="G34" s="318"/>
      <c r="H34" s="322">
        <f>SUM(H33)</f>
        <v>0</v>
      </c>
      <c r="I34" s="318"/>
      <c r="J34" s="322">
        <f>SUM(J33)</f>
        <v>0</v>
      </c>
      <c r="K34" s="301"/>
    </row>
    <row r="35" spans="1:11" s="302" customFormat="1" ht="20.100000000000001" customHeight="1">
      <c r="B35" s="317"/>
      <c r="C35" s="305"/>
      <c r="D35" s="318"/>
      <c r="E35" s="318"/>
      <c r="F35" s="318"/>
      <c r="G35" s="318"/>
      <c r="H35" s="318"/>
      <c r="I35" s="318"/>
      <c r="J35" s="318"/>
      <c r="K35" s="301"/>
    </row>
    <row r="36" spans="1:11" s="302" customFormat="1" ht="20.100000000000001" customHeight="1">
      <c r="A36" s="314" t="s">
        <v>450</v>
      </c>
      <c r="B36" s="317"/>
      <c r="C36" s="305"/>
      <c r="D36" s="320">
        <f>SUM(D34)</f>
        <v>147782</v>
      </c>
      <c r="E36" s="318"/>
      <c r="F36" s="320">
        <f>SUM(F34)</f>
        <v>4299491</v>
      </c>
      <c r="G36" s="318"/>
      <c r="H36" s="320">
        <f>SUM(H34)</f>
        <v>0</v>
      </c>
      <c r="I36" s="318"/>
      <c r="J36" s="320">
        <f>SUM(J34)</f>
        <v>0</v>
      </c>
      <c r="K36" s="301"/>
    </row>
    <row r="37" spans="1:11" s="302" customFormat="1" ht="14.25" customHeight="1">
      <c r="A37" s="314"/>
      <c r="B37" s="317"/>
      <c r="C37" s="305"/>
      <c r="D37" s="326"/>
      <c r="E37" s="318"/>
      <c r="F37" s="326"/>
      <c r="G37" s="318"/>
      <c r="H37" s="326"/>
      <c r="I37" s="318"/>
      <c r="J37" s="326"/>
      <c r="K37" s="301"/>
    </row>
    <row r="38" spans="1:11" s="302" customFormat="1" ht="20.100000000000001" customHeight="1" thickBot="1">
      <c r="A38" s="314" t="s">
        <v>451</v>
      </c>
      <c r="B38" s="317"/>
      <c r="C38" s="305"/>
      <c r="D38" s="327">
        <f>SUM(D27,D36)</f>
        <v>6441703643</v>
      </c>
      <c r="E38" s="318"/>
      <c r="F38" s="327">
        <f>SUM(F27,F36)</f>
        <v>6221388756</v>
      </c>
      <c r="G38" s="318"/>
      <c r="H38" s="327">
        <f>SUM(H27,H36)</f>
        <v>6174969923</v>
      </c>
      <c r="I38" s="318"/>
      <c r="J38" s="327">
        <f>SUM(J27,J36)</f>
        <v>6021664858</v>
      </c>
      <c r="K38" s="301"/>
    </row>
    <row r="39" spans="1:11" s="302" customFormat="1" ht="14.25" customHeight="1" thickTop="1">
      <c r="A39" s="314"/>
      <c r="B39" s="328"/>
      <c r="C39" s="305"/>
      <c r="D39" s="318"/>
      <c r="E39" s="318"/>
      <c r="F39" s="318"/>
      <c r="G39" s="318"/>
      <c r="H39" s="318"/>
      <c r="I39" s="318"/>
      <c r="J39" s="318"/>
      <c r="K39" s="301"/>
    </row>
    <row r="40" spans="1:11" s="302" customFormat="1" ht="20.25" customHeight="1">
      <c r="A40" s="302" t="s">
        <v>396</v>
      </c>
      <c r="B40" s="328"/>
      <c r="C40" s="305"/>
      <c r="D40" s="318"/>
      <c r="E40" s="318"/>
      <c r="F40" s="318"/>
      <c r="G40" s="318"/>
      <c r="H40" s="318"/>
      <c r="I40" s="318"/>
      <c r="J40" s="318"/>
      <c r="K40" s="301"/>
    </row>
    <row r="41" spans="1:11" s="302" customFormat="1" ht="21.75" customHeight="1">
      <c r="A41" s="298" t="s">
        <v>381</v>
      </c>
      <c r="B41" s="328"/>
      <c r="C41" s="305"/>
      <c r="K41" s="301"/>
    </row>
    <row r="42" spans="1:11" s="302" customFormat="1" ht="21.75" customHeight="1">
      <c r="A42" s="303" t="s">
        <v>452</v>
      </c>
      <c r="B42" s="299"/>
      <c r="C42" s="299"/>
      <c r="K42" s="301"/>
    </row>
    <row r="43" spans="1:11" s="302" customFormat="1" ht="21.75" customHeight="1">
      <c r="A43" s="303" t="str">
        <f>A3</f>
        <v>For the year ended 31 December 2023</v>
      </c>
      <c r="B43" s="299"/>
      <c r="C43" s="299"/>
      <c r="K43" s="301"/>
    </row>
    <row r="44" spans="1:11" s="302" customFormat="1" ht="21.75" customHeight="1">
      <c r="A44" s="305"/>
      <c r="B44" s="299"/>
      <c r="C44" s="299"/>
      <c r="D44" s="304"/>
      <c r="E44" s="300"/>
      <c r="F44" s="306"/>
      <c r="G44" s="306"/>
      <c r="H44" s="304"/>
      <c r="I44" s="300"/>
      <c r="J44" s="301" t="s">
        <v>384</v>
      </c>
      <c r="K44" s="301"/>
    </row>
    <row r="45" spans="1:11" s="302" customFormat="1" ht="21.75" customHeight="1">
      <c r="A45" s="305"/>
      <c r="B45" s="300"/>
      <c r="C45" s="300"/>
      <c r="D45" s="381" t="s">
        <v>225</v>
      </c>
      <c r="E45" s="382"/>
      <c r="F45" s="382"/>
      <c r="G45" s="307"/>
      <c r="H45" s="308"/>
      <c r="I45" s="309" t="s">
        <v>226</v>
      </c>
      <c r="J45" s="310"/>
      <c r="K45" s="301"/>
    </row>
    <row r="46" spans="1:11" s="302" customFormat="1" ht="21.75" customHeight="1">
      <c r="A46" s="305"/>
      <c r="B46" s="311" t="s">
        <v>385</v>
      </c>
      <c r="C46" s="305"/>
      <c r="D46" s="312">
        <f>D6</f>
        <v>2023</v>
      </c>
      <c r="E46" s="306"/>
      <c r="F46" s="312">
        <f>F6</f>
        <v>2022</v>
      </c>
      <c r="G46" s="313"/>
      <c r="H46" s="312">
        <f>H6</f>
        <v>2023</v>
      </c>
      <c r="I46" s="306"/>
      <c r="J46" s="312">
        <f>J6</f>
        <v>2022</v>
      </c>
      <c r="K46" s="301"/>
    </row>
    <row r="47" spans="1:11" s="331" customFormat="1" ht="20.100000000000001" customHeight="1">
      <c r="A47" s="314" t="s">
        <v>361</v>
      </c>
      <c r="B47" s="328"/>
      <c r="C47" s="305"/>
      <c r="D47" s="329"/>
      <c r="E47" s="330"/>
      <c r="F47" s="329"/>
      <c r="G47" s="330"/>
      <c r="H47" s="329"/>
      <c r="I47" s="330"/>
      <c r="J47" s="329"/>
      <c r="K47" s="330"/>
    </row>
    <row r="48" spans="1:11" s="302" customFormat="1" ht="20.100000000000001" customHeight="1" thickBot="1">
      <c r="A48" s="305" t="s">
        <v>453</v>
      </c>
      <c r="B48" s="331"/>
      <c r="C48" s="328"/>
      <c r="D48" s="318">
        <f>SUM(D27-C516)</f>
        <v>6441555861</v>
      </c>
      <c r="E48" s="318"/>
      <c r="F48" s="318">
        <f>SUM(F27-E516)</f>
        <v>6217089265</v>
      </c>
      <c r="G48" s="318"/>
      <c r="H48" s="327">
        <f>SUM(H27)</f>
        <v>6174969923</v>
      </c>
      <c r="I48" s="318"/>
      <c r="J48" s="327">
        <f>SUM(J27)</f>
        <v>6021664858</v>
      </c>
      <c r="K48" s="301"/>
    </row>
    <row r="49" spans="1:11" s="302" customFormat="1" ht="20.100000000000001" customHeight="1" thickTop="1">
      <c r="A49" s="305" t="s">
        <v>419</v>
      </c>
      <c r="B49" s="328"/>
      <c r="C49" s="305"/>
      <c r="D49" s="320">
        <v>0</v>
      </c>
      <c r="E49" s="318"/>
      <c r="F49" s="320">
        <v>0</v>
      </c>
      <c r="G49" s="318"/>
      <c r="H49" s="332"/>
      <c r="I49" s="318"/>
      <c r="J49" s="332"/>
      <c r="K49" s="301"/>
    </row>
    <row r="50" spans="1:11" s="302" customFormat="1" ht="20.100000000000001" customHeight="1" thickBot="1">
      <c r="A50" s="314"/>
      <c r="B50" s="328"/>
      <c r="C50" s="305"/>
      <c r="D50" s="333">
        <f>SUM(D48:D49)</f>
        <v>6441555861</v>
      </c>
      <c r="E50" s="318"/>
      <c r="F50" s="333">
        <f>SUM(F48:F49)</f>
        <v>6217089265</v>
      </c>
      <c r="G50" s="318"/>
      <c r="H50" s="318"/>
      <c r="I50" s="318"/>
      <c r="J50" s="318"/>
      <c r="K50" s="301"/>
    </row>
    <row r="51" spans="1:11" s="302" customFormat="1" ht="20.100000000000001" customHeight="1" thickTop="1">
      <c r="A51" s="314"/>
      <c r="B51" s="328"/>
      <c r="C51" s="305"/>
      <c r="D51" s="318"/>
      <c r="E51" s="318"/>
      <c r="F51" s="318"/>
      <c r="G51" s="318"/>
      <c r="H51" s="318"/>
      <c r="I51" s="318"/>
      <c r="J51" s="318"/>
      <c r="K51" s="301"/>
    </row>
    <row r="52" spans="1:11" s="331" customFormat="1" ht="20.100000000000001" customHeight="1">
      <c r="A52" s="314" t="s">
        <v>364</v>
      </c>
      <c r="B52" s="328"/>
      <c r="C52" s="305"/>
      <c r="E52" s="330"/>
      <c r="G52" s="330"/>
      <c r="I52" s="330"/>
      <c r="K52" s="330"/>
    </row>
    <row r="53" spans="1:11" s="302" customFormat="1" ht="20.100000000000001" customHeight="1" thickBot="1">
      <c r="A53" s="305" t="s">
        <v>453</v>
      </c>
      <c r="B53" s="328"/>
      <c r="C53" s="305"/>
      <c r="D53" s="318">
        <f>SUM(D38-D54)</f>
        <v>6441703643</v>
      </c>
      <c r="E53" s="318"/>
      <c r="F53" s="318">
        <f>SUM(F38-F54)</f>
        <v>6221388756</v>
      </c>
      <c r="G53" s="318"/>
      <c r="H53" s="327">
        <f>SUM(H38)</f>
        <v>6174969923</v>
      </c>
      <c r="I53" s="318"/>
      <c r="J53" s="327">
        <f>SUM(J38)</f>
        <v>6021664858</v>
      </c>
      <c r="K53" s="301"/>
    </row>
    <row r="54" spans="1:11" s="302" customFormat="1" ht="20.100000000000001" customHeight="1" thickTop="1">
      <c r="A54" s="305" t="s">
        <v>419</v>
      </c>
      <c r="B54" s="331"/>
      <c r="C54" s="328"/>
      <c r="D54" s="320">
        <v>0</v>
      </c>
      <c r="E54" s="318"/>
      <c r="F54" s="320">
        <v>0</v>
      </c>
      <c r="G54" s="318"/>
      <c r="H54" s="318"/>
      <c r="I54" s="318"/>
      <c r="J54" s="318"/>
      <c r="K54" s="301"/>
    </row>
    <row r="55" spans="1:11" s="302" customFormat="1" ht="20.100000000000001" customHeight="1" thickBot="1">
      <c r="A55" s="305"/>
      <c r="B55" s="328"/>
      <c r="C55" s="305"/>
      <c r="D55" s="333">
        <f>SUM(D53:D54)</f>
        <v>6441703643</v>
      </c>
      <c r="E55" s="318"/>
      <c r="F55" s="333">
        <f>SUM(F53:F54)</f>
        <v>6221388756</v>
      </c>
      <c r="G55" s="318"/>
      <c r="H55" s="332"/>
      <c r="I55" s="318"/>
      <c r="J55" s="332"/>
      <c r="K55" s="301"/>
    </row>
    <row r="56" spans="1:11" s="302" customFormat="1" ht="20.100000000000001" customHeight="1" thickTop="1">
      <c r="A56" s="314"/>
      <c r="B56" s="328"/>
      <c r="C56" s="305"/>
      <c r="G56" s="318"/>
      <c r="H56" s="318"/>
      <c r="I56" s="318"/>
      <c r="J56" s="318"/>
      <c r="K56" s="301"/>
    </row>
    <row r="57" spans="1:11" s="302" customFormat="1" ht="21.75" customHeight="1">
      <c r="A57" s="314" t="s">
        <v>454</v>
      </c>
      <c r="B57" s="328">
        <v>28</v>
      </c>
      <c r="C57" s="305"/>
      <c r="D57" s="306"/>
      <c r="E57" s="306"/>
      <c r="F57" s="306"/>
      <c r="G57" s="306"/>
      <c r="H57" s="306"/>
      <c r="I57" s="306"/>
      <c r="J57" s="306"/>
      <c r="K57" s="301"/>
    </row>
    <row r="58" spans="1:11" s="302" customFormat="1" ht="21.75" customHeight="1">
      <c r="A58" s="319" t="s">
        <v>455</v>
      </c>
      <c r="B58" s="328"/>
      <c r="C58" s="305"/>
      <c r="D58" s="306"/>
      <c r="E58" s="306"/>
      <c r="F58" s="306"/>
      <c r="G58" s="306"/>
      <c r="H58" s="306"/>
      <c r="I58" s="306"/>
      <c r="J58" s="306"/>
      <c r="K58" s="301"/>
    </row>
    <row r="59" spans="1:11" s="302" customFormat="1" ht="21.75" customHeight="1" thickBot="1">
      <c r="A59" s="305" t="s">
        <v>456</v>
      </c>
      <c r="B59" s="305"/>
      <c r="C59" s="305"/>
      <c r="D59" s="334">
        <f>D27/13151198025</f>
        <v>0.48980753302891583</v>
      </c>
      <c r="E59" s="335"/>
      <c r="F59" s="334">
        <f>F27/13151198025</f>
        <v>0.4727393848972174</v>
      </c>
      <c r="G59" s="335"/>
      <c r="H59" s="334">
        <f>H27/13151198025</f>
        <v>0.46953668489072881</v>
      </c>
      <c r="I59" s="336"/>
      <c r="J59" s="334">
        <f>J27/13151198025</f>
        <v>0.45787956705944288</v>
      </c>
      <c r="K59" s="301"/>
    </row>
    <row r="60" spans="1:11" s="302" customFormat="1" ht="21.75" customHeight="1" thickTop="1">
      <c r="A60" s="319"/>
      <c r="B60" s="305"/>
      <c r="C60" s="305"/>
      <c r="D60" s="336"/>
      <c r="E60" s="335"/>
      <c r="F60" s="336"/>
      <c r="G60" s="336"/>
      <c r="H60" s="336"/>
      <c r="I60" s="335"/>
      <c r="J60" s="336"/>
      <c r="K60" s="301"/>
    </row>
    <row r="61" spans="1:11" s="302" customFormat="1" ht="21.75" customHeight="1">
      <c r="A61" s="302" t="s">
        <v>396</v>
      </c>
      <c r="B61" s="337"/>
      <c r="C61" s="305"/>
      <c r="D61" s="301"/>
      <c r="E61" s="301"/>
      <c r="F61" s="301"/>
      <c r="G61" s="301"/>
      <c r="H61" s="301"/>
      <c r="I61" s="301"/>
      <c r="J61" s="301"/>
      <c r="K61" s="301"/>
    </row>
    <row r="62" spans="1:11" s="302" customFormat="1" ht="21" customHeight="1">
      <c r="A62" s="298" t="s">
        <v>381</v>
      </c>
      <c r="B62" s="299"/>
      <c r="C62" s="299"/>
      <c r="D62" s="300"/>
      <c r="E62" s="300"/>
      <c r="F62" s="300"/>
      <c r="G62" s="300"/>
      <c r="H62" s="300"/>
      <c r="I62" s="300"/>
      <c r="J62" s="300"/>
      <c r="K62" s="301"/>
    </row>
    <row r="63" spans="1:11" s="302" customFormat="1" ht="21" customHeight="1">
      <c r="A63" s="303" t="s">
        <v>457</v>
      </c>
      <c r="B63" s="299"/>
      <c r="C63" s="299"/>
      <c r="D63" s="304"/>
      <c r="E63" s="300"/>
      <c r="F63" s="304"/>
      <c r="G63" s="304"/>
      <c r="H63" s="304"/>
      <c r="I63" s="300"/>
      <c r="J63" s="304"/>
      <c r="K63" s="301"/>
    </row>
    <row r="64" spans="1:11" s="302" customFormat="1" ht="21" customHeight="1">
      <c r="A64" s="303" t="str">
        <f>A43</f>
        <v>For the year ended 31 December 2023</v>
      </c>
      <c r="B64" s="299"/>
      <c r="C64" s="299"/>
      <c r="D64" s="304"/>
      <c r="E64" s="300"/>
      <c r="F64" s="304"/>
      <c r="G64" s="304"/>
      <c r="H64" s="304"/>
      <c r="I64" s="300"/>
      <c r="J64" s="304"/>
      <c r="K64" s="301"/>
    </row>
    <row r="65" spans="1:11" s="302" customFormat="1" ht="21" customHeight="1">
      <c r="A65" s="305"/>
      <c r="B65" s="299"/>
      <c r="C65" s="299"/>
      <c r="D65" s="304"/>
      <c r="E65" s="300"/>
      <c r="F65" s="306"/>
      <c r="G65" s="306"/>
      <c r="H65" s="304"/>
      <c r="I65" s="300"/>
      <c r="J65" s="301" t="s">
        <v>384</v>
      </c>
      <c r="K65" s="301"/>
    </row>
    <row r="66" spans="1:11" s="302" customFormat="1" ht="21" customHeight="1">
      <c r="A66" s="305"/>
      <c r="B66" s="300"/>
      <c r="C66" s="300"/>
      <c r="D66" s="381" t="s">
        <v>225</v>
      </c>
      <c r="E66" s="382"/>
      <c r="F66" s="382"/>
      <c r="G66" s="307"/>
      <c r="H66" s="308"/>
      <c r="I66" s="309" t="s">
        <v>226</v>
      </c>
      <c r="J66" s="310"/>
      <c r="K66" s="301"/>
    </row>
    <row r="67" spans="1:11" s="302" customFormat="1" ht="21" customHeight="1">
      <c r="A67" s="305"/>
      <c r="B67" s="299"/>
      <c r="C67" s="305"/>
      <c r="D67" s="312">
        <f>D46</f>
        <v>2023</v>
      </c>
      <c r="E67" s="306"/>
      <c r="F67" s="312">
        <f>F46</f>
        <v>2022</v>
      </c>
      <c r="G67" s="313"/>
      <c r="H67" s="312">
        <f>H46</f>
        <v>2023</v>
      </c>
      <c r="I67" s="306"/>
      <c r="J67" s="312">
        <f>J46</f>
        <v>2022</v>
      </c>
      <c r="K67" s="301"/>
    </row>
    <row r="68" spans="1:11" s="302" customFormat="1" ht="21" customHeight="1">
      <c r="A68" s="314" t="s">
        <v>458</v>
      </c>
      <c r="B68" s="305"/>
      <c r="C68" s="313"/>
      <c r="D68" s="338"/>
      <c r="E68" s="338"/>
      <c r="F68" s="338"/>
      <c r="G68" s="338"/>
      <c r="H68" s="338"/>
      <c r="I68" s="338"/>
      <c r="J68" s="338"/>
      <c r="K68" s="301"/>
    </row>
    <row r="69" spans="1:11" s="302" customFormat="1" ht="21" customHeight="1">
      <c r="A69" s="339" t="s">
        <v>459</v>
      </c>
      <c r="B69" s="305"/>
      <c r="C69" s="306"/>
      <c r="D69" s="318">
        <f>D25</f>
        <v>7974159346</v>
      </c>
      <c r="E69" s="318"/>
      <c r="F69" s="318">
        <f>F25</f>
        <v>7658039551</v>
      </c>
      <c r="G69" s="318"/>
      <c r="H69" s="318">
        <f>H25</f>
        <v>7654663051</v>
      </c>
      <c r="I69" s="318"/>
      <c r="J69" s="318">
        <f>J25</f>
        <v>7338809427</v>
      </c>
      <c r="K69" s="301"/>
    </row>
    <row r="70" spans="1:11" s="302" customFormat="1" ht="21" customHeight="1">
      <c r="A70" s="319" t="s">
        <v>460</v>
      </c>
      <c r="B70" s="305"/>
      <c r="C70" s="306"/>
      <c r="D70" s="318"/>
      <c r="E70" s="318"/>
      <c r="F70" s="318"/>
      <c r="G70" s="318"/>
      <c r="H70" s="318"/>
      <c r="I70" s="318"/>
      <c r="J70" s="318"/>
      <c r="K70" s="301"/>
    </row>
    <row r="71" spans="1:11" s="302" customFormat="1" ht="21" customHeight="1">
      <c r="A71" s="319" t="s">
        <v>461</v>
      </c>
      <c r="B71" s="305"/>
      <c r="C71" s="306"/>
      <c r="D71" s="318"/>
      <c r="E71" s="318"/>
      <c r="F71" s="318"/>
      <c r="G71" s="318"/>
      <c r="H71" s="318"/>
      <c r="I71" s="318"/>
      <c r="J71" s="318"/>
      <c r="K71" s="301"/>
    </row>
    <row r="72" spans="1:11" s="302" customFormat="1" ht="21" customHeight="1">
      <c r="A72" s="319" t="s">
        <v>462</v>
      </c>
      <c r="B72" s="305"/>
      <c r="C72" s="306"/>
      <c r="D72" s="318">
        <v>3431395956</v>
      </c>
      <c r="E72" s="318"/>
      <c r="F72" s="318">
        <v>3156130752</v>
      </c>
      <c r="G72" s="318"/>
      <c r="H72" s="318">
        <v>3593512389</v>
      </c>
      <c r="I72" s="318"/>
      <c r="J72" s="318">
        <v>3052816604</v>
      </c>
      <c r="K72" s="301"/>
    </row>
    <row r="73" spans="1:11" s="302" customFormat="1" ht="21" customHeight="1">
      <c r="A73" s="319" t="s">
        <v>538</v>
      </c>
      <c r="B73" s="305"/>
      <c r="C73" s="306"/>
      <c r="D73" s="318">
        <v>0</v>
      </c>
      <c r="E73" s="318"/>
      <c r="F73" s="318">
        <v>-19800</v>
      </c>
      <c r="G73" s="318"/>
      <c r="H73" s="318">
        <v>46739270</v>
      </c>
      <c r="I73" s="318"/>
      <c r="J73" s="318">
        <v>-19800</v>
      </c>
      <c r="K73" s="301"/>
    </row>
    <row r="74" spans="1:11" s="302" customFormat="1" ht="21" customHeight="1">
      <c r="A74" s="302" t="s">
        <v>464</v>
      </c>
      <c r="B74" s="305"/>
      <c r="C74" s="306"/>
      <c r="D74" s="318">
        <v>76875300</v>
      </c>
      <c r="E74" s="325"/>
      <c r="F74" s="318">
        <v>40774394</v>
      </c>
      <c r="G74" s="325"/>
      <c r="H74" s="318">
        <v>70414399</v>
      </c>
      <c r="I74" s="325"/>
      <c r="J74" s="318">
        <v>69811911</v>
      </c>
      <c r="K74" s="301"/>
    </row>
    <row r="75" spans="1:11" s="302" customFormat="1" ht="21" customHeight="1">
      <c r="A75" s="319" t="s">
        <v>465</v>
      </c>
      <c r="B75" s="305"/>
      <c r="C75" s="305"/>
      <c r="D75" s="318">
        <v>-1472292</v>
      </c>
      <c r="E75" s="325"/>
      <c r="F75" s="318">
        <v>3014186</v>
      </c>
      <c r="G75" s="325"/>
      <c r="H75" s="318">
        <v>-2075584</v>
      </c>
      <c r="I75" s="325"/>
      <c r="J75" s="318">
        <v>-652467</v>
      </c>
      <c r="K75" s="301"/>
    </row>
    <row r="76" spans="1:11" s="302" customFormat="1" ht="21" customHeight="1">
      <c r="A76" s="319" t="s">
        <v>466</v>
      </c>
      <c r="B76" s="305"/>
      <c r="C76" s="305"/>
      <c r="D76" s="325">
        <v>3278523</v>
      </c>
      <c r="E76" s="325"/>
      <c r="F76" s="325">
        <v>-4303219</v>
      </c>
      <c r="G76" s="325"/>
      <c r="H76" s="325">
        <v>-644920</v>
      </c>
      <c r="I76" s="325"/>
      <c r="J76" s="325">
        <v>-2045719</v>
      </c>
      <c r="K76" s="301"/>
    </row>
    <row r="77" spans="1:11" s="302" customFormat="1" ht="21" customHeight="1">
      <c r="A77" s="319" t="s">
        <v>539</v>
      </c>
      <c r="B77" s="305"/>
      <c r="C77" s="306"/>
      <c r="D77" s="325">
        <v>0</v>
      </c>
      <c r="E77" s="325"/>
      <c r="F77" s="325">
        <v>-10347612</v>
      </c>
      <c r="G77" s="325"/>
      <c r="H77" s="325">
        <v>0</v>
      </c>
      <c r="I77" s="325"/>
      <c r="J77" s="325">
        <v>-10300000</v>
      </c>
      <c r="K77" s="301"/>
    </row>
    <row r="78" spans="1:11" s="302" customFormat="1" ht="21" customHeight="1">
      <c r="A78" s="319" t="s">
        <v>468</v>
      </c>
      <c r="B78" s="305"/>
      <c r="C78" s="306"/>
      <c r="D78" s="325">
        <v>0</v>
      </c>
      <c r="E78" s="325"/>
      <c r="F78" s="325">
        <v>0</v>
      </c>
      <c r="G78" s="325"/>
      <c r="H78" s="325">
        <v>230000000</v>
      </c>
      <c r="I78" s="325"/>
      <c r="J78" s="325">
        <v>0</v>
      </c>
      <c r="K78" s="301"/>
    </row>
    <row r="79" spans="1:11" s="302" customFormat="1" ht="21" customHeight="1">
      <c r="A79" s="319" t="s">
        <v>540</v>
      </c>
      <c r="B79" s="305"/>
      <c r="C79" s="306"/>
      <c r="D79" s="325">
        <v>862321</v>
      </c>
      <c r="E79" s="325"/>
      <c r="F79" s="325">
        <v>1949470</v>
      </c>
      <c r="G79" s="325"/>
      <c r="H79" s="325">
        <v>0</v>
      </c>
      <c r="I79" s="325"/>
      <c r="J79" s="325">
        <v>0</v>
      </c>
      <c r="K79" s="301"/>
    </row>
    <row r="80" spans="1:11" s="302" customFormat="1" ht="21" customHeight="1">
      <c r="A80" s="305" t="s">
        <v>470</v>
      </c>
      <c r="B80" s="305"/>
      <c r="C80" s="306"/>
      <c r="D80" s="325">
        <v>56522934</v>
      </c>
      <c r="E80" s="325"/>
      <c r="F80" s="325">
        <v>49617731</v>
      </c>
      <c r="G80" s="325"/>
      <c r="H80" s="325">
        <v>49676498</v>
      </c>
      <c r="I80" s="325"/>
      <c r="J80" s="325">
        <v>43642771</v>
      </c>
      <c r="K80" s="301"/>
    </row>
    <row r="81" spans="1:11" s="302" customFormat="1" ht="21" customHeight="1">
      <c r="A81" s="305" t="s">
        <v>471</v>
      </c>
      <c r="B81" s="305"/>
      <c r="C81" s="306"/>
      <c r="D81" s="325">
        <v>71557229</v>
      </c>
      <c r="E81" s="325"/>
      <c r="F81" s="325">
        <v>166533586</v>
      </c>
      <c r="G81" s="325"/>
      <c r="H81" s="325">
        <v>71557229</v>
      </c>
      <c r="I81" s="325"/>
      <c r="J81" s="325">
        <v>166533586</v>
      </c>
      <c r="K81" s="301"/>
    </row>
    <row r="82" spans="1:11" s="302" customFormat="1" ht="21" customHeight="1">
      <c r="A82" s="319" t="s">
        <v>472</v>
      </c>
      <c r="B82" s="305"/>
      <c r="C82" s="306"/>
      <c r="D82" s="325">
        <v>1883075</v>
      </c>
      <c r="E82" s="325"/>
      <c r="F82" s="325">
        <v>-11223187</v>
      </c>
      <c r="G82" s="325"/>
      <c r="H82" s="325">
        <v>-1407632</v>
      </c>
      <c r="I82" s="325"/>
      <c r="J82" s="325">
        <v>-4795275</v>
      </c>
      <c r="K82" s="301"/>
    </row>
    <row r="83" spans="1:11" s="302" customFormat="1" ht="21" customHeight="1">
      <c r="A83" s="319" t="s">
        <v>541</v>
      </c>
      <c r="B83" s="305"/>
      <c r="C83" s="306"/>
      <c r="D83" s="325">
        <v>7405178</v>
      </c>
      <c r="E83" s="325"/>
      <c r="F83" s="325">
        <v>18867227</v>
      </c>
      <c r="G83" s="325"/>
      <c r="H83" s="325">
        <v>7405178</v>
      </c>
      <c r="I83" s="325"/>
      <c r="J83" s="325">
        <v>18867227</v>
      </c>
      <c r="K83" s="301"/>
    </row>
    <row r="84" spans="1:11" s="302" customFormat="1" ht="21" customHeight="1">
      <c r="A84" s="319" t="s">
        <v>474</v>
      </c>
      <c r="B84" s="305"/>
      <c r="C84" s="306"/>
      <c r="D84" s="325">
        <v>0</v>
      </c>
      <c r="E84" s="325"/>
      <c r="F84" s="325">
        <v>0</v>
      </c>
      <c r="G84" s="325"/>
      <c r="H84" s="325">
        <v>-224999970</v>
      </c>
      <c r="I84" s="325"/>
      <c r="J84" s="325">
        <v>-407999240</v>
      </c>
      <c r="K84" s="301"/>
    </row>
    <row r="85" spans="1:11" s="302" customFormat="1" ht="21" customHeight="1">
      <c r="A85" s="305" t="s">
        <v>475</v>
      </c>
      <c r="B85" s="305"/>
      <c r="C85" s="306"/>
      <c r="D85" s="325">
        <v>-27728804</v>
      </c>
      <c r="E85" s="325"/>
      <c r="F85" s="325">
        <v>-16952978</v>
      </c>
      <c r="G85" s="325"/>
      <c r="H85" s="325">
        <v>-22531073</v>
      </c>
      <c r="I85" s="325"/>
      <c r="J85" s="325">
        <v>-33379094</v>
      </c>
      <c r="K85" s="301"/>
    </row>
    <row r="86" spans="1:11" s="302" customFormat="1" ht="21" customHeight="1">
      <c r="A86" s="305" t="s">
        <v>476</v>
      </c>
      <c r="B86" s="305"/>
      <c r="C86" s="306"/>
      <c r="D86" s="340">
        <v>485595330</v>
      </c>
      <c r="E86" s="325"/>
      <c r="F86" s="340">
        <v>267640521</v>
      </c>
      <c r="G86" s="325"/>
      <c r="H86" s="340">
        <v>481611925</v>
      </c>
      <c r="I86" s="325"/>
      <c r="J86" s="340">
        <v>257826244</v>
      </c>
      <c r="K86" s="301"/>
    </row>
    <row r="87" spans="1:11" s="302" customFormat="1" ht="21" customHeight="1">
      <c r="A87" s="319" t="s">
        <v>477</v>
      </c>
      <c r="B87" s="305"/>
      <c r="C87" s="306"/>
      <c r="D87" s="332"/>
      <c r="E87" s="318"/>
      <c r="F87" s="332"/>
      <c r="G87" s="318"/>
      <c r="H87" s="332"/>
      <c r="I87" s="332"/>
      <c r="J87" s="332"/>
      <c r="K87" s="301"/>
    </row>
    <row r="88" spans="1:11" s="302" customFormat="1" ht="21" customHeight="1">
      <c r="A88" s="319" t="s">
        <v>478</v>
      </c>
      <c r="B88" s="305"/>
      <c r="C88" s="306"/>
      <c r="D88" s="325">
        <f>SUM(D69:D86)</f>
        <v>12080334096</v>
      </c>
      <c r="E88" s="318"/>
      <c r="F88" s="325">
        <f>SUM(F69:F86)</f>
        <v>11319720622</v>
      </c>
      <c r="G88" s="318"/>
      <c r="H88" s="325">
        <f>SUM(H69:H86)</f>
        <v>11953920760</v>
      </c>
      <c r="I88" s="325"/>
      <c r="J88" s="325">
        <v>10489116175</v>
      </c>
      <c r="K88" s="301"/>
    </row>
    <row r="89" spans="1:11" s="302" customFormat="1" ht="21" customHeight="1">
      <c r="A89" s="341" t="s">
        <v>479</v>
      </c>
      <c r="B89" s="305"/>
      <c r="C89" s="306"/>
      <c r="D89" s="318"/>
      <c r="E89" s="318"/>
      <c r="F89" s="318"/>
      <c r="G89" s="318"/>
      <c r="H89" s="318"/>
      <c r="I89" s="318"/>
      <c r="J89" s="318"/>
      <c r="K89" s="301"/>
    </row>
    <row r="90" spans="1:11" s="302" customFormat="1" ht="21" customHeight="1">
      <c r="A90" s="305" t="s">
        <v>480</v>
      </c>
      <c r="B90" s="342"/>
      <c r="D90" s="318">
        <v>-49137312</v>
      </c>
      <c r="E90" s="325"/>
      <c r="F90" s="318">
        <v>-389810525</v>
      </c>
      <c r="G90" s="325"/>
      <c r="H90" s="318">
        <v>-43795565</v>
      </c>
      <c r="I90" s="318"/>
      <c r="J90" s="318">
        <v>-479042653</v>
      </c>
      <c r="K90" s="301"/>
    </row>
    <row r="91" spans="1:11" s="302" customFormat="1" ht="21" customHeight="1">
      <c r="A91" s="302" t="s">
        <v>481</v>
      </c>
      <c r="B91" s="305"/>
      <c r="C91" s="306"/>
      <c r="D91" s="318">
        <v>-412071015</v>
      </c>
      <c r="E91" s="318"/>
      <c r="F91" s="318">
        <v>-1098651579</v>
      </c>
      <c r="G91" s="318"/>
      <c r="H91" s="318">
        <v>-453016754</v>
      </c>
      <c r="I91" s="318"/>
      <c r="J91" s="318">
        <v>-2978005034</v>
      </c>
      <c r="K91" s="301"/>
    </row>
    <row r="92" spans="1:11" s="302" customFormat="1" ht="21" customHeight="1">
      <c r="A92" s="343" t="s">
        <v>482</v>
      </c>
      <c r="B92" s="342"/>
      <c r="D92" s="318">
        <v>173490046</v>
      </c>
      <c r="E92" s="325"/>
      <c r="F92" s="318">
        <v>71255578</v>
      </c>
      <c r="G92" s="325"/>
      <c r="H92" s="318">
        <v>134178841</v>
      </c>
      <c r="I92" s="318"/>
      <c r="J92" s="318">
        <v>-134178841</v>
      </c>
      <c r="K92" s="301"/>
    </row>
    <row r="93" spans="1:11" s="302" customFormat="1" ht="21" customHeight="1">
      <c r="A93" s="302" t="s">
        <v>483</v>
      </c>
      <c r="B93" s="342"/>
      <c r="D93" s="318">
        <v>26643909</v>
      </c>
      <c r="E93" s="318"/>
      <c r="F93" s="318">
        <v>-48668485</v>
      </c>
      <c r="G93" s="318"/>
      <c r="H93" s="318">
        <v>28900754</v>
      </c>
      <c r="I93" s="318"/>
      <c r="J93" s="318">
        <v>-60433872</v>
      </c>
      <c r="K93" s="301"/>
    </row>
    <row r="94" spans="1:11" s="302" customFormat="1" ht="21" customHeight="1">
      <c r="A94" s="302" t="s">
        <v>484</v>
      </c>
      <c r="B94" s="342"/>
      <c r="D94" s="318">
        <v>8231365</v>
      </c>
      <c r="E94" s="318"/>
      <c r="F94" s="318">
        <v>5143014</v>
      </c>
      <c r="G94" s="318"/>
      <c r="H94" s="318">
        <v>7661398</v>
      </c>
      <c r="I94" s="318"/>
      <c r="J94" s="318">
        <v>3863280</v>
      </c>
      <c r="K94" s="301"/>
    </row>
    <row r="95" spans="1:11" s="302" customFormat="1" ht="21" customHeight="1">
      <c r="A95" s="302" t="s">
        <v>485</v>
      </c>
      <c r="B95" s="342"/>
      <c r="D95" s="318">
        <v>45588835</v>
      </c>
      <c r="E95" s="318"/>
      <c r="F95" s="318">
        <v>46932197</v>
      </c>
      <c r="G95" s="318"/>
      <c r="H95" s="318">
        <v>-4649548</v>
      </c>
      <c r="I95" s="318"/>
      <c r="J95" s="318">
        <v>30823116</v>
      </c>
      <c r="K95" s="301"/>
    </row>
    <row r="96" spans="1:11" s="302" customFormat="1" ht="21" customHeight="1">
      <c r="A96" s="341" t="s">
        <v>486</v>
      </c>
      <c r="B96" s="305"/>
      <c r="C96" s="306"/>
      <c r="D96" s="318"/>
      <c r="E96" s="318"/>
      <c r="F96" s="318"/>
      <c r="G96" s="318"/>
      <c r="H96" s="318"/>
      <c r="I96" s="318"/>
      <c r="J96" s="318"/>
      <c r="K96" s="301"/>
    </row>
    <row r="97" spans="1:11" s="302" customFormat="1" ht="21" customHeight="1">
      <c r="A97" s="302" t="s">
        <v>487</v>
      </c>
      <c r="B97" s="305"/>
      <c r="C97" s="313"/>
      <c r="D97" s="325">
        <v>-389093865</v>
      </c>
      <c r="E97" s="318"/>
      <c r="F97" s="325">
        <v>1197055129</v>
      </c>
      <c r="G97" s="318"/>
      <c r="H97" s="325">
        <v>-302337928</v>
      </c>
      <c r="I97" s="318"/>
      <c r="J97" s="325">
        <v>2612950511</v>
      </c>
      <c r="K97" s="301"/>
    </row>
    <row r="98" spans="1:11" s="302" customFormat="1" ht="21" customHeight="1">
      <c r="A98" s="302" t="s">
        <v>488</v>
      </c>
      <c r="B98" s="305"/>
      <c r="C98" s="313"/>
      <c r="D98" s="325">
        <v>22702877</v>
      </c>
      <c r="E98" s="318"/>
      <c r="F98" s="325">
        <v>-22155856</v>
      </c>
      <c r="G98" s="318"/>
      <c r="H98" s="325">
        <v>22707540</v>
      </c>
      <c r="I98" s="318"/>
      <c r="J98" s="325">
        <v>-22153883</v>
      </c>
      <c r="K98" s="301"/>
    </row>
    <row r="99" spans="1:11" s="302" customFormat="1" ht="21" customHeight="1">
      <c r="A99" s="302" t="s">
        <v>489</v>
      </c>
      <c r="B99" s="305"/>
      <c r="C99" s="313"/>
      <c r="D99" s="325">
        <v>-117678406</v>
      </c>
      <c r="E99" s="318"/>
      <c r="F99" s="325">
        <v>193923610</v>
      </c>
      <c r="G99" s="318"/>
      <c r="H99" s="325">
        <v>-121661792</v>
      </c>
      <c r="I99" s="318"/>
      <c r="J99" s="325">
        <v>236390838</v>
      </c>
      <c r="K99" s="301"/>
    </row>
    <row r="100" spans="1:11" s="302" customFormat="1" ht="21" customHeight="1">
      <c r="A100" s="302" t="s">
        <v>490</v>
      </c>
      <c r="B100" s="305"/>
      <c r="C100" s="313"/>
      <c r="D100" s="318">
        <v>27522806</v>
      </c>
      <c r="E100" s="318"/>
      <c r="F100" s="318">
        <v>5198925</v>
      </c>
      <c r="G100" s="318"/>
      <c r="H100" s="318">
        <v>20698548</v>
      </c>
      <c r="I100" s="318"/>
      <c r="J100" s="318">
        <v>33274868</v>
      </c>
      <c r="K100" s="301"/>
    </row>
    <row r="101" spans="1:11" s="302" customFormat="1" ht="21" customHeight="1">
      <c r="A101" s="319" t="s">
        <v>491</v>
      </c>
      <c r="B101" s="305"/>
      <c r="C101" s="313"/>
      <c r="D101" s="325">
        <v>-17569120</v>
      </c>
      <c r="E101" s="325"/>
      <c r="F101" s="325">
        <v>-25501022</v>
      </c>
      <c r="G101" s="325"/>
      <c r="H101" s="325">
        <v>-17569120</v>
      </c>
      <c r="I101" s="325"/>
      <c r="J101" s="325">
        <v>-25501021.99999997</v>
      </c>
      <c r="K101" s="301"/>
    </row>
    <row r="102" spans="1:11" s="302" customFormat="1" ht="21" customHeight="1">
      <c r="A102" s="319" t="s">
        <v>492</v>
      </c>
      <c r="B102" s="305"/>
      <c r="C102" s="306"/>
      <c r="D102" s="320">
        <v>11956803</v>
      </c>
      <c r="E102" s="318"/>
      <c r="F102" s="320">
        <v>34745027</v>
      </c>
      <c r="G102" s="318"/>
      <c r="H102" s="320">
        <v>15047432</v>
      </c>
      <c r="I102" s="318"/>
      <c r="J102" s="320">
        <v>36193230</v>
      </c>
      <c r="K102" s="301"/>
    </row>
    <row r="103" spans="1:11" s="302" customFormat="1" ht="21" customHeight="1">
      <c r="A103" s="319" t="s">
        <v>458</v>
      </c>
      <c r="B103" s="305"/>
      <c r="C103" s="306"/>
      <c r="D103" s="318">
        <f>SUM(D88:D102)</f>
        <v>11410921019</v>
      </c>
      <c r="E103" s="318"/>
      <c r="F103" s="318">
        <f>SUM(F88:F102)</f>
        <v>11289186635</v>
      </c>
      <c r="G103" s="318"/>
      <c r="H103" s="318">
        <f>SUM(H88:H102)</f>
        <v>11240084566</v>
      </c>
      <c r="I103" s="318"/>
      <c r="J103" s="318">
        <f>SUM(J88:J102)</f>
        <v>9743296713</v>
      </c>
      <c r="K103" s="344"/>
    </row>
    <row r="104" spans="1:11" s="302" customFormat="1" ht="21" customHeight="1">
      <c r="A104" s="305" t="s">
        <v>493</v>
      </c>
      <c r="B104" s="305"/>
      <c r="C104" s="313"/>
      <c r="D104" s="325">
        <v>-17932096</v>
      </c>
      <c r="E104" s="325"/>
      <c r="F104" s="325">
        <v>-6053597</v>
      </c>
      <c r="G104" s="325"/>
      <c r="H104" s="325">
        <v>-12963106</v>
      </c>
      <c r="I104" s="325"/>
      <c r="J104" s="325">
        <v>-5411274</v>
      </c>
      <c r="K104" s="301"/>
    </row>
    <row r="105" spans="1:11" s="302" customFormat="1" ht="21" customHeight="1">
      <c r="A105" s="305" t="s">
        <v>494</v>
      </c>
      <c r="B105" s="305"/>
      <c r="C105" s="306"/>
      <c r="D105" s="318">
        <v>-1600497888</v>
      </c>
      <c r="E105" s="345"/>
      <c r="F105" s="318">
        <v>-1331149206</v>
      </c>
      <c r="G105" s="345"/>
      <c r="H105" s="318">
        <v>-1537700187</v>
      </c>
      <c r="I105" s="345"/>
      <c r="J105" s="318">
        <v>-1217501903</v>
      </c>
      <c r="K105" s="344"/>
    </row>
    <row r="106" spans="1:11" s="302" customFormat="1" ht="21" customHeight="1">
      <c r="A106" s="341" t="s">
        <v>495</v>
      </c>
      <c r="B106" s="305"/>
      <c r="C106" s="306"/>
      <c r="D106" s="322">
        <f>SUM(D103:D105)</f>
        <v>9792491035</v>
      </c>
      <c r="E106" s="318"/>
      <c r="F106" s="322">
        <f>SUM(F103:F105)</f>
        <v>9951983832</v>
      </c>
      <c r="G106" s="318"/>
      <c r="H106" s="322">
        <f>SUM(H103:H105)</f>
        <v>9689421273</v>
      </c>
      <c r="I106" s="318"/>
      <c r="J106" s="322">
        <f>SUM(J103:J105)</f>
        <v>8520383536</v>
      </c>
      <c r="K106" s="344"/>
    </row>
    <row r="107" spans="1:11" s="302" customFormat="1" ht="21" customHeight="1">
      <c r="A107" s="319"/>
      <c r="B107" s="305"/>
      <c r="C107" s="306"/>
      <c r="I107" s="305"/>
      <c r="J107" s="305"/>
      <c r="K107" s="344"/>
    </row>
    <row r="108" spans="1:11" s="302" customFormat="1" ht="21" customHeight="1">
      <c r="A108" s="302" t="s">
        <v>396</v>
      </c>
      <c r="B108" s="305"/>
      <c r="C108" s="306"/>
      <c r="D108" s="301"/>
      <c r="E108" s="301"/>
      <c r="H108" s="301"/>
      <c r="I108" s="301"/>
      <c r="K108" s="344"/>
    </row>
    <row r="109" spans="1:11" s="302" customFormat="1" ht="20.100000000000001" customHeight="1">
      <c r="A109" s="298" t="s">
        <v>381</v>
      </c>
      <c r="B109" s="299"/>
      <c r="C109" s="299"/>
      <c r="D109" s="300"/>
      <c r="E109" s="300"/>
      <c r="F109" s="300"/>
      <c r="G109" s="300"/>
      <c r="H109" s="300"/>
      <c r="I109" s="300"/>
      <c r="J109" s="300"/>
      <c r="K109" s="301"/>
    </row>
    <row r="110" spans="1:11" s="302" customFormat="1" ht="20.100000000000001" customHeight="1">
      <c r="A110" s="303" t="s">
        <v>496</v>
      </c>
      <c r="B110" s="299"/>
      <c r="C110" s="299"/>
      <c r="D110" s="304"/>
      <c r="E110" s="300"/>
      <c r="F110" s="304"/>
      <c r="G110" s="304"/>
      <c r="H110" s="304"/>
      <c r="I110" s="300"/>
      <c r="J110" s="304"/>
      <c r="K110" s="301"/>
    </row>
    <row r="111" spans="1:11" s="302" customFormat="1" ht="20.100000000000001" customHeight="1">
      <c r="A111" s="303" t="str">
        <f>A64</f>
        <v>For the year ended 31 December 2023</v>
      </c>
      <c r="B111" s="299"/>
      <c r="C111" s="299"/>
      <c r="D111" s="304"/>
      <c r="E111" s="300"/>
      <c r="F111" s="304"/>
      <c r="G111" s="304"/>
      <c r="H111" s="304"/>
      <c r="I111" s="300"/>
      <c r="J111" s="304"/>
      <c r="K111" s="301"/>
    </row>
    <row r="112" spans="1:11" s="302" customFormat="1" ht="20.100000000000001" customHeight="1">
      <c r="A112" s="305"/>
      <c r="B112" s="299"/>
      <c r="C112" s="299"/>
      <c r="D112" s="304"/>
      <c r="E112" s="300"/>
      <c r="F112" s="306"/>
      <c r="G112" s="306"/>
      <c r="H112" s="304"/>
      <c r="I112" s="300"/>
      <c r="J112" s="301" t="s">
        <v>384</v>
      </c>
      <c r="K112" s="301"/>
    </row>
    <row r="113" spans="1:12" s="302" customFormat="1" ht="20.100000000000001" customHeight="1">
      <c r="A113" s="305"/>
      <c r="B113" s="300"/>
      <c r="C113" s="300"/>
      <c r="D113" s="381" t="s">
        <v>225</v>
      </c>
      <c r="E113" s="382"/>
      <c r="F113" s="382"/>
      <c r="G113" s="307"/>
      <c r="H113" s="308"/>
      <c r="I113" s="309" t="s">
        <v>226</v>
      </c>
      <c r="J113" s="310"/>
      <c r="K113" s="301"/>
    </row>
    <row r="114" spans="1:12" s="302" customFormat="1" ht="20.100000000000001" customHeight="1">
      <c r="A114" s="305"/>
      <c r="B114" s="299"/>
      <c r="C114" s="305"/>
      <c r="D114" s="312">
        <v>2023</v>
      </c>
      <c r="E114" s="306"/>
      <c r="F114" s="312">
        <v>2022</v>
      </c>
      <c r="G114" s="313"/>
      <c r="H114" s="312">
        <v>2023</v>
      </c>
      <c r="I114" s="306"/>
      <c r="J114" s="312">
        <v>2022</v>
      </c>
      <c r="K114" s="301"/>
    </row>
    <row r="115" spans="1:12" s="302" customFormat="1" ht="20.100000000000001" customHeight="1">
      <c r="A115" s="314" t="s">
        <v>497</v>
      </c>
      <c r="B115" s="305"/>
      <c r="C115" s="313"/>
      <c r="D115" s="325"/>
      <c r="E115" s="325"/>
      <c r="F115" s="325"/>
      <c r="G115" s="325"/>
      <c r="H115" s="325"/>
      <c r="I115" s="325"/>
      <c r="J115" s="325"/>
      <c r="K115" s="301"/>
    </row>
    <row r="116" spans="1:12" s="302" customFormat="1" ht="20.100000000000001" customHeight="1">
      <c r="A116" s="305" t="s">
        <v>542</v>
      </c>
      <c r="B116" s="305"/>
      <c r="C116" s="313"/>
      <c r="D116" s="325">
        <v>0</v>
      </c>
      <c r="E116" s="313"/>
      <c r="F116" s="325">
        <v>0</v>
      </c>
      <c r="G116" s="313"/>
      <c r="H116" s="325">
        <v>0</v>
      </c>
      <c r="I116" s="313"/>
      <c r="J116" s="325">
        <v>-2190000000</v>
      </c>
      <c r="K116" s="301"/>
    </row>
    <row r="117" spans="1:12" s="302" customFormat="1" ht="20.100000000000001" customHeight="1">
      <c r="A117" s="305" t="s">
        <v>543</v>
      </c>
      <c r="B117" s="305"/>
      <c r="C117" s="313"/>
      <c r="D117" s="325">
        <v>0</v>
      </c>
      <c r="E117" s="313"/>
      <c r="F117" s="325">
        <v>0</v>
      </c>
      <c r="G117" s="313"/>
      <c r="H117" s="325">
        <v>0</v>
      </c>
      <c r="I117" s="313"/>
      <c r="J117" s="325">
        <v>3424000000</v>
      </c>
      <c r="K117" s="301"/>
    </row>
    <row r="118" spans="1:12" s="302" customFormat="1" ht="20.100000000000001" customHeight="1">
      <c r="A118" s="305" t="s">
        <v>498</v>
      </c>
      <c r="B118" s="305"/>
      <c r="C118" s="313"/>
      <c r="D118" s="325">
        <v>0</v>
      </c>
      <c r="E118" s="313"/>
      <c r="F118" s="325">
        <v>0</v>
      </c>
      <c r="G118" s="313"/>
      <c r="H118" s="325">
        <v>224999970</v>
      </c>
      <c r="I118" s="313"/>
      <c r="J118" s="325">
        <v>407999240</v>
      </c>
      <c r="K118" s="301"/>
    </row>
    <row r="119" spans="1:12" s="302" customFormat="1" ht="20.100000000000001" customHeight="1">
      <c r="A119" s="305" t="s">
        <v>390</v>
      </c>
      <c r="B119" s="305"/>
      <c r="C119" s="313"/>
      <c r="D119" s="325">
        <v>0</v>
      </c>
      <c r="E119" s="313"/>
      <c r="F119" s="325">
        <v>-68705866</v>
      </c>
      <c r="G119" s="313"/>
      <c r="H119" s="325">
        <v>0</v>
      </c>
      <c r="I119" s="313"/>
      <c r="J119" s="325">
        <v>-68705866</v>
      </c>
      <c r="K119" s="301"/>
    </row>
    <row r="120" spans="1:12" s="302" customFormat="1" ht="20.100000000000001" customHeight="1">
      <c r="A120" s="319" t="s">
        <v>499</v>
      </c>
      <c r="B120" s="305"/>
      <c r="C120" s="306"/>
      <c r="D120" s="325">
        <v>-16252165</v>
      </c>
      <c r="E120" s="318"/>
      <c r="F120" s="325">
        <v>-8508129</v>
      </c>
      <c r="G120" s="318"/>
      <c r="H120" s="325">
        <v>-16252165</v>
      </c>
      <c r="I120" s="318"/>
      <c r="J120" s="325">
        <v>-8508129</v>
      </c>
      <c r="K120" s="301"/>
      <c r="L120" s="346"/>
    </row>
    <row r="121" spans="1:12" s="302" customFormat="1" ht="20.100000000000001" customHeight="1">
      <c r="A121" s="319" t="s">
        <v>500</v>
      </c>
      <c r="B121" s="305"/>
      <c r="C121" s="306"/>
      <c r="D121" s="325">
        <v>-4532716595</v>
      </c>
      <c r="E121" s="318"/>
      <c r="F121" s="325">
        <v>-4424262501</v>
      </c>
      <c r="G121" s="318"/>
      <c r="H121" s="325">
        <v>-4526318436</v>
      </c>
      <c r="I121" s="318"/>
      <c r="J121" s="325">
        <v>-4479701318</v>
      </c>
      <c r="K121" s="301"/>
      <c r="L121" s="346"/>
    </row>
    <row r="122" spans="1:12" s="302" customFormat="1" ht="20.100000000000001" customHeight="1">
      <c r="A122" s="319" t="s">
        <v>501</v>
      </c>
      <c r="B122" s="305"/>
      <c r="C122" s="306"/>
      <c r="D122" s="325">
        <v>-600468039</v>
      </c>
      <c r="E122" s="318"/>
      <c r="F122" s="325">
        <v>-1109662088</v>
      </c>
      <c r="G122" s="318"/>
      <c r="H122" s="325">
        <v>-600468039</v>
      </c>
      <c r="I122" s="318"/>
      <c r="J122" s="325">
        <v>-1109662088</v>
      </c>
      <c r="K122" s="301"/>
      <c r="L122" s="346"/>
    </row>
    <row r="123" spans="1:12" s="302" customFormat="1" ht="20.100000000000001" customHeight="1">
      <c r="A123" s="319" t="s">
        <v>502</v>
      </c>
      <c r="B123" s="305"/>
      <c r="C123" s="313"/>
      <c r="D123" s="318">
        <v>-97709059</v>
      </c>
      <c r="E123" s="332"/>
      <c r="F123" s="318">
        <v>-53505005</v>
      </c>
      <c r="G123" s="332"/>
      <c r="H123" s="318">
        <v>-97709059</v>
      </c>
      <c r="I123" s="318"/>
      <c r="J123" s="318">
        <v>-59442822</v>
      </c>
      <c r="K123" s="301"/>
      <c r="L123" s="346"/>
    </row>
    <row r="124" spans="1:12" s="302" customFormat="1" ht="20.100000000000001" customHeight="1">
      <c r="A124" s="319" t="s">
        <v>503</v>
      </c>
      <c r="B124" s="305"/>
      <c r="C124" s="306"/>
      <c r="D124" s="325">
        <v>-33962175</v>
      </c>
      <c r="E124" s="318"/>
      <c r="F124" s="325">
        <v>127900475</v>
      </c>
      <c r="G124" s="318"/>
      <c r="H124" s="325">
        <v>-32772294</v>
      </c>
      <c r="I124" s="318"/>
      <c r="J124" s="325">
        <v>129808881</v>
      </c>
      <c r="K124" s="301"/>
      <c r="L124" s="346"/>
    </row>
    <row r="125" spans="1:12" s="302" customFormat="1" ht="20.100000000000001" customHeight="1">
      <c r="A125" s="302" t="s">
        <v>504</v>
      </c>
      <c r="B125" s="305"/>
      <c r="C125" s="313"/>
      <c r="D125" s="325">
        <v>29720</v>
      </c>
      <c r="E125" s="332"/>
      <c r="F125" s="325">
        <v>11215</v>
      </c>
      <c r="G125" s="332"/>
      <c r="H125" s="325">
        <v>29720</v>
      </c>
      <c r="I125" s="318"/>
      <c r="J125" s="325">
        <v>11215</v>
      </c>
      <c r="K125" s="301"/>
      <c r="L125" s="346"/>
    </row>
    <row r="126" spans="1:12" s="302" customFormat="1" ht="20.100000000000001" customHeight="1">
      <c r="A126" s="302" t="s">
        <v>505</v>
      </c>
      <c r="B126" s="305"/>
      <c r="C126" s="313"/>
      <c r="D126" s="325">
        <v>8733607</v>
      </c>
      <c r="E126" s="332"/>
      <c r="F126" s="325">
        <v>10518832</v>
      </c>
      <c r="G126" s="332"/>
      <c r="H126" s="325">
        <v>8398841</v>
      </c>
      <c r="I126" s="318"/>
      <c r="J126" s="325">
        <v>9477442</v>
      </c>
      <c r="K126" s="301"/>
      <c r="L126" s="346"/>
    </row>
    <row r="127" spans="1:12" s="302" customFormat="1" ht="20.100000000000001" customHeight="1">
      <c r="A127" s="319" t="s">
        <v>506</v>
      </c>
      <c r="B127" s="305"/>
      <c r="C127" s="313"/>
      <c r="D127" s="340">
        <v>27796208</v>
      </c>
      <c r="E127" s="332"/>
      <c r="F127" s="340">
        <v>17045852</v>
      </c>
      <c r="G127" s="332"/>
      <c r="H127" s="340">
        <v>22598477</v>
      </c>
      <c r="I127" s="318"/>
      <c r="J127" s="340">
        <v>33471968</v>
      </c>
      <c r="K127" s="301"/>
      <c r="L127" s="346"/>
    </row>
    <row r="128" spans="1:12" s="302" customFormat="1" ht="20.100000000000001" customHeight="1">
      <c r="A128" s="341" t="s">
        <v>507</v>
      </c>
      <c r="B128" s="305"/>
      <c r="C128" s="306"/>
      <c r="D128" s="320">
        <f>SUM(D116:D127)</f>
        <v>-5244548498</v>
      </c>
      <c r="E128" s="318"/>
      <c r="F128" s="320">
        <f>SUM(F116:F127)</f>
        <v>-5509167215</v>
      </c>
      <c r="G128" s="318"/>
      <c r="H128" s="320">
        <f>SUM(H116:H127)</f>
        <v>-5017492985</v>
      </c>
      <c r="I128" s="318"/>
      <c r="J128" s="320">
        <f>SUM(J116:J127)</f>
        <v>-3911251477</v>
      </c>
      <c r="K128" s="301"/>
      <c r="L128" s="346"/>
    </row>
    <row r="129" spans="1:12" s="302" customFormat="1" ht="20.100000000000001" customHeight="1">
      <c r="A129" s="314" t="s">
        <v>508</v>
      </c>
      <c r="B129" s="305"/>
      <c r="C129" s="306"/>
      <c r="D129" s="318"/>
      <c r="E129" s="318"/>
      <c r="F129" s="318"/>
      <c r="G129" s="318"/>
      <c r="H129" s="318"/>
      <c r="I129" s="318"/>
      <c r="J129" s="318"/>
      <c r="K129" s="301"/>
      <c r="L129" s="346"/>
    </row>
    <row r="130" spans="1:12" s="302" customFormat="1" ht="20.100000000000001" customHeight="1">
      <c r="A130" s="302" t="s">
        <v>509</v>
      </c>
      <c r="B130" s="305"/>
      <c r="C130" s="306"/>
      <c r="D130" s="318">
        <v>12107636900</v>
      </c>
      <c r="E130" s="318"/>
      <c r="F130" s="318">
        <v>1720562000</v>
      </c>
      <c r="G130" s="318"/>
      <c r="H130" s="318">
        <v>12100000000</v>
      </c>
      <c r="I130" s="318"/>
      <c r="J130" s="318">
        <v>1700000000</v>
      </c>
      <c r="K130" s="301"/>
      <c r="L130" s="346"/>
    </row>
    <row r="131" spans="1:12" s="302" customFormat="1" ht="20.100000000000001" customHeight="1">
      <c r="A131" s="302" t="s">
        <v>510</v>
      </c>
      <c r="B131" s="305"/>
      <c r="C131" s="306"/>
      <c r="D131" s="318">
        <v>-11139309480</v>
      </c>
      <c r="E131" s="318"/>
      <c r="F131" s="318">
        <v>-1869880500</v>
      </c>
      <c r="G131" s="318"/>
      <c r="H131" s="318">
        <v>-11100000000</v>
      </c>
      <c r="I131" s="318"/>
      <c r="J131" s="318">
        <v>-1700000000</v>
      </c>
      <c r="K131" s="301"/>
      <c r="L131" s="346"/>
    </row>
    <row r="132" spans="1:12" s="302" customFormat="1" ht="20.100000000000001" customHeight="1">
      <c r="A132" s="302" t="s">
        <v>511</v>
      </c>
      <c r="B132" s="305"/>
      <c r="C132" s="306"/>
      <c r="D132" s="318">
        <v>-599634050</v>
      </c>
      <c r="E132" s="318"/>
      <c r="F132" s="318">
        <v>-413225978</v>
      </c>
      <c r="G132" s="318"/>
      <c r="H132" s="318">
        <v>-1086183093</v>
      </c>
      <c r="I132" s="332"/>
      <c r="J132" s="318">
        <v>-617523176</v>
      </c>
      <c r="K132" s="301"/>
      <c r="L132" s="346"/>
    </row>
    <row r="133" spans="1:12" s="302" customFormat="1" ht="20.100000000000001" customHeight="1">
      <c r="A133" s="302" t="s">
        <v>544</v>
      </c>
      <c r="B133" s="305"/>
      <c r="C133" s="306"/>
      <c r="D133" s="318">
        <v>0</v>
      </c>
      <c r="E133" s="318"/>
      <c r="F133" s="318">
        <v>122273170</v>
      </c>
      <c r="G133" s="318"/>
      <c r="H133" s="318">
        <v>0</v>
      </c>
      <c r="I133" s="332"/>
      <c r="J133" s="325">
        <v>0</v>
      </c>
      <c r="K133" s="301"/>
      <c r="L133" s="346"/>
    </row>
    <row r="134" spans="1:12" s="302" customFormat="1" ht="20.100000000000001" customHeight="1">
      <c r="A134" s="302" t="s">
        <v>545</v>
      </c>
      <c r="B134" s="305"/>
      <c r="C134" s="306"/>
      <c r="D134" s="325">
        <v>-21040704</v>
      </c>
      <c r="E134" s="318"/>
      <c r="F134" s="325">
        <v>-14442519</v>
      </c>
      <c r="G134" s="318"/>
      <c r="H134" s="325">
        <v>0</v>
      </c>
      <c r="I134" s="332"/>
      <c r="J134" s="325">
        <v>0</v>
      </c>
      <c r="K134" s="301"/>
      <c r="L134" s="346"/>
    </row>
    <row r="135" spans="1:12" s="302" customFormat="1" ht="20.100000000000001" customHeight="1">
      <c r="A135" s="302" t="s">
        <v>546</v>
      </c>
      <c r="B135" s="305"/>
      <c r="C135" s="306"/>
      <c r="D135" s="325">
        <v>6636435912</v>
      </c>
      <c r="E135" s="318"/>
      <c r="F135" s="325">
        <v>5000000000</v>
      </c>
      <c r="G135" s="318"/>
      <c r="H135" s="325">
        <v>6636435912</v>
      </c>
      <c r="I135" s="332"/>
      <c r="J135" s="325">
        <v>5000000000</v>
      </c>
      <c r="K135" s="301"/>
      <c r="L135" s="346"/>
    </row>
    <row r="136" spans="1:12" s="302" customFormat="1" ht="20.100000000000001" customHeight="1">
      <c r="A136" s="305" t="s">
        <v>514</v>
      </c>
      <c r="B136" s="305"/>
      <c r="C136" s="306"/>
      <c r="D136" s="325">
        <v>-5150000000</v>
      </c>
      <c r="E136" s="318"/>
      <c r="F136" s="325">
        <v>-3170000000</v>
      </c>
      <c r="G136" s="318"/>
      <c r="H136" s="325">
        <v>-5150000000</v>
      </c>
      <c r="I136" s="332"/>
      <c r="J136" s="325">
        <v>-3170000000</v>
      </c>
      <c r="K136" s="301"/>
      <c r="L136" s="346"/>
    </row>
    <row r="137" spans="1:12" s="302" customFormat="1" ht="20.100000000000001" customHeight="1">
      <c r="A137" s="305" t="s">
        <v>515</v>
      </c>
      <c r="B137" s="305"/>
      <c r="C137" s="306"/>
      <c r="D137" s="325">
        <v>-241342750</v>
      </c>
      <c r="E137" s="318"/>
      <c r="F137" s="325">
        <v>-77075054</v>
      </c>
      <c r="G137" s="318"/>
      <c r="H137" s="325">
        <v>-230850141</v>
      </c>
      <c r="I137" s="332"/>
      <c r="J137" s="325">
        <v>-67808280</v>
      </c>
      <c r="K137" s="301"/>
      <c r="L137" s="346"/>
    </row>
    <row r="138" spans="1:12" s="302" customFormat="1" ht="20.100000000000001" customHeight="1">
      <c r="A138" s="305" t="s">
        <v>516</v>
      </c>
      <c r="B138" s="305"/>
      <c r="C138" s="306"/>
      <c r="D138" s="318">
        <v>-5128583718</v>
      </c>
      <c r="E138" s="318"/>
      <c r="F138" s="318">
        <v>-4865800886</v>
      </c>
      <c r="G138" s="318"/>
      <c r="H138" s="318">
        <v>-5128583688</v>
      </c>
      <c r="I138" s="332"/>
      <c r="J138" s="318">
        <v>-4865800126</v>
      </c>
      <c r="K138" s="301"/>
      <c r="L138" s="346"/>
    </row>
    <row r="139" spans="1:12" s="302" customFormat="1" ht="20.100000000000001" customHeight="1">
      <c r="A139" s="341" t="s">
        <v>517</v>
      </c>
      <c r="B139" s="305"/>
      <c r="C139" s="306"/>
      <c r="D139" s="322">
        <f>SUM(D130:D138)</f>
        <v>-3535837890</v>
      </c>
      <c r="E139" s="318"/>
      <c r="F139" s="322">
        <f>SUM(F130:F138)</f>
        <v>-3567589767</v>
      </c>
      <c r="G139" s="318"/>
      <c r="H139" s="322">
        <f>SUM(H130:H138)</f>
        <v>-3959181010</v>
      </c>
      <c r="I139" s="318"/>
      <c r="J139" s="322">
        <f>SUM(J130:J138)</f>
        <v>-3721131582</v>
      </c>
      <c r="K139" s="301"/>
      <c r="L139" s="346"/>
    </row>
    <row r="140" spans="1:12" s="302" customFormat="1" ht="20.100000000000001" customHeight="1">
      <c r="A140" s="341" t="s">
        <v>518</v>
      </c>
      <c r="B140" s="305"/>
      <c r="C140" s="306"/>
      <c r="D140" s="322">
        <v>-3728517</v>
      </c>
      <c r="E140" s="318"/>
      <c r="F140" s="322">
        <v>-895328</v>
      </c>
      <c r="G140" s="318"/>
      <c r="H140" s="322">
        <v>0</v>
      </c>
      <c r="I140" s="332"/>
      <c r="J140" s="322">
        <v>0</v>
      </c>
      <c r="K140" s="301"/>
      <c r="L140" s="346"/>
    </row>
    <row r="141" spans="1:12" s="302" customFormat="1" ht="20.100000000000001" customHeight="1">
      <c r="A141" s="314" t="s">
        <v>547</v>
      </c>
      <c r="B141" s="305"/>
      <c r="C141" s="306"/>
      <c r="D141" s="318">
        <f>SUM(D106,D128,D139,D140)</f>
        <v>1008376130</v>
      </c>
      <c r="E141" s="318"/>
      <c r="F141" s="318">
        <f>SUM(F106,F128,F139,F140)</f>
        <v>874331522</v>
      </c>
      <c r="G141" s="318"/>
      <c r="H141" s="318">
        <f>SUM(H106,H128,H139,H140)</f>
        <v>712747278</v>
      </c>
      <c r="I141" s="318"/>
      <c r="J141" s="318">
        <f>SUM(J106,J128,J139,J140)</f>
        <v>888000477</v>
      </c>
      <c r="K141" s="301"/>
      <c r="L141" s="346"/>
    </row>
    <row r="142" spans="1:12" s="302" customFormat="1" ht="20.100000000000001" customHeight="1">
      <c r="A142" s="319" t="s">
        <v>520</v>
      </c>
      <c r="B142" s="305"/>
      <c r="C142" s="306"/>
      <c r="D142" s="340">
        <v>5420297816</v>
      </c>
      <c r="E142" s="318"/>
      <c r="F142" s="340">
        <v>4545966294</v>
      </c>
      <c r="G142" s="318"/>
      <c r="H142" s="320">
        <v>5104397838</v>
      </c>
      <c r="I142" s="332"/>
      <c r="J142" s="320">
        <v>4216397361</v>
      </c>
      <c r="K142" s="301"/>
      <c r="L142" s="346"/>
    </row>
    <row r="143" spans="1:12" s="302" customFormat="1" ht="20.100000000000001" customHeight="1" thickBot="1">
      <c r="A143" s="341" t="s">
        <v>521</v>
      </c>
      <c r="B143" s="305"/>
      <c r="C143" s="306"/>
      <c r="D143" s="327">
        <f>SUM(D141:D142)</f>
        <v>6428673946</v>
      </c>
      <c r="E143" s="318"/>
      <c r="F143" s="327">
        <f>SUM(F141:F142)</f>
        <v>5420297816</v>
      </c>
      <c r="G143" s="318"/>
      <c r="H143" s="327">
        <f>SUM(H141:H142)</f>
        <v>5817145116</v>
      </c>
      <c r="I143" s="318"/>
      <c r="J143" s="327">
        <f>SUM(J141:J142)</f>
        <v>5104397838</v>
      </c>
      <c r="K143" s="301"/>
      <c r="L143" s="346"/>
    </row>
    <row r="144" spans="1:12" s="302" customFormat="1" ht="20.100000000000001" customHeight="1" thickTop="1">
      <c r="A144" s="319"/>
      <c r="B144" s="305"/>
      <c r="C144" s="306"/>
      <c r="D144" s="318">
        <f>D143-'HM_BS 23'!D9</f>
        <v>0</v>
      </c>
      <c r="E144" s="318"/>
      <c r="F144" s="318">
        <f>F143-'HM_BS 23'!F9</f>
        <v>0</v>
      </c>
      <c r="G144" s="318"/>
      <c r="H144" s="318">
        <f>H143-'HM_BS 23'!H9</f>
        <v>0</v>
      </c>
      <c r="I144" s="318"/>
      <c r="J144" s="318">
        <f>J143-'HM_BS 23'!J9</f>
        <v>0</v>
      </c>
      <c r="K144" s="301"/>
      <c r="L144" s="346"/>
    </row>
    <row r="145" spans="1:12" s="302" customFormat="1" ht="20.100000000000001" customHeight="1">
      <c r="A145" s="341" t="s">
        <v>522</v>
      </c>
      <c r="B145" s="305"/>
      <c r="C145" s="306"/>
      <c r="D145" s="301"/>
      <c r="E145" s="301"/>
      <c r="F145" s="301"/>
      <c r="G145" s="301"/>
      <c r="H145" s="301"/>
      <c r="I145" s="301"/>
      <c r="J145" s="301"/>
      <c r="K145" s="301"/>
      <c r="L145" s="346"/>
    </row>
    <row r="146" spans="1:12" s="302" customFormat="1" ht="20.100000000000001" customHeight="1">
      <c r="A146" s="319" t="s">
        <v>523</v>
      </c>
      <c r="B146" s="305"/>
      <c r="C146" s="306"/>
      <c r="D146" s="301"/>
      <c r="E146" s="301"/>
      <c r="F146" s="301"/>
      <c r="G146" s="301"/>
      <c r="H146" s="301"/>
      <c r="I146" s="301"/>
      <c r="J146" s="301"/>
      <c r="K146" s="301"/>
      <c r="L146" s="346"/>
    </row>
    <row r="147" spans="1:12" s="302" customFormat="1" ht="20.100000000000001" customHeight="1">
      <c r="A147" s="319" t="s">
        <v>524</v>
      </c>
      <c r="B147" s="305"/>
      <c r="C147" s="306"/>
      <c r="D147" s="325">
        <v>626144378</v>
      </c>
      <c r="E147" s="325"/>
      <c r="F147" s="325">
        <v>896110078</v>
      </c>
      <c r="G147" s="325"/>
      <c r="H147" s="325">
        <v>696072949</v>
      </c>
      <c r="I147" s="325"/>
      <c r="J147" s="325">
        <v>895984460</v>
      </c>
      <c r="K147" s="301"/>
      <c r="L147" s="346"/>
    </row>
    <row r="148" spans="1:12" s="302" customFormat="1" ht="20.100000000000001" customHeight="1">
      <c r="A148" s="319" t="s">
        <v>548</v>
      </c>
      <c r="B148" s="305"/>
      <c r="C148" s="306"/>
      <c r="D148" s="325">
        <v>0</v>
      </c>
      <c r="E148" s="325"/>
      <c r="F148" s="325">
        <v>824685997</v>
      </c>
      <c r="G148" s="325"/>
      <c r="H148" s="325">
        <v>0</v>
      </c>
      <c r="I148" s="325"/>
      <c r="J148" s="325">
        <v>824685997</v>
      </c>
      <c r="K148" s="301"/>
      <c r="L148" s="346"/>
    </row>
    <row r="149" spans="1:12" ht="20.100000000000001" customHeight="1">
      <c r="A149" s="319" t="s">
        <v>525</v>
      </c>
      <c r="B149" s="321"/>
      <c r="C149" s="306"/>
      <c r="D149" s="325">
        <v>309169919</v>
      </c>
      <c r="E149" s="325"/>
      <c r="F149" s="325">
        <v>0</v>
      </c>
      <c r="G149" s="325"/>
      <c r="H149" s="325">
        <v>309169919</v>
      </c>
      <c r="I149" s="325"/>
      <c r="J149" s="325">
        <v>0</v>
      </c>
    </row>
    <row r="150" spans="1:12" ht="20.100000000000001" customHeight="1">
      <c r="A150" s="319" t="s">
        <v>526</v>
      </c>
      <c r="B150" s="321"/>
      <c r="C150" s="306"/>
      <c r="D150" s="325">
        <v>299869</v>
      </c>
      <c r="E150" s="325"/>
      <c r="F150" s="325">
        <v>0</v>
      </c>
      <c r="G150" s="325"/>
      <c r="H150" s="325">
        <v>843279643.52999997</v>
      </c>
      <c r="I150" s="325"/>
      <c r="J150" s="325">
        <v>0</v>
      </c>
    </row>
    <row r="151" spans="1:12" ht="20.100000000000001" customHeight="1">
      <c r="A151" s="319" t="s">
        <v>527</v>
      </c>
      <c r="B151" s="321"/>
      <c r="C151" s="306"/>
      <c r="D151" s="325">
        <v>0</v>
      </c>
      <c r="E151" s="325"/>
      <c r="F151" s="325">
        <v>0</v>
      </c>
      <c r="G151" s="325"/>
      <c r="H151" s="325">
        <v>202584967</v>
      </c>
      <c r="I151" s="325"/>
      <c r="J151" s="325">
        <v>0</v>
      </c>
    </row>
    <row r="152" spans="1:12" s="302" customFormat="1" ht="20.100000000000001" customHeight="1">
      <c r="A152" s="319" t="s">
        <v>528</v>
      </c>
      <c r="B152" s="305"/>
      <c r="C152" s="306"/>
      <c r="D152" s="325">
        <v>2765858</v>
      </c>
      <c r="E152" s="325"/>
      <c r="F152" s="325">
        <v>4095116</v>
      </c>
      <c r="G152" s="325"/>
      <c r="H152" s="325">
        <v>2765858</v>
      </c>
      <c r="I152" s="325"/>
      <c r="J152" s="325">
        <v>4095116</v>
      </c>
      <c r="K152" s="301"/>
      <c r="L152" s="346"/>
    </row>
    <row r="153" spans="1:12" ht="20.100000000000001" customHeight="1">
      <c r="A153" s="319" t="s">
        <v>529</v>
      </c>
      <c r="C153" s="306"/>
      <c r="D153" s="325">
        <v>2453847</v>
      </c>
      <c r="E153" s="325"/>
      <c r="F153" s="325">
        <v>2239014</v>
      </c>
      <c r="G153" s="325"/>
      <c r="H153" s="325">
        <v>2453847</v>
      </c>
      <c r="I153" s="325"/>
      <c r="J153" s="325">
        <v>2239014</v>
      </c>
      <c r="K153" s="306"/>
      <c r="L153" s="347"/>
    </row>
    <row r="154" spans="1:12" ht="20.100000000000001" customHeight="1">
      <c r="A154" s="302"/>
      <c r="C154" s="306"/>
      <c r="D154" s="325"/>
      <c r="E154" s="325"/>
      <c r="F154" s="325"/>
      <c r="G154" s="325"/>
      <c r="H154" s="325"/>
      <c r="I154" s="301"/>
      <c r="J154" s="325"/>
      <c r="K154" s="306"/>
    </row>
    <row r="155" spans="1:12" ht="20.100000000000001" customHeight="1">
      <c r="A155" s="302" t="s">
        <v>396</v>
      </c>
      <c r="C155" s="306"/>
      <c r="D155" s="301"/>
      <c r="E155" s="301"/>
      <c r="F155" s="302"/>
      <c r="G155" s="302"/>
      <c r="H155" s="301"/>
      <c r="I155" s="301"/>
      <c r="J155" s="301"/>
      <c r="K155" s="306"/>
    </row>
    <row r="156" spans="1:12" s="302" customFormat="1" ht="21.75" customHeight="1">
      <c r="B156" s="305"/>
      <c r="C156" s="306"/>
      <c r="D156" s="301"/>
      <c r="E156" s="301"/>
      <c r="H156" s="301"/>
      <c r="I156" s="301"/>
      <c r="J156" s="301"/>
      <c r="K156" s="301"/>
    </row>
    <row r="157" spans="1:12" ht="21.75" customHeight="1">
      <c r="A157" s="302"/>
      <c r="C157" s="306"/>
      <c r="D157" s="301"/>
      <c r="E157" s="301"/>
      <c r="F157" s="302"/>
      <c r="G157" s="302"/>
      <c r="H157" s="301"/>
      <c r="I157" s="301"/>
      <c r="J157" s="301"/>
      <c r="K157" s="306"/>
    </row>
    <row r="158" spans="1:12" ht="21.75" customHeight="1">
      <c r="A158" s="302"/>
      <c r="C158" s="306"/>
      <c r="D158" s="301"/>
      <c r="E158" s="301"/>
      <c r="F158" s="302"/>
      <c r="G158" s="302"/>
      <c r="H158" s="301"/>
      <c r="I158" s="301"/>
      <c r="J158" s="302"/>
      <c r="K158" s="306"/>
    </row>
    <row r="159" spans="1:12" ht="21.75" customHeight="1">
      <c r="A159" s="383"/>
      <c r="B159" s="383"/>
      <c r="C159" s="383"/>
      <c r="D159" s="383"/>
      <c r="E159" s="383"/>
      <c r="F159" s="383"/>
      <c r="G159" s="383"/>
      <c r="H159" s="383"/>
      <c r="I159" s="383"/>
      <c r="J159" s="383"/>
      <c r="K159" s="306"/>
    </row>
  </sheetData>
  <mergeCells count="5">
    <mergeCell ref="D5:F5"/>
    <mergeCell ref="D45:F45"/>
    <mergeCell ref="D66:F66"/>
    <mergeCell ref="D113:F113"/>
    <mergeCell ref="A159:J159"/>
  </mergeCells>
  <pageMargins left="0.78740157480314965" right="0.39370078740157483" top="0.78740157480314965" bottom="0.19685039370078741" header="0.19685039370078741" footer="0.19685039370078741"/>
  <pageSetup paperSize="9" scale="78" orientation="portrait" r:id="rId1"/>
  <rowBreaks count="3" manualBreakCount="3">
    <brk id="40" max="9" man="1"/>
    <brk id="61" max="9" man="1"/>
    <brk id="10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F87B-F753-474C-8CA8-461C79E147F0}">
  <sheetPr>
    <tabColor rgb="FFFD6E6B"/>
  </sheetPr>
  <dimension ref="A1:G26"/>
  <sheetViews>
    <sheetView workbookViewId="0">
      <selection activeCell="E16" sqref="E16"/>
    </sheetView>
  </sheetViews>
  <sheetFormatPr defaultRowHeight="13.8"/>
  <cols>
    <col min="1" max="1" width="31.8984375" bestFit="1" customWidth="1"/>
    <col min="2" max="2" width="12.296875" hidden="1" customWidth="1"/>
    <col min="3" max="5" width="9.09765625" bestFit="1" customWidth="1"/>
    <col min="6" max="6" width="9.09765625" hidden="1" customWidth="1"/>
  </cols>
  <sheetData>
    <row r="1" spans="1:7">
      <c r="A1" s="364" t="s">
        <v>17</v>
      </c>
      <c r="B1" s="363" t="s">
        <v>14</v>
      </c>
      <c r="C1" s="363"/>
      <c r="D1" s="363"/>
      <c r="E1" s="363"/>
      <c r="F1" s="363"/>
    </row>
    <row r="2" spans="1:7">
      <c r="A2" s="364"/>
      <c r="B2" s="20" t="s">
        <v>18</v>
      </c>
      <c r="C2" s="20" t="s">
        <v>19</v>
      </c>
      <c r="D2" s="20" t="s">
        <v>20</v>
      </c>
      <c r="E2" s="20" t="s">
        <v>21</v>
      </c>
      <c r="F2" s="20" t="s">
        <v>22</v>
      </c>
    </row>
    <row r="3" spans="1:7">
      <c r="A3" s="364"/>
      <c r="B3" s="21">
        <v>242888</v>
      </c>
      <c r="C3" s="21">
        <v>243253</v>
      </c>
      <c r="D3" s="21">
        <v>243618</v>
      </c>
      <c r="E3" s="21">
        <v>243983</v>
      </c>
      <c r="F3" s="21">
        <v>244074</v>
      </c>
    </row>
    <row r="4" spans="1:7">
      <c r="A4" s="364"/>
      <c r="B4" s="22" t="s">
        <v>23</v>
      </c>
      <c r="C4" s="23"/>
      <c r="D4" s="23"/>
      <c r="E4" s="23"/>
      <c r="F4" s="23"/>
      <c r="G4" s="23"/>
    </row>
    <row r="5" spans="1:7">
      <c r="A5" s="24" t="s">
        <v>24</v>
      </c>
      <c r="B5" s="25">
        <v>931892.56</v>
      </c>
      <c r="C5" s="25">
        <v>924061.49</v>
      </c>
      <c r="D5" s="25">
        <v>926491.19</v>
      </c>
      <c r="E5" s="25">
        <v>944120.29</v>
      </c>
      <c r="F5" s="25">
        <v>937528.62</v>
      </c>
    </row>
    <row r="6" spans="1:7">
      <c r="A6" s="24" t="s">
        <v>25</v>
      </c>
      <c r="B6" s="25">
        <v>639085.34</v>
      </c>
      <c r="C6" s="25">
        <v>633760.18999999994</v>
      </c>
      <c r="D6" s="25">
        <v>624896.07999999996</v>
      </c>
      <c r="E6" s="25">
        <v>624509.56999999995</v>
      </c>
      <c r="F6" s="25">
        <v>609096.79</v>
      </c>
    </row>
    <row r="7" spans="1:7">
      <c r="A7" s="24" t="s">
        <v>26</v>
      </c>
      <c r="B7" s="25">
        <v>104134.13</v>
      </c>
      <c r="C7" s="25">
        <v>100724.2</v>
      </c>
      <c r="D7" s="25">
        <v>110995.45</v>
      </c>
      <c r="E7" s="25">
        <v>126860.24</v>
      </c>
      <c r="F7" s="25">
        <v>134609.18</v>
      </c>
    </row>
    <row r="8" spans="1:7">
      <c r="A8" s="24" t="s">
        <v>27</v>
      </c>
      <c r="B8" s="25">
        <v>8983.1</v>
      </c>
      <c r="C8" s="25">
        <v>8983.1</v>
      </c>
      <c r="D8" s="25">
        <v>8983.1</v>
      </c>
      <c r="E8" s="25">
        <v>8983.1</v>
      </c>
      <c r="F8" s="25">
        <v>8983.1</v>
      </c>
    </row>
    <row r="9" spans="1:7">
      <c r="A9" s="24" t="s">
        <v>28</v>
      </c>
      <c r="B9" s="25">
        <v>587189.76000000001</v>
      </c>
      <c r="C9" s="25">
        <v>852605.22</v>
      </c>
      <c r="D9" s="25">
        <v>920841.35</v>
      </c>
      <c r="E9" s="25">
        <v>987734.48</v>
      </c>
      <c r="F9" s="25">
        <v>252856.19</v>
      </c>
    </row>
    <row r="10" spans="1:7">
      <c r="A10" s="24" t="s">
        <v>29</v>
      </c>
      <c r="B10" s="25">
        <v>565207.29</v>
      </c>
      <c r="C10" s="25">
        <v>829098.78</v>
      </c>
      <c r="D10" s="25">
        <v>895280.95</v>
      </c>
      <c r="E10" s="25">
        <v>958997.82</v>
      </c>
      <c r="F10" s="25">
        <v>245798.46</v>
      </c>
    </row>
    <row r="11" spans="1:7">
      <c r="A11" s="24" t="s">
        <v>30</v>
      </c>
      <c r="B11" s="25">
        <v>568864.39</v>
      </c>
      <c r="C11" s="25">
        <v>816513.59</v>
      </c>
      <c r="D11" s="25">
        <v>878921.7</v>
      </c>
      <c r="E11" s="25">
        <v>937078.84</v>
      </c>
      <c r="F11" s="25">
        <v>238635.8</v>
      </c>
    </row>
    <row r="12" spans="1:7">
      <c r="A12" s="24" t="s">
        <v>31</v>
      </c>
      <c r="B12" s="25">
        <v>25220.39</v>
      </c>
      <c r="C12" s="25">
        <v>36913.730000000003</v>
      </c>
      <c r="D12" s="25">
        <v>43011.63</v>
      </c>
      <c r="E12" s="25">
        <v>51387.86</v>
      </c>
      <c r="F12" s="25">
        <v>14351.13</v>
      </c>
    </row>
    <row r="13" spans="1:7">
      <c r="A13" s="24" t="s">
        <v>32</v>
      </c>
      <c r="B13" s="25">
        <v>12985.48</v>
      </c>
      <c r="C13" s="25">
        <v>13271.71</v>
      </c>
      <c r="D13" s="25">
        <v>18482.13</v>
      </c>
      <c r="E13" s="25">
        <v>25345.84</v>
      </c>
      <c r="F13" s="25">
        <v>7585.24</v>
      </c>
    </row>
    <row r="14" spans="1:7">
      <c r="A14" s="24" t="s">
        <v>33</v>
      </c>
      <c r="B14" s="23">
        <v>1.33</v>
      </c>
      <c r="C14" s="23">
        <v>1.39</v>
      </c>
      <c r="D14" s="23">
        <v>2.0099999999999998</v>
      </c>
      <c r="E14" s="23">
        <v>2.77</v>
      </c>
      <c r="F14" s="23">
        <v>0.83</v>
      </c>
    </row>
    <row r="15" spans="1:7">
      <c r="A15" s="22" t="s">
        <v>34</v>
      </c>
      <c r="B15" s="23"/>
      <c r="C15" s="23"/>
      <c r="D15" s="23"/>
      <c r="E15" s="23"/>
      <c r="F15" s="23"/>
    </row>
    <row r="16" spans="1:7">
      <c r="A16" s="24" t="s">
        <v>35</v>
      </c>
      <c r="B16" s="23">
        <v>3.47</v>
      </c>
      <c r="C16" s="23">
        <v>3.98</v>
      </c>
      <c r="D16" s="23">
        <v>4.6500000000000004</v>
      </c>
      <c r="E16" s="23">
        <v>5.49</v>
      </c>
      <c r="F16" s="23">
        <v>5.69</v>
      </c>
    </row>
    <row r="17" spans="1:6">
      <c r="A17" s="24" t="s">
        <v>36</v>
      </c>
      <c r="B17" s="23">
        <v>12.93</v>
      </c>
      <c r="C17" s="23">
        <v>12.96</v>
      </c>
      <c r="D17" s="23">
        <v>17.46</v>
      </c>
      <c r="E17" s="23">
        <v>21.31</v>
      </c>
      <c r="F17" s="23">
        <v>21.06</v>
      </c>
    </row>
    <row r="18" spans="1:6">
      <c r="A18" s="24" t="s">
        <v>37</v>
      </c>
      <c r="B18" s="23">
        <v>2.0499999999999998</v>
      </c>
      <c r="C18" s="23">
        <v>1.9</v>
      </c>
      <c r="D18" s="23">
        <v>2.37</v>
      </c>
      <c r="E18" s="23">
        <v>2.99</v>
      </c>
      <c r="F18" s="23">
        <v>3.41</v>
      </c>
    </row>
    <row r="19" spans="1:6">
      <c r="A19" s="24" t="s">
        <v>38</v>
      </c>
      <c r="B19" s="23">
        <v>2.1800000000000002</v>
      </c>
      <c r="C19" s="23">
        <v>2.1800000000000002</v>
      </c>
      <c r="D19" s="23">
        <v>2.0699999999999998</v>
      </c>
      <c r="E19" s="23">
        <v>1.95</v>
      </c>
      <c r="F19" s="23">
        <v>1.85</v>
      </c>
    </row>
    <row r="20" spans="1:6">
      <c r="A20" s="22" t="s">
        <v>39</v>
      </c>
      <c r="B20" s="26">
        <v>242887</v>
      </c>
      <c r="C20" s="26">
        <v>243252</v>
      </c>
      <c r="D20" s="26">
        <v>243615</v>
      </c>
      <c r="E20" s="26">
        <v>243982</v>
      </c>
      <c r="F20" s="26">
        <v>244123</v>
      </c>
    </row>
    <row r="21" spans="1:6">
      <c r="A21" s="24" t="s">
        <v>40</v>
      </c>
      <c r="B21" s="23">
        <v>59</v>
      </c>
      <c r="C21" s="23">
        <v>68.25</v>
      </c>
      <c r="D21" s="23">
        <v>56</v>
      </c>
      <c r="E21" s="23">
        <v>55.75</v>
      </c>
      <c r="F21" s="23">
        <v>50.5</v>
      </c>
    </row>
    <row r="22" spans="1:6">
      <c r="A22" s="24" t="s">
        <v>41</v>
      </c>
      <c r="B22" s="25">
        <v>530002.98</v>
      </c>
      <c r="C22" s="25">
        <v>613096.67000000004</v>
      </c>
      <c r="D22" s="25">
        <v>503053.68</v>
      </c>
      <c r="E22" s="25">
        <v>500807.9</v>
      </c>
      <c r="F22" s="25">
        <v>453646.62</v>
      </c>
    </row>
    <row r="23" spans="1:6">
      <c r="A23" s="24" t="s">
        <v>42</v>
      </c>
      <c r="B23" s="23">
        <v>10.69</v>
      </c>
      <c r="C23" s="23">
        <v>10.98</v>
      </c>
      <c r="D23" s="23">
        <v>11.89</v>
      </c>
      <c r="E23" s="23">
        <v>13.33</v>
      </c>
      <c r="F23" s="23">
        <v>14.98</v>
      </c>
    </row>
    <row r="24" spans="1:6">
      <c r="A24" s="24" t="s">
        <v>43</v>
      </c>
      <c r="B24" s="23">
        <v>53.78</v>
      </c>
      <c r="C24" s="23">
        <v>36.409999999999997</v>
      </c>
      <c r="D24" s="23">
        <v>31.2</v>
      </c>
      <c r="E24" s="23">
        <v>21.16</v>
      </c>
      <c r="F24" s="23">
        <v>17.05</v>
      </c>
    </row>
    <row r="25" spans="1:6">
      <c r="A25" s="24" t="s">
        <v>44</v>
      </c>
      <c r="B25" s="23">
        <v>5.52</v>
      </c>
      <c r="C25" s="23">
        <v>6.22</v>
      </c>
      <c r="D25" s="23">
        <v>4.71</v>
      </c>
      <c r="E25" s="23">
        <v>4.18</v>
      </c>
      <c r="F25" s="23">
        <v>3.37</v>
      </c>
    </row>
    <row r="26" spans="1:6">
      <c r="A26" s="24" t="s">
        <v>45</v>
      </c>
      <c r="B26" s="23">
        <v>1.53</v>
      </c>
      <c r="C26" s="23">
        <v>0.88</v>
      </c>
      <c r="D26" s="23">
        <v>1.34</v>
      </c>
      <c r="E26" s="23">
        <v>1.79</v>
      </c>
      <c r="F26" s="23">
        <v>2.67</v>
      </c>
    </row>
  </sheetData>
  <mergeCells count="2">
    <mergeCell ref="B1:F1"/>
    <mergeCell ref="A1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4346-B321-40AE-978F-AAECC137953D}">
  <sheetPr>
    <tabColor rgb="FFFFCCCC"/>
  </sheetPr>
  <dimension ref="A1:I107"/>
  <sheetViews>
    <sheetView view="pageBreakPreview" zoomScale="89" zoomScaleNormal="89" zoomScaleSheetLayoutView="89" workbookViewId="0"/>
  </sheetViews>
  <sheetFormatPr defaultColWidth="7.296875" defaultRowHeight="23.25" customHeight="1"/>
  <cols>
    <col min="1" max="1" width="37.09765625" style="30" customWidth="1"/>
    <col min="2" max="2" width="7.296875" style="55" customWidth="1"/>
    <col min="3" max="3" width="13.3984375" style="30" customWidth="1"/>
    <col min="4" max="4" width="0.69921875" style="30" customWidth="1"/>
    <col min="5" max="5" width="13.3984375" style="30" customWidth="1"/>
    <col min="6" max="6" width="0.69921875" style="30" customWidth="1"/>
    <col min="7" max="7" width="13.3984375" style="30" customWidth="1"/>
    <col min="8" max="8" width="0.69921875" style="30" customWidth="1"/>
    <col min="9" max="9" width="13.3984375" style="30" customWidth="1"/>
    <col min="10" max="16384" width="7.296875" style="30"/>
  </cols>
  <sheetData>
    <row r="1" spans="1:9" s="29" customFormat="1" ht="23.25" customHeight="1">
      <c r="A1" s="27" t="s">
        <v>46</v>
      </c>
      <c r="B1" s="28"/>
    </row>
    <row r="2" spans="1:9" s="29" customFormat="1" ht="23.25" customHeight="1">
      <c r="A2" s="27" t="s">
        <v>47</v>
      </c>
      <c r="B2" s="28"/>
    </row>
    <row r="3" spans="1:9" ht="23.25" customHeight="1">
      <c r="B3" s="31"/>
    </row>
    <row r="4" spans="1:9" ht="23.25" customHeight="1">
      <c r="B4" s="32"/>
      <c r="C4" s="367" t="s">
        <v>48</v>
      </c>
      <c r="D4" s="367"/>
      <c r="E4" s="367"/>
      <c r="F4" s="33"/>
      <c r="G4" s="367" t="s">
        <v>49</v>
      </c>
      <c r="H4" s="367"/>
      <c r="I4" s="367"/>
    </row>
    <row r="5" spans="1:9" ht="23.25" customHeight="1">
      <c r="B5" s="32"/>
      <c r="C5" s="368" t="s">
        <v>50</v>
      </c>
      <c r="D5" s="368"/>
      <c r="E5" s="368"/>
      <c r="F5" s="35"/>
      <c r="G5" s="368" t="s">
        <v>50</v>
      </c>
      <c r="H5" s="368"/>
      <c r="I5" s="368"/>
    </row>
    <row r="6" spans="1:9" ht="23.25" customHeight="1">
      <c r="A6" s="27" t="s">
        <v>51</v>
      </c>
      <c r="B6" s="32" t="s">
        <v>52</v>
      </c>
      <c r="C6" s="34">
        <v>2567</v>
      </c>
      <c r="D6" s="34"/>
      <c r="E6" s="34">
        <v>2566</v>
      </c>
      <c r="F6" s="36"/>
      <c r="G6" s="34">
        <v>2567</v>
      </c>
      <c r="H6" s="34"/>
      <c r="I6" s="34">
        <v>2566</v>
      </c>
    </row>
    <row r="7" spans="1:9" ht="23.25" customHeight="1">
      <c r="A7" s="33"/>
      <c r="B7" s="32"/>
      <c r="C7" s="365" t="s">
        <v>53</v>
      </c>
      <c r="D7" s="365"/>
      <c r="E7" s="365"/>
      <c r="F7" s="365"/>
      <c r="G7" s="365"/>
      <c r="H7" s="365"/>
      <c r="I7" s="365"/>
    </row>
    <row r="8" spans="1:9" ht="23.25" customHeight="1">
      <c r="A8" s="37" t="s">
        <v>54</v>
      </c>
      <c r="B8" s="32"/>
      <c r="C8" s="38"/>
      <c r="D8" s="38"/>
      <c r="E8" s="38"/>
      <c r="F8" s="38"/>
      <c r="G8" s="39"/>
      <c r="H8" s="39"/>
      <c r="I8" s="39"/>
    </row>
    <row r="9" spans="1:9" ht="23.25" customHeight="1">
      <c r="A9" s="35" t="s">
        <v>55</v>
      </c>
      <c r="B9" s="32">
        <v>6</v>
      </c>
      <c r="C9" s="40">
        <v>54612894797</v>
      </c>
      <c r="D9" s="38"/>
      <c r="E9" s="40">
        <v>67234118746</v>
      </c>
      <c r="F9" s="38"/>
      <c r="G9" s="41">
        <v>24149351708</v>
      </c>
      <c r="H9" s="39"/>
      <c r="I9" s="40">
        <v>25954680221</v>
      </c>
    </row>
    <row r="10" spans="1:9" ht="23.25" customHeight="1">
      <c r="A10" s="35" t="s">
        <v>56</v>
      </c>
      <c r="B10" s="32"/>
      <c r="C10" s="40">
        <v>15595160</v>
      </c>
      <c r="D10" s="38"/>
      <c r="E10" s="40">
        <v>82383490</v>
      </c>
      <c r="F10" s="38"/>
      <c r="G10" s="42">
        <v>0</v>
      </c>
      <c r="H10" s="39"/>
      <c r="I10" s="43">
        <v>1800000</v>
      </c>
    </row>
    <row r="11" spans="1:9" ht="23.25" customHeight="1">
      <c r="A11" s="35" t="s">
        <v>57</v>
      </c>
      <c r="B11" s="32" t="s">
        <v>58</v>
      </c>
      <c r="C11" s="40">
        <v>3856014181</v>
      </c>
      <c r="D11" s="38"/>
      <c r="E11" s="40">
        <v>3326440924</v>
      </c>
      <c r="F11" s="38"/>
      <c r="G11" s="40">
        <v>99400056</v>
      </c>
      <c r="H11" s="39"/>
      <c r="I11" s="40">
        <v>159698860</v>
      </c>
    </row>
    <row r="12" spans="1:9" ht="23.25" customHeight="1">
      <c r="A12" s="35" t="s">
        <v>59</v>
      </c>
      <c r="B12" s="32" t="s">
        <v>58</v>
      </c>
      <c r="C12" s="40">
        <v>17132261084</v>
      </c>
      <c r="D12" s="38"/>
      <c r="E12" s="40">
        <v>15407340925</v>
      </c>
      <c r="F12" s="38"/>
      <c r="G12" s="40">
        <v>11621094769</v>
      </c>
      <c r="H12" s="39"/>
      <c r="I12" s="40">
        <v>11099898986</v>
      </c>
    </row>
    <row r="13" spans="1:9" ht="23.25" customHeight="1">
      <c r="A13" s="35" t="s">
        <v>60</v>
      </c>
      <c r="B13" s="32">
        <v>5</v>
      </c>
      <c r="C13" s="42">
        <v>0</v>
      </c>
      <c r="D13" s="38"/>
      <c r="E13" s="42">
        <v>0</v>
      </c>
      <c r="F13" s="38"/>
      <c r="G13" s="40">
        <v>6640473000</v>
      </c>
      <c r="H13" s="39"/>
      <c r="I13" s="40">
        <v>7243228500</v>
      </c>
    </row>
    <row r="14" spans="1:9" ht="23.25" customHeight="1">
      <c r="A14" s="35" t="s">
        <v>61</v>
      </c>
      <c r="B14" s="32">
        <v>8</v>
      </c>
      <c r="C14" s="40">
        <v>61269361604</v>
      </c>
      <c r="D14" s="38"/>
      <c r="E14" s="40">
        <v>57500567087</v>
      </c>
      <c r="F14" s="38"/>
      <c r="G14" s="40">
        <v>22123393469</v>
      </c>
      <c r="H14" s="39"/>
      <c r="I14" s="40">
        <v>19339195202</v>
      </c>
    </row>
    <row r="15" spans="1:9" ht="23.25" customHeight="1">
      <c r="A15" s="35" t="s">
        <v>62</v>
      </c>
      <c r="B15" s="32">
        <v>30</v>
      </c>
      <c r="C15" s="40">
        <v>861373</v>
      </c>
      <c r="D15" s="38"/>
      <c r="E15" s="40">
        <v>3895488</v>
      </c>
      <c r="F15" s="38"/>
      <c r="G15" s="42">
        <v>0</v>
      </c>
      <c r="H15" s="39"/>
      <c r="I15" s="42">
        <v>0</v>
      </c>
    </row>
    <row r="16" spans="1:9" ht="23.25" customHeight="1">
      <c r="A16" s="35" t="s">
        <v>63</v>
      </c>
      <c r="B16" s="32"/>
      <c r="C16" s="44">
        <v>265623675</v>
      </c>
      <c r="D16" s="38"/>
      <c r="E16" s="44">
        <v>243007975</v>
      </c>
      <c r="F16" s="38"/>
      <c r="G16" s="44">
        <v>159270922</v>
      </c>
      <c r="H16" s="39"/>
      <c r="I16" s="44">
        <v>142333153</v>
      </c>
    </row>
    <row r="17" spans="1:9" ht="23.25" customHeight="1">
      <c r="A17" s="33" t="s">
        <v>64</v>
      </c>
      <c r="B17" s="32"/>
      <c r="C17" s="45">
        <f>SUM(C9:C16)</f>
        <v>137152611874</v>
      </c>
      <c r="D17" s="46"/>
      <c r="E17" s="47">
        <f>SUM(E9:E16)</f>
        <v>143797754635</v>
      </c>
      <c r="F17" s="46"/>
      <c r="G17" s="45">
        <f>SUM(G9:G16)</f>
        <v>64792983924</v>
      </c>
      <c r="H17" s="48"/>
      <c r="I17" s="47">
        <f>SUM(I9:I16)</f>
        <v>63940834922</v>
      </c>
    </row>
    <row r="18" spans="1:9" ht="23.25" customHeight="1">
      <c r="A18" s="35"/>
      <c r="B18" s="32"/>
      <c r="C18" s="49"/>
      <c r="D18" s="38"/>
      <c r="E18" s="49"/>
      <c r="F18" s="38"/>
      <c r="G18" s="40"/>
      <c r="H18" s="39"/>
      <c r="I18" s="40"/>
    </row>
    <row r="19" spans="1:9" ht="23.25" customHeight="1">
      <c r="A19" s="37" t="s">
        <v>65</v>
      </c>
      <c r="B19" s="32"/>
      <c r="C19" s="49"/>
      <c r="D19" s="38"/>
      <c r="E19" s="49"/>
      <c r="F19" s="38"/>
      <c r="G19" s="40"/>
      <c r="H19" s="39"/>
      <c r="I19" s="40"/>
    </row>
    <row r="20" spans="1:9" ht="23.25" customHeight="1">
      <c r="A20" s="50" t="s">
        <v>66</v>
      </c>
      <c r="B20" s="32">
        <v>9</v>
      </c>
      <c r="C20" s="42">
        <v>0</v>
      </c>
      <c r="D20" s="51"/>
      <c r="E20" s="42">
        <v>0</v>
      </c>
      <c r="F20" s="39"/>
      <c r="G20" s="40">
        <v>282549375499</v>
      </c>
      <c r="H20" s="39"/>
      <c r="I20" s="40">
        <v>282235831584</v>
      </c>
    </row>
    <row r="21" spans="1:9" ht="23.25" customHeight="1">
      <c r="A21" s="50" t="s">
        <v>67</v>
      </c>
      <c r="B21" s="32">
        <v>10</v>
      </c>
      <c r="C21" s="40">
        <v>9038647921</v>
      </c>
      <c r="D21" s="51"/>
      <c r="E21" s="40">
        <v>9080625873</v>
      </c>
      <c r="F21" s="39"/>
      <c r="G21" s="42">
        <v>0</v>
      </c>
      <c r="H21" s="39"/>
      <c r="I21" s="42">
        <v>0</v>
      </c>
    </row>
    <row r="22" spans="1:9" ht="23.25" customHeight="1">
      <c r="A22" s="50" t="s">
        <v>68</v>
      </c>
      <c r="B22" s="32">
        <v>10</v>
      </c>
      <c r="C22" s="40">
        <v>5981167889</v>
      </c>
      <c r="D22" s="51"/>
      <c r="E22" s="40">
        <v>5702606999</v>
      </c>
      <c r="F22" s="39"/>
      <c r="G22" s="42">
        <v>0</v>
      </c>
      <c r="H22" s="39"/>
      <c r="I22" s="42">
        <v>0</v>
      </c>
    </row>
    <row r="23" spans="1:9" ht="23.25" customHeight="1">
      <c r="A23" s="50" t="s">
        <v>69</v>
      </c>
      <c r="B23" s="32" t="s">
        <v>70</v>
      </c>
      <c r="C23" s="40">
        <v>3550345870</v>
      </c>
      <c r="D23" s="38"/>
      <c r="E23" s="40">
        <v>1982928550</v>
      </c>
      <c r="F23" s="38"/>
      <c r="G23" s="40">
        <v>2172080261</v>
      </c>
      <c r="H23" s="39"/>
      <c r="I23" s="40">
        <v>1512635517</v>
      </c>
    </row>
    <row r="24" spans="1:9" ht="23.25" customHeight="1">
      <c r="A24" s="50" t="s">
        <v>71</v>
      </c>
      <c r="B24" s="32">
        <v>30</v>
      </c>
      <c r="C24" s="40">
        <v>329630725</v>
      </c>
      <c r="D24" s="38"/>
      <c r="E24" s="40">
        <v>2041800</v>
      </c>
      <c r="F24" s="38"/>
      <c r="G24" s="42">
        <v>0</v>
      </c>
      <c r="H24" s="39"/>
      <c r="I24" s="42">
        <v>0</v>
      </c>
    </row>
    <row r="25" spans="1:9" ht="22.95" customHeight="1">
      <c r="A25" s="50" t="s">
        <v>72</v>
      </c>
      <c r="B25" s="32">
        <v>5</v>
      </c>
      <c r="C25" s="40">
        <v>791440767</v>
      </c>
      <c r="D25" s="38"/>
      <c r="E25" s="40">
        <v>58639122</v>
      </c>
      <c r="F25" s="38"/>
      <c r="G25" s="42">
        <v>0</v>
      </c>
      <c r="H25" s="39"/>
      <c r="I25" s="42">
        <v>0</v>
      </c>
    </row>
    <row r="26" spans="1:9" ht="23.25" customHeight="1">
      <c r="A26" s="35" t="s">
        <v>73</v>
      </c>
      <c r="B26" s="32">
        <v>12</v>
      </c>
      <c r="C26" s="40">
        <v>56683527827</v>
      </c>
      <c r="D26" s="39"/>
      <c r="E26" s="40">
        <v>44534171803</v>
      </c>
      <c r="F26" s="39"/>
      <c r="G26" s="42">
        <v>0</v>
      </c>
      <c r="H26" s="39"/>
      <c r="I26" s="42">
        <v>0</v>
      </c>
    </row>
    <row r="27" spans="1:9" ht="23.25" customHeight="1">
      <c r="A27" s="35" t="s">
        <v>74</v>
      </c>
      <c r="B27" s="32" t="s">
        <v>75</v>
      </c>
      <c r="C27" s="40">
        <v>216588517650</v>
      </c>
      <c r="D27" s="38"/>
      <c r="E27" s="40">
        <v>213791757252</v>
      </c>
      <c r="F27" s="38"/>
      <c r="G27" s="40">
        <v>48074752145</v>
      </c>
      <c r="H27" s="39"/>
      <c r="I27" s="40">
        <v>46569482546</v>
      </c>
    </row>
    <row r="28" spans="1:9" ht="23.25" customHeight="1">
      <c r="A28" s="35" t="s">
        <v>76</v>
      </c>
      <c r="B28" s="32">
        <v>14</v>
      </c>
      <c r="C28" s="40">
        <v>94229389474</v>
      </c>
      <c r="D28" s="38"/>
      <c r="E28" s="40">
        <v>86542724418</v>
      </c>
      <c r="F28" s="38"/>
      <c r="G28" s="40">
        <v>51877389607</v>
      </c>
      <c r="H28" s="39"/>
      <c r="I28" s="40">
        <v>45333276218</v>
      </c>
    </row>
    <row r="29" spans="1:9" ht="23.25" customHeight="1">
      <c r="A29" s="35" t="s">
        <v>77</v>
      </c>
      <c r="B29" s="32">
        <v>15</v>
      </c>
      <c r="C29" s="40">
        <v>360641443961</v>
      </c>
      <c r="D29" s="38"/>
      <c r="E29" s="40">
        <v>360641443961</v>
      </c>
      <c r="F29" s="38"/>
      <c r="G29" s="42">
        <v>0</v>
      </c>
      <c r="H29" s="39"/>
      <c r="I29" s="42">
        <v>0</v>
      </c>
    </row>
    <row r="30" spans="1:9" ht="23.25" customHeight="1">
      <c r="A30" s="35" t="s">
        <v>78</v>
      </c>
      <c r="B30" s="32" t="s">
        <v>79</v>
      </c>
      <c r="C30" s="40">
        <v>53825078876</v>
      </c>
      <c r="D30" s="38"/>
      <c r="E30" s="40">
        <v>54400275331</v>
      </c>
      <c r="F30" s="38"/>
      <c r="G30" s="40">
        <v>2641828451</v>
      </c>
      <c r="H30" s="39"/>
      <c r="I30" s="40">
        <v>2502914851</v>
      </c>
    </row>
    <row r="31" spans="1:9" ht="23.25" customHeight="1">
      <c r="A31" s="35" t="s">
        <v>80</v>
      </c>
      <c r="B31" s="32">
        <v>27</v>
      </c>
      <c r="C31" s="40">
        <v>1874783929</v>
      </c>
      <c r="D31" s="38"/>
      <c r="E31" s="40">
        <v>2657863140</v>
      </c>
      <c r="F31" s="38"/>
      <c r="G31" s="40">
        <v>1543740415</v>
      </c>
      <c r="H31" s="39"/>
      <c r="I31" s="40">
        <v>1408466527</v>
      </c>
    </row>
    <row r="32" spans="1:9" ht="23.25" customHeight="1">
      <c r="A32" s="35" t="s">
        <v>81</v>
      </c>
      <c r="B32" s="32">
        <v>5</v>
      </c>
      <c r="C32" s="44">
        <v>3433703199</v>
      </c>
      <c r="D32" s="38"/>
      <c r="E32" s="44">
        <v>3298361798</v>
      </c>
      <c r="F32" s="38"/>
      <c r="G32" s="44">
        <v>1160218354</v>
      </c>
      <c r="H32" s="39"/>
      <c r="I32" s="44">
        <v>1149846566</v>
      </c>
    </row>
    <row r="33" spans="1:9" ht="23.25" customHeight="1">
      <c r="A33" s="33" t="s">
        <v>82</v>
      </c>
      <c r="B33" s="32"/>
      <c r="C33" s="45">
        <f>SUM(C20:C32)</f>
        <v>806967678088</v>
      </c>
      <c r="D33" s="46"/>
      <c r="E33" s="47">
        <f>SUM(E20:E32)</f>
        <v>782693440047</v>
      </c>
      <c r="F33" s="46"/>
      <c r="G33" s="45">
        <f>SUM(G20:G32)</f>
        <v>390019384732</v>
      </c>
      <c r="H33" s="48"/>
      <c r="I33" s="45">
        <f>SUM(I20:I32)</f>
        <v>380712453809</v>
      </c>
    </row>
    <row r="34" spans="1:9" ht="23.25" customHeight="1">
      <c r="A34" s="33"/>
      <c r="B34" s="32"/>
      <c r="C34" s="52"/>
      <c r="D34" s="38"/>
      <c r="E34" s="49"/>
      <c r="F34" s="38"/>
      <c r="G34" s="40"/>
      <c r="H34" s="39"/>
      <c r="I34" s="40"/>
    </row>
    <row r="35" spans="1:9" ht="23.25" customHeight="1" thickBot="1">
      <c r="A35" s="33" t="s">
        <v>83</v>
      </c>
      <c r="B35" s="32"/>
      <c r="C35" s="53">
        <f>SUM(C17+C33)</f>
        <v>944120289962</v>
      </c>
      <c r="D35" s="46"/>
      <c r="E35" s="54">
        <f>SUM(E17+E33)</f>
        <v>926491194682</v>
      </c>
      <c r="F35" s="46"/>
      <c r="G35" s="53">
        <f>SUM(G17+G33)</f>
        <v>454812368656</v>
      </c>
      <c r="H35" s="48"/>
      <c r="I35" s="53">
        <f>SUM(I17+I33)</f>
        <v>444653288731</v>
      </c>
    </row>
    <row r="36" spans="1:9" ht="23.25" customHeight="1" thickTop="1">
      <c r="C36" s="49"/>
      <c r="D36" s="49"/>
      <c r="E36" s="49"/>
      <c r="F36" s="49"/>
    </row>
    <row r="37" spans="1:9" s="29" customFormat="1" ht="23.25" customHeight="1">
      <c r="A37" s="27" t="s">
        <v>46</v>
      </c>
      <c r="B37" s="28"/>
    </row>
    <row r="38" spans="1:9" s="29" customFormat="1" ht="23.25" customHeight="1">
      <c r="A38" s="27" t="s">
        <v>47</v>
      </c>
      <c r="B38" s="28"/>
    </row>
    <row r="39" spans="1:9" ht="23.25" customHeight="1">
      <c r="A39" s="56"/>
    </row>
    <row r="40" spans="1:9" ht="23.25" customHeight="1">
      <c r="B40" s="32"/>
      <c r="C40" s="367" t="s">
        <v>48</v>
      </c>
      <c r="D40" s="367"/>
      <c r="E40" s="367"/>
      <c r="F40" s="33"/>
      <c r="G40" s="367" t="s">
        <v>49</v>
      </c>
      <c r="H40" s="367"/>
      <c r="I40" s="367"/>
    </row>
    <row r="41" spans="1:9" ht="23.25" customHeight="1">
      <c r="B41" s="32"/>
      <c r="C41" s="366" t="s">
        <v>50</v>
      </c>
      <c r="D41" s="366"/>
      <c r="E41" s="366"/>
      <c r="F41" s="35"/>
      <c r="G41" s="366" t="s">
        <v>50</v>
      </c>
      <c r="H41" s="366"/>
      <c r="I41" s="366"/>
    </row>
    <row r="42" spans="1:9" ht="23.25" customHeight="1">
      <c r="A42" s="27" t="s">
        <v>84</v>
      </c>
      <c r="B42" s="32" t="s">
        <v>52</v>
      </c>
      <c r="C42" s="34">
        <v>2567</v>
      </c>
      <c r="D42" s="34"/>
      <c r="E42" s="34">
        <v>2566</v>
      </c>
      <c r="F42" s="36"/>
      <c r="G42" s="34">
        <v>2567</v>
      </c>
      <c r="H42" s="34"/>
      <c r="I42" s="34">
        <v>2566</v>
      </c>
    </row>
    <row r="43" spans="1:9" ht="23.25" customHeight="1">
      <c r="A43" s="33"/>
      <c r="B43" s="32"/>
      <c r="C43" s="365" t="s">
        <v>53</v>
      </c>
      <c r="D43" s="365"/>
      <c r="E43" s="365"/>
      <c r="F43" s="365"/>
      <c r="G43" s="365"/>
      <c r="H43" s="365"/>
      <c r="I43" s="365"/>
    </row>
    <row r="44" spans="1:9" ht="23.25" customHeight="1">
      <c r="A44" s="37" t="s">
        <v>85</v>
      </c>
      <c r="B44" s="32"/>
      <c r="C44" s="38"/>
      <c r="D44" s="39"/>
      <c r="E44" s="38"/>
      <c r="F44" s="39"/>
      <c r="G44" s="39"/>
      <c r="H44" s="39"/>
      <c r="I44" s="39"/>
    </row>
    <row r="45" spans="1:9" ht="23.25" customHeight="1">
      <c r="A45" s="57" t="s">
        <v>86</v>
      </c>
      <c r="B45" s="32" t="s">
        <v>87</v>
      </c>
      <c r="C45" s="58">
        <v>9445971795</v>
      </c>
      <c r="D45" s="39"/>
      <c r="E45" s="58">
        <v>9471993733</v>
      </c>
      <c r="F45" s="39"/>
      <c r="G45" s="42">
        <v>0</v>
      </c>
      <c r="H45" s="39"/>
      <c r="I45" s="58">
        <v>7090221375</v>
      </c>
    </row>
    <row r="46" spans="1:9" ht="23.25" customHeight="1">
      <c r="A46" s="35" t="s">
        <v>88</v>
      </c>
      <c r="B46" s="32" t="s">
        <v>70</v>
      </c>
      <c r="C46" s="58">
        <v>128293882077</v>
      </c>
      <c r="D46" s="39"/>
      <c r="E46" s="58">
        <v>128095602553</v>
      </c>
      <c r="F46" s="39"/>
      <c r="G46" s="58">
        <v>55097310713</v>
      </c>
      <c r="H46" s="39"/>
      <c r="I46" s="58">
        <v>50216209032</v>
      </c>
    </row>
    <row r="47" spans="1:9" ht="23.25" customHeight="1">
      <c r="A47" s="35" t="s">
        <v>89</v>
      </c>
      <c r="B47" s="32" t="s">
        <v>70</v>
      </c>
      <c r="C47" s="58">
        <v>32948265376</v>
      </c>
      <c r="D47" s="39"/>
      <c r="E47" s="58">
        <v>31715853747</v>
      </c>
      <c r="F47" s="39"/>
      <c r="G47" s="58">
        <v>19334503443</v>
      </c>
      <c r="H47" s="39"/>
      <c r="I47" s="58">
        <v>21535431398</v>
      </c>
    </row>
    <row r="48" spans="1:9" ht="23.25" customHeight="1">
      <c r="A48" s="35" t="s">
        <v>90</v>
      </c>
      <c r="B48" s="32">
        <v>22</v>
      </c>
      <c r="C48" s="58">
        <v>693199077</v>
      </c>
      <c r="D48" s="39"/>
      <c r="E48" s="58">
        <v>601047361</v>
      </c>
      <c r="F48" s="39"/>
      <c r="G48" s="42">
        <v>0</v>
      </c>
      <c r="H48" s="39"/>
      <c r="I48" s="42">
        <v>0</v>
      </c>
    </row>
    <row r="49" spans="1:9" ht="23.25" customHeight="1">
      <c r="A49" s="35" t="s">
        <v>91</v>
      </c>
      <c r="B49" s="32" t="s">
        <v>92</v>
      </c>
      <c r="C49" s="42">
        <v>0</v>
      </c>
      <c r="D49" s="39"/>
      <c r="E49" s="42">
        <v>0</v>
      </c>
      <c r="F49" s="39"/>
      <c r="G49" s="58">
        <v>1500000000</v>
      </c>
      <c r="H49" s="39"/>
      <c r="I49" s="58">
        <v>2000000000</v>
      </c>
    </row>
    <row r="50" spans="1:9" ht="23.25" customHeight="1">
      <c r="A50" s="35" t="s">
        <v>93</v>
      </c>
      <c r="B50" s="32" t="s">
        <v>87</v>
      </c>
      <c r="C50" s="58">
        <v>41695985517</v>
      </c>
      <c r="D50" s="39"/>
      <c r="E50" s="58">
        <v>46391425405</v>
      </c>
      <c r="F50" s="39"/>
      <c r="G50" s="58">
        <v>21668398304</v>
      </c>
      <c r="H50" s="39"/>
      <c r="I50" s="58">
        <v>28750375927</v>
      </c>
    </row>
    <row r="51" spans="1:9" ht="23.25" customHeight="1">
      <c r="A51" s="35" t="s">
        <v>94</v>
      </c>
      <c r="B51" s="32"/>
      <c r="C51" s="58"/>
      <c r="D51" s="39"/>
      <c r="E51" s="58"/>
      <c r="F51" s="39"/>
      <c r="G51" s="40"/>
      <c r="H51" s="39"/>
      <c r="I51" s="40"/>
    </row>
    <row r="52" spans="1:9" ht="23.25" customHeight="1">
      <c r="A52" s="35" t="s">
        <v>95</v>
      </c>
      <c r="B52" s="32" t="s">
        <v>87</v>
      </c>
      <c r="C52" s="58">
        <v>2258744585</v>
      </c>
      <c r="D52" s="39"/>
      <c r="E52" s="58">
        <v>6318909264</v>
      </c>
      <c r="F52" s="39"/>
      <c r="G52" s="42">
        <v>0</v>
      </c>
      <c r="H52" s="39"/>
      <c r="I52" s="42">
        <v>0</v>
      </c>
    </row>
    <row r="53" spans="1:9" ht="23.25" customHeight="1">
      <c r="A53" s="35" t="s">
        <v>96</v>
      </c>
      <c r="B53" s="32"/>
      <c r="C53" s="58"/>
      <c r="D53" s="39"/>
      <c r="E53" s="58"/>
      <c r="F53" s="39"/>
      <c r="G53" s="59"/>
      <c r="H53" s="39"/>
      <c r="I53" s="59"/>
    </row>
    <row r="54" spans="1:9" ht="23.25" customHeight="1">
      <c r="A54" s="35" t="s">
        <v>95</v>
      </c>
      <c r="B54" s="32" t="s">
        <v>97</v>
      </c>
      <c r="C54" s="58">
        <v>12188447649</v>
      </c>
      <c r="D54" s="39"/>
      <c r="E54" s="58">
        <v>11598709232</v>
      </c>
      <c r="F54" s="39"/>
      <c r="G54" s="58">
        <v>7822495956</v>
      </c>
      <c r="H54" s="39"/>
      <c r="I54" s="58">
        <v>7228991005</v>
      </c>
    </row>
    <row r="55" spans="1:9" ht="23.25" customHeight="1">
      <c r="A55" s="35" t="s">
        <v>98</v>
      </c>
      <c r="B55" s="32"/>
      <c r="C55" s="58">
        <v>2288726248</v>
      </c>
      <c r="D55" s="39"/>
      <c r="E55" s="58">
        <v>1677288068</v>
      </c>
      <c r="F55" s="39"/>
      <c r="G55" s="42">
        <v>780644755</v>
      </c>
      <c r="H55" s="39"/>
      <c r="I55" s="42">
        <v>280872104</v>
      </c>
    </row>
    <row r="56" spans="1:9" ht="23.25" customHeight="1">
      <c r="A56" s="35" t="s">
        <v>99</v>
      </c>
      <c r="B56" s="32">
        <v>30</v>
      </c>
      <c r="C56" s="40">
        <v>25975877</v>
      </c>
      <c r="D56" s="39"/>
      <c r="E56" s="40">
        <v>62101983</v>
      </c>
      <c r="F56" s="39"/>
      <c r="G56" s="42">
        <v>0</v>
      </c>
      <c r="H56" s="39"/>
      <c r="I56" s="42">
        <v>0</v>
      </c>
    </row>
    <row r="57" spans="1:9" ht="23.25" customHeight="1">
      <c r="A57" s="35" t="s">
        <v>100</v>
      </c>
      <c r="B57" s="32"/>
      <c r="C57" s="60">
        <v>2537076186</v>
      </c>
      <c r="D57" s="39"/>
      <c r="E57" s="60">
        <v>2263973595</v>
      </c>
      <c r="F57" s="39"/>
      <c r="G57" s="44">
        <f>551646269</f>
        <v>551646269</v>
      </c>
      <c r="H57" s="39"/>
      <c r="I57" s="44">
        <v>669934169</v>
      </c>
    </row>
    <row r="58" spans="1:9" ht="23.25" customHeight="1">
      <c r="A58" s="33" t="s">
        <v>101</v>
      </c>
      <c r="B58" s="32"/>
      <c r="C58" s="45">
        <f>SUM(C45:C57)</f>
        <v>232376274387</v>
      </c>
      <c r="D58" s="48"/>
      <c r="E58" s="45">
        <f>SUM(E45:E57)</f>
        <v>238196904941</v>
      </c>
      <c r="F58" s="48"/>
      <c r="G58" s="45">
        <f>SUM(G45:G57)</f>
        <v>106754999440</v>
      </c>
      <c r="H58" s="48"/>
      <c r="I58" s="45">
        <f>SUM(I45:I57)</f>
        <v>117772035010</v>
      </c>
    </row>
    <row r="59" spans="1:9" ht="23.25" customHeight="1">
      <c r="A59" s="35"/>
      <c r="B59" s="32"/>
      <c r="C59" s="49"/>
      <c r="D59" s="39"/>
      <c r="E59" s="49"/>
      <c r="F59" s="39"/>
      <c r="G59" s="40"/>
      <c r="H59" s="39"/>
      <c r="I59" s="40"/>
    </row>
    <row r="60" spans="1:9" ht="23.25" customHeight="1">
      <c r="A60" s="37" t="s">
        <v>102</v>
      </c>
      <c r="B60" s="32"/>
      <c r="C60" s="49"/>
      <c r="D60" s="39"/>
      <c r="E60" s="49"/>
      <c r="F60" s="39"/>
      <c r="G60" s="40"/>
      <c r="H60" s="39"/>
      <c r="I60" s="40"/>
    </row>
    <row r="61" spans="1:9" ht="23.25" customHeight="1">
      <c r="A61" s="35" t="s">
        <v>103</v>
      </c>
      <c r="B61" s="32" t="s">
        <v>87</v>
      </c>
      <c r="C61" s="58">
        <v>237524614670</v>
      </c>
      <c r="D61" s="39"/>
      <c r="E61" s="58">
        <v>246828719658</v>
      </c>
      <c r="F61" s="39"/>
      <c r="G61" s="40">
        <v>196260300873</v>
      </c>
      <c r="H61" s="39"/>
      <c r="I61" s="40">
        <v>194550321528</v>
      </c>
    </row>
    <row r="62" spans="1:9" ht="23.25" customHeight="1">
      <c r="A62" s="35" t="s">
        <v>94</v>
      </c>
      <c r="B62" s="32" t="s">
        <v>87</v>
      </c>
      <c r="C62" s="58">
        <v>25607014119</v>
      </c>
      <c r="D62" s="39"/>
      <c r="E62" s="58">
        <v>18334443304</v>
      </c>
      <c r="F62" s="39"/>
      <c r="G62" s="42">
        <v>0</v>
      </c>
      <c r="H62" s="39"/>
      <c r="I62" s="42">
        <v>0</v>
      </c>
    </row>
    <row r="63" spans="1:9" ht="23.25" customHeight="1">
      <c r="A63" s="35" t="s">
        <v>104</v>
      </c>
      <c r="B63" s="32">
        <v>22</v>
      </c>
      <c r="C63" s="58">
        <v>47113221</v>
      </c>
      <c r="D63" s="39"/>
      <c r="E63" s="42">
        <v>0</v>
      </c>
      <c r="F63" s="39"/>
      <c r="G63" s="42">
        <v>0</v>
      </c>
      <c r="H63" s="39"/>
      <c r="I63" s="42">
        <v>0</v>
      </c>
    </row>
    <row r="64" spans="1:9" ht="23.25" customHeight="1">
      <c r="A64" s="35" t="s">
        <v>105</v>
      </c>
      <c r="B64" s="32" t="s">
        <v>97</v>
      </c>
      <c r="C64" s="58">
        <v>95868025714</v>
      </c>
      <c r="D64" s="39"/>
      <c r="E64" s="58">
        <v>88582319838</v>
      </c>
      <c r="F64" s="39"/>
      <c r="G64" s="40">
        <v>47250495792</v>
      </c>
      <c r="H64" s="39"/>
      <c r="I64" s="40">
        <v>40854657389</v>
      </c>
    </row>
    <row r="65" spans="1:9" ht="23.25" customHeight="1">
      <c r="A65" s="30" t="s">
        <v>106</v>
      </c>
      <c r="B65" s="32">
        <v>18</v>
      </c>
      <c r="C65" s="58">
        <v>7939097724</v>
      </c>
      <c r="D65" s="39"/>
      <c r="E65" s="58">
        <v>7215116406</v>
      </c>
      <c r="F65" s="39"/>
      <c r="G65" s="40">
        <v>3919542036</v>
      </c>
      <c r="H65" s="39"/>
      <c r="I65" s="40">
        <v>3298960984</v>
      </c>
    </row>
    <row r="66" spans="1:9" ht="23.25" customHeight="1">
      <c r="A66" s="30" t="s">
        <v>107</v>
      </c>
      <c r="B66" s="32">
        <v>19</v>
      </c>
      <c r="C66" s="58">
        <v>2563378774</v>
      </c>
      <c r="D66" s="39"/>
      <c r="E66" s="58">
        <v>2612803074</v>
      </c>
      <c r="F66" s="39"/>
      <c r="G66" s="40">
        <v>211862400</v>
      </c>
      <c r="H66" s="39"/>
      <c r="I66" s="40">
        <v>186562800</v>
      </c>
    </row>
    <row r="67" spans="1:9" ht="23.25" customHeight="1">
      <c r="A67" s="30" t="s">
        <v>108</v>
      </c>
      <c r="B67" s="32">
        <v>30</v>
      </c>
      <c r="C67" s="58">
        <v>1468893270</v>
      </c>
      <c r="D67" s="39"/>
      <c r="E67" s="58">
        <v>1532560584</v>
      </c>
      <c r="F67" s="39"/>
      <c r="G67" s="42">
        <v>0</v>
      </c>
      <c r="H67" s="39"/>
      <c r="I67" s="42">
        <v>0</v>
      </c>
    </row>
    <row r="68" spans="1:9" ht="23.25" customHeight="1">
      <c r="A68" s="35" t="s">
        <v>109</v>
      </c>
      <c r="B68" s="32">
        <v>30</v>
      </c>
      <c r="C68" s="58">
        <v>4139739781</v>
      </c>
      <c r="D68" s="39"/>
      <c r="E68" s="58">
        <v>3806567273</v>
      </c>
      <c r="F68" s="39"/>
      <c r="G68" s="40">
        <v>4079802550</v>
      </c>
      <c r="H68" s="39"/>
      <c r="I68" s="40">
        <v>3773032975</v>
      </c>
    </row>
    <row r="69" spans="1:9" ht="23.25" customHeight="1">
      <c r="A69" s="35" t="s">
        <v>110</v>
      </c>
      <c r="B69" s="32">
        <v>27</v>
      </c>
      <c r="C69" s="58">
        <v>16472722522</v>
      </c>
      <c r="D69" s="39"/>
      <c r="E69" s="58">
        <v>17309215262</v>
      </c>
      <c r="F69" s="39"/>
      <c r="G69" s="42">
        <v>0</v>
      </c>
      <c r="H69" s="39"/>
      <c r="I69" s="42">
        <v>0</v>
      </c>
    </row>
    <row r="70" spans="1:9" ht="23.25" customHeight="1">
      <c r="A70" s="35" t="s">
        <v>111</v>
      </c>
      <c r="B70" s="32"/>
      <c r="C70" s="60">
        <v>502696337</v>
      </c>
      <c r="D70" s="39"/>
      <c r="E70" s="60">
        <v>477431907</v>
      </c>
      <c r="F70" s="39"/>
      <c r="G70" s="61">
        <v>0</v>
      </c>
      <c r="H70" s="39"/>
      <c r="I70" s="61">
        <v>0</v>
      </c>
    </row>
    <row r="71" spans="1:9" ht="23.25" customHeight="1">
      <c r="A71" s="33" t="s">
        <v>112</v>
      </c>
      <c r="B71" s="32"/>
      <c r="C71" s="62">
        <f>SUM(C61:C70)</f>
        <v>392133296132</v>
      </c>
      <c r="D71" s="48"/>
      <c r="E71" s="62">
        <f>SUM(E61:E70)</f>
        <v>386699177306</v>
      </c>
      <c r="F71" s="48"/>
      <c r="G71" s="62">
        <f>SUM(G60:G70)</f>
        <v>251722003651</v>
      </c>
      <c r="H71" s="48"/>
      <c r="I71" s="62">
        <f>SUM(I61:I70)</f>
        <v>242663535676</v>
      </c>
    </row>
    <row r="72" spans="1:9" ht="23.25" customHeight="1">
      <c r="A72" s="33"/>
      <c r="B72" s="32"/>
      <c r="C72" s="48"/>
      <c r="D72" s="48"/>
      <c r="E72" s="48"/>
      <c r="F72" s="48"/>
      <c r="G72" s="48"/>
      <c r="H72" s="48"/>
      <c r="I72" s="48"/>
    </row>
    <row r="73" spans="1:9" ht="23.25" customHeight="1">
      <c r="A73" s="33" t="s">
        <v>113</v>
      </c>
      <c r="B73" s="32"/>
      <c r="C73" s="45">
        <f>C58+C71</f>
        <v>624509570519</v>
      </c>
      <c r="D73" s="48"/>
      <c r="E73" s="45">
        <f>E58+E71</f>
        <v>624896082247</v>
      </c>
      <c r="F73" s="48"/>
      <c r="G73" s="45">
        <f>G58+G71</f>
        <v>358477003091</v>
      </c>
      <c r="H73" s="48"/>
      <c r="I73" s="45">
        <f>I58+I71</f>
        <v>360435570686</v>
      </c>
    </row>
    <row r="75" spans="1:9" s="29" customFormat="1" ht="23.25" customHeight="1">
      <c r="A75" s="27" t="s">
        <v>46</v>
      </c>
      <c r="B75" s="28"/>
    </row>
    <row r="76" spans="1:9" s="29" customFormat="1" ht="23.25" customHeight="1">
      <c r="A76" s="27" t="s">
        <v>47</v>
      </c>
      <c r="B76" s="28"/>
    </row>
    <row r="77" spans="1:9" ht="23.25" customHeight="1">
      <c r="A77" s="56"/>
    </row>
    <row r="78" spans="1:9" ht="23.25" customHeight="1">
      <c r="B78" s="32"/>
      <c r="C78" s="367" t="s">
        <v>48</v>
      </c>
      <c r="D78" s="367"/>
      <c r="E78" s="367"/>
      <c r="F78" s="33"/>
      <c r="G78" s="367" t="s">
        <v>49</v>
      </c>
      <c r="H78" s="367"/>
      <c r="I78" s="367"/>
    </row>
    <row r="79" spans="1:9" ht="23.25" customHeight="1">
      <c r="B79" s="32"/>
      <c r="C79" s="366" t="s">
        <v>50</v>
      </c>
      <c r="D79" s="366"/>
      <c r="E79" s="366"/>
      <c r="F79" s="35"/>
      <c r="G79" s="366" t="s">
        <v>50</v>
      </c>
      <c r="H79" s="366"/>
      <c r="I79" s="366"/>
    </row>
    <row r="80" spans="1:9" ht="23.25" customHeight="1">
      <c r="A80" s="27" t="s">
        <v>114</v>
      </c>
      <c r="B80" s="32" t="s">
        <v>52</v>
      </c>
      <c r="C80" s="34">
        <v>2567</v>
      </c>
      <c r="D80" s="34"/>
      <c r="E80" s="34">
        <v>2566</v>
      </c>
      <c r="F80" s="36"/>
      <c r="G80" s="34">
        <v>2567</v>
      </c>
      <c r="H80" s="34"/>
      <c r="I80" s="34">
        <v>2566</v>
      </c>
    </row>
    <row r="81" spans="1:9" ht="23.25" customHeight="1">
      <c r="A81" s="33"/>
      <c r="B81" s="32"/>
      <c r="C81" s="365" t="s">
        <v>53</v>
      </c>
      <c r="D81" s="365"/>
      <c r="E81" s="365"/>
      <c r="F81" s="365"/>
      <c r="G81" s="365"/>
      <c r="H81" s="365"/>
      <c r="I81" s="365"/>
    </row>
    <row r="82" spans="1:9" ht="23.25" customHeight="1">
      <c r="A82" s="37" t="s">
        <v>115</v>
      </c>
      <c r="B82" s="32"/>
      <c r="C82" s="39"/>
      <c r="D82" s="39"/>
      <c r="E82" s="39"/>
      <c r="F82" s="39"/>
      <c r="G82" s="39"/>
      <c r="H82" s="39"/>
      <c r="I82" s="39"/>
    </row>
    <row r="83" spans="1:9" ht="23.25" customHeight="1">
      <c r="A83" s="50" t="s">
        <v>116</v>
      </c>
      <c r="B83" s="32"/>
      <c r="C83" s="39"/>
      <c r="D83" s="39"/>
      <c r="E83" s="39"/>
      <c r="F83" s="39"/>
      <c r="G83" s="39"/>
      <c r="H83" s="39"/>
      <c r="I83" s="39"/>
    </row>
    <row r="84" spans="1:9" ht="23.25" customHeight="1">
      <c r="A84" s="50" t="s">
        <v>117</v>
      </c>
      <c r="B84" s="32"/>
      <c r="C84" s="63"/>
      <c r="D84" s="63"/>
      <c r="E84" s="63"/>
      <c r="F84" s="63"/>
      <c r="G84" s="63"/>
      <c r="H84" s="63"/>
      <c r="I84" s="63"/>
    </row>
    <row r="85" spans="1:9" ht="23.25" customHeight="1">
      <c r="A85" s="64" t="s">
        <v>118</v>
      </c>
      <c r="B85" s="32"/>
      <c r="C85" s="63"/>
      <c r="D85" s="63"/>
      <c r="E85" s="63"/>
      <c r="F85" s="63"/>
      <c r="G85" s="63"/>
      <c r="H85" s="63"/>
      <c r="I85" s="63"/>
    </row>
    <row r="86" spans="1:9" ht="23.25" customHeight="1" thickBot="1">
      <c r="A86" s="64" t="s">
        <v>119</v>
      </c>
      <c r="B86" s="32"/>
      <c r="C86" s="65">
        <v>8986296048</v>
      </c>
      <c r="D86" s="63"/>
      <c r="E86" s="65">
        <v>8986296048</v>
      </c>
      <c r="F86" s="63"/>
      <c r="G86" s="65">
        <v>8986296048</v>
      </c>
      <c r="H86" s="63"/>
      <c r="I86" s="65">
        <v>8986296048</v>
      </c>
    </row>
    <row r="87" spans="1:9" ht="23.25" customHeight="1" thickTop="1">
      <c r="A87" s="66" t="s">
        <v>120</v>
      </c>
      <c r="B87" s="32"/>
      <c r="C87" s="67"/>
      <c r="D87" s="63"/>
      <c r="E87" s="67"/>
      <c r="F87" s="63"/>
      <c r="G87" s="67"/>
      <c r="H87" s="63"/>
      <c r="I87" s="67"/>
    </row>
    <row r="88" spans="1:9" ht="23.25" customHeight="1">
      <c r="A88" s="64" t="s">
        <v>121</v>
      </c>
      <c r="B88" s="32"/>
      <c r="C88" s="67"/>
      <c r="D88" s="63"/>
      <c r="E88" s="67"/>
      <c r="F88" s="63"/>
      <c r="G88" s="67"/>
      <c r="H88" s="63"/>
      <c r="I88" s="67"/>
    </row>
    <row r="89" spans="1:9" ht="23.25" customHeight="1">
      <c r="A89" s="64" t="s">
        <v>119</v>
      </c>
      <c r="B89" s="32"/>
      <c r="C89" s="67">
        <v>8983101348</v>
      </c>
      <c r="D89" s="63"/>
      <c r="E89" s="67">
        <v>8983101348</v>
      </c>
      <c r="F89" s="63"/>
      <c r="G89" s="67">
        <v>8983101348</v>
      </c>
      <c r="H89" s="63"/>
      <c r="I89" s="67">
        <v>8983101348</v>
      </c>
    </row>
    <row r="90" spans="1:9" ht="23.25" customHeight="1">
      <c r="A90" s="66" t="s">
        <v>122</v>
      </c>
      <c r="B90" s="32"/>
      <c r="C90" s="67"/>
      <c r="D90" s="63"/>
      <c r="E90" s="67"/>
      <c r="F90" s="63"/>
      <c r="G90" s="67"/>
      <c r="H90" s="63"/>
      <c r="I90" s="67"/>
    </row>
    <row r="91" spans="1:9" ht="23.25" customHeight="1">
      <c r="A91" s="50" t="s">
        <v>123</v>
      </c>
      <c r="B91" s="55">
        <v>20</v>
      </c>
      <c r="C91" s="67">
        <v>1684316879</v>
      </c>
      <c r="D91" s="63"/>
      <c r="E91" s="67">
        <v>1684316879</v>
      </c>
      <c r="F91" s="63"/>
      <c r="G91" s="67">
        <v>1684316879</v>
      </c>
      <c r="H91" s="63"/>
      <c r="I91" s="67">
        <v>1684316879</v>
      </c>
    </row>
    <row r="92" spans="1:9" ht="23.25" customHeight="1">
      <c r="A92" s="50" t="s">
        <v>124</v>
      </c>
      <c r="B92" s="31"/>
      <c r="C92" s="67"/>
      <c r="D92" s="63"/>
      <c r="E92" s="67"/>
      <c r="F92" s="63"/>
      <c r="G92" s="67"/>
      <c r="H92" s="63"/>
      <c r="I92" s="67"/>
    </row>
    <row r="93" spans="1:9" ht="23.25" customHeight="1">
      <c r="A93" s="50" t="s">
        <v>125</v>
      </c>
      <c r="B93" s="55">
        <v>20</v>
      </c>
      <c r="C93" s="67">
        <v>294546834</v>
      </c>
      <c r="D93" s="63"/>
      <c r="E93" s="67">
        <v>288832931</v>
      </c>
      <c r="F93" s="63"/>
      <c r="G93" s="42">
        <v>0</v>
      </c>
      <c r="H93" s="63"/>
      <c r="I93" s="42">
        <v>0</v>
      </c>
    </row>
    <row r="94" spans="1:9" ht="23.25" customHeight="1">
      <c r="A94" s="50" t="s">
        <v>126</v>
      </c>
      <c r="B94" s="32"/>
      <c r="C94" s="67"/>
      <c r="D94" s="63"/>
      <c r="E94" s="67"/>
      <c r="F94" s="63"/>
      <c r="G94" s="67"/>
      <c r="H94" s="63"/>
      <c r="I94" s="67"/>
    </row>
    <row r="95" spans="1:9" ht="23.25" customHeight="1">
      <c r="A95" s="50" t="s">
        <v>127</v>
      </c>
      <c r="B95" s="32"/>
      <c r="C95" s="67"/>
      <c r="D95" s="63"/>
      <c r="E95" s="67"/>
      <c r="F95" s="63"/>
      <c r="G95" s="67"/>
      <c r="H95" s="63"/>
      <c r="I95" s="67"/>
    </row>
    <row r="96" spans="1:9" ht="23.25" customHeight="1">
      <c r="A96" s="50" t="s">
        <v>128</v>
      </c>
      <c r="B96" s="32">
        <v>20</v>
      </c>
      <c r="C96" s="67">
        <v>900000000</v>
      </c>
      <c r="D96" s="63"/>
      <c r="E96" s="67">
        <v>900000000</v>
      </c>
      <c r="F96" s="63"/>
      <c r="G96" s="67">
        <v>900000000</v>
      </c>
      <c r="H96" s="63"/>
      <c r="I96" s="67">
        <v>900000000</v>
      </c>
    </row>
    <row r="97" spans="1:9" ht="23.25" customHeight="1">
      <c r="A97" s="50" t="s">
        <v>129</v>
      </c>
      <c r="B97" s="32"/>
      <c r="C97" s="67">
        <v>105826114429</v>
      </c>
      <c r="D97" s="63"/>
      <c r="E97" s="67">
        <v>90506223110</v>
      </c>
      <c r="F97" s="63"/>
      <c r="G97" s="67">
        <v>74227367568</v>
      </c>
      <c r="H97" s="63"/>
      <c r="I97" s="67">
        <v>62487618083</v>
      </c>
    </row>
    <row r="98" spans="1:9" ht="23.25" customHeight="1">
      <c r="A98" s="66" t="s">
        <v>130</v>
      </c>
      <c r="B98" s="32">
        <v>21</v>
      </c>
      <c r="C98" s="67">
        <v>9955000000</v>
      </c>
      <c r="D98" s="63"/>
      <c r="E98" s="67">
        <v>9955000000</v>
      </c>
      <c r="F98" s="63"/>
      <c r="G98" s="67">
        <v>9955000000</v>
      </c>
      <c r="H98" s="63"/>
      <c r="I98" s="67">
        <v>9955000000</v>
      </c>
    </row>
    <row r="99" spans="1:9" ht="23.25" customHeight="1">
      <c r="A99" s="50" t="s">
        <v>131</v>
      </c>
      <c r="B99" s="32">
        <v>20</v>
      </c>
      <c r="C99" s="61">
        <v>-782836436</v>
      </c>
      <c r="D99" s="63"/>
      <c r="E99" s="61">
        <v>-1322023658</v>
      </c>
      <c r="F99" s="63"/>
      <c r="G99" s="68">
        <v>585579770</v>
      </c>
      <c r="H99" s="63"/>
      <c r="I99" s="68">
        <v>207681735</v>
      </c>
    </row>
    <row r="100" spans="1:9" ht="23.25" customHeight="1">
      <c r="A100" s="69" t="s">
        <v>132</v>
      </c>
      <c r="B100" s="32"/>
      <c r="C100" s="70">
        <f>SUM(C87:C99)</f>
        <v>126860243054</v>
      </c>
      <c r="D100" s="71"/>
      <c r="E100" s="71">
        <f>SUM(E87:E99)</f>
        <v>110995450610</v>
      </c>
      <c r="F100" s="71"/>
      <c r="G100" s="70">
        <f>SUM(G87:G99)</f>
        <v>96335365565</v>
      </c>
      <c r="H100" s="71"/>
      <c r="I100" s="71">
        <f>SUM(I87:I99)</f>
        <v>84217718045</v>
      </c>
    </row>
    <row r="101" spans="1:9" ht="23.25" customHeight="1">
      <c r="A101" s="50" t="s">
        <v>133</v>
      </c>
      <c r="B101" s="32">
        <v>11</v>
      </c>
      <c r="C101" s="68">
        <v>192750476389</v>
      </c>
      <c r="D101" s="63"/>
      <c r="E101" s="68">
        <v>190599661825</v>
      </c>
      <c r="F101" s="63"/>
      <c r="G101" s="61">
        <v>0</v>
      </c>
      <c r="H101" s="63"/>
      <c r="I101" s="61">
        <v>0</v>
      </c>
    </row>
    <row r="102" spans="1:9" ht="23.25" customHeight="1">
      <c r="A102" s="72" t="s">
        <v>134</v>
      </c>
      <c r="B102" s="32"/>
      <c r="C102" s="45">
        <f>SUM(C100:C101)</f>
        <v>319610719443</v>
      </c>
      <c r="D102" s="71"/>
      <c r="E102" s="73">
        <f>SUM(E100:E101)</f>
        <v>301595112435</v>
      </c>
      <c r="F102" s="71"/>
      <c r="G102" s="45">
        <f>SUM(G100:G101)</f>
        <v>96335365565</v>
      </c>
      <c r="H102" s="71"/>
      <c r="I102" s="73">
        <f>SUM(I100:I101)</f>
        <v>84217718045</v>
      </c>
    </row>
    <row r="103" spans="1:9" ht="22.95" customHeight="1">
      <c r="A103" s="72"/>
      <c r="B103" s="32"/>
      <c r="C103" s="67"/>
      <c r="D103" s="63"/>
      <c r="E103" s="67"/>
      <c r="F103" s="63"/>
      <c r="G103" s="67"/>
      <c r="H103" s="63"/>
      <c r="I103" s="67"/>
    </row>
    <row r="104" spans="1:9" ht="24.45" customHeight="1" thickBot="1">
      <c r="A104" s="72" t="s">
        <v>135</v>
      </c>
      <c r="B104" s="32"/>
      <c r="C104" s="53">
        <f>SUM(C73+C102)</f>
        <v>944120289962</v>
      </c>
      <c r="D104" s="71"/>
      <c r="E104" s="74">
        <f>SUM(E73+E102)</f>
        <v>926491194682</v>
      </c>
      <c r="F104" s="71"/>
      <c r="G104" s="53">
        <f>SUM(G73+G102)</f>
        <v>454812368656</v>
      </c>
      <c r="H104" s="71"/>
      <c r="I104" s="74">
        <f>SUM(I73+I102)</f>
        <v>444653288731</v>
      </c>
    </row>
    <row r="105" spans="1:9" ht="23.25" customHeight="1" thickTop="1">
      <c r="A105" s="75"/>
    </row>
    <row r="106" spans="1:9" ht="23.25" customHeight="1">
      <c r="C106" s="41"/>
      <c r="D106" s="41"/>
      <c r="E106" s="41"/>
      <c r="G106" s="41"/>
      <c r="I106" s="41"/>
    </row>
    <row r="107" spans="1:9" ht="23.25" customHeight="1">
      <c r="C107" s="52"/>
    </row>
  </sheetData>
  <mergeCells count="15">
    <mergeCell ref="C40:E40"/>
    <mergeCell ref="G40:I40"/>
    <mergeCell ref="C4:E4"/>
    <mergeCell ref="G4:I4"/>
    <mergeCell ref="C5:E5"/>
    <mergeCell ref="G5:I5"/>
    <mergeCell ref="C7:I7"/>
    <mergeCell ref="C81:I81"/>
    <mergeCell ref="C41:E41"/>
    <mergeCell ref="G41:I41"/>
    <mergeCell ref="C43:I43"/>
    <mergeCell ref="C78:E78"/>
    <mergeCell ref="G78:I78"/>
    <mergeCell ref="C79:E79"/>
    <mergeCell ref="G79:I79"/>
  </mergeCells>
  <pageMargins left="0.7" right="0.7" top="0.48" bottom="0.5" header="0.5" footer="0.5"/>
  <pageSetup paperSize="9" scale="79" firstPageNumber="7" fitToHeight="3" orientation="portrait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2" manualBreakCount="2">
    <brk id="36" max="16383" man="1"/>
    <brk id="7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E630-F10C-4B90-934D-B64CBFAC4C40}">
  <sheetPr>
    <tabColor rgb="FFFFCCCC"/>
  </sheetPr>
  <dimension ref="A1:I94"/>
  <sheetViews>
    <sheetView view="pageBreakPreview" topLeftCell="A19" zoomScaleNormal="90" zoomScaleSheetLayoutView="100" workbookViewId="0"/>
  </sheetViews>
  <sheetFormatPr defaultColWidth="7.296875" defaultRowHeight="23.25" customHeight="1"/>
  <cols>
    <col min="1" max="1" width="37.09765625" style="87" customWidth="1"/>
    <col min="2" max="2" width="7.296875" style="107" customWidth="1"/>
    <col min="3" max="3" width="13.3984375" style="87" customWidth="1"/>
    <col min="4" max="4" width="0.69921875" style="87" customWidth="1"/>
    <col min="5" max="5" width="13.296875" style="87" customWidth="1"/>
    <col min="6" max="6" width="0.69921875" style="87" customWidth="1"/>
    <col min="7" max="7" width="13.3984375" style="87" customWidth="1"/>
    <col min="8" max="8" width="0.69921875" style="87" customWidth="1"/>
    <col min="9" max="9" width="13.3984375" style="87" customWidth="1"/>
    <col min="10" max="16384" width="7.296875" style="86"/>
  </cols>
  <sheetData>
    <row r="1" spans="1:9" s="80" customFormat="1" ht="23.25" customHeight="1">
      <c r="A1" s="76" t="s">
        <v>46</v>
      </c>
      <c r="B1" s="77"/>
      <c r="C1" s="78"/>
      <c r="D1" s="78"/>
      <c r="E1" s="78"/>
      <c r="F1" s="78"/>
      <c r="G1" s="79"/>
      <c r="H1" s="79"/>
      <c r="I1" s="79"/>
    </row>
    <row r="2" spans="1:9" s="80" customFormat="1" ht="23.25" customHeight="1">
      <c r="A2" s="76" t="s">
        <v>136</v>
      </c>
      <c r="B2" s="77"/>
      <c r="C2" s="78"/>
      <c r="D2" s="78"/>
      <c r="E2" s="78"/>
      <c r="F2" s="78"/>
      <c r="G2" s="81"/>
      <c r="H2" s="79"/>
      <c r="I2" s="79"/>
    </row>
    <row r="3" spans="1:9" s="80" customFormat="1" ht="23.25" customHeight="1">
      <c r="A3" s="76"/>
      <c r="B3" s="77"/>
      <c r="C3" s="78"/>
      <c r="D3" s="78"/>
      <c r="E3" s="78"/>
      <c r="F3" s="78"/>
      <c r="G3" s="81"/>
      <c r="H3" s="82"/>
      <c r="I3" s="81"/>
    </row>
    <row r="4" spans="1:9" ht="23.25" customHeight="1">
      <c r="A4" s="83"/>
      <c r="B4" s="84"/>
      <c r="C4" s="372" t="s">
        <v>48</v>
      </c>
      <c r="D4" s="372"/>
      <c r="E4" s="372"/>
      <c r="F4" s="85"/>
      <c r="G4" s="372" t="s">
        <v>49</v>
      </c>
      <c r="H4" s="372"/>
      <c r="I4" s="372"/>
    </row>
    <row r="5" spans="1:9" ht="23.25" customHeight="1">
      <c r="B5" s="84"/>
      <c r="C5" s="370" t="s">
        <v>137</v>
      </c>
      <c r="D5" s="370"/>
      <c r="E5" s="370"/>
      <c r="F5" s="85"/>
      <c r="G5" s="370" t="s">
        <v>137</v>
      </c>
      <c r="H5" s="370"/>
      <c r="I5" s="370"/>
    </row>
    <row r="6" spans="1:9" ht="23.25" customHeight="1">
      <c r="A6" s="83"/>
      <c r="B6" s="84" t="s">
        <v>52</v>
      </c>
      <c r="C6" s="34">
        <v>2567</v>
      </c>
      <c r="D6" s="34"/>
      <c r="E6" s="34">
        <v>2566</v>
      </c>
      <c r="F6" s="88"/>
      <c r="G6" s="34">
        <v>2567</v>
      </c>
      <c r="H6" s="34"/>
      <c r="I6" s="34">
        <v>2566</v>
      </c>
    </row>
    <row r="7" spans="1:9" ht="22.2">
      <c r="A7" s="83"/>
      <c r="B7" s="84"/>
      <c r="C7" s="373" t="s">
        <v>53</v>
      </c>
      <c r="D7" s="373"/>
      <c r="E7" s="373"/>
      <c r="F7" s="373"/>
      <c r="G7" s="373"/>
      <c r="H7" s="373"/>
      <c r="I7" s="373"/>
    </row>
    <row r="8" spans="1:9" ht="23.25" customHeight="1">
      <c r="A8" s="89" t="s">
        <v>138</v>
      </c>
      <c r="B8" s="84">
        <v>5</v>
      </c>
      <c r="C8" s="90"/>
      <c r="D8" s="91"/>
      <c r="E8" s="90"/>
      <c r="F8" s="91"/>
      <c r="G8" s="91"/>
      <c r="H8" s="91"/>
      <c r="I8" s="91"/>
    </row>
    <row r="9" spans="1:9" ht="23.25" customHeight="1">
      <c r="A9" s="92" t="s">
        <v>139</v>
      </c>
      <c r="B9" s="93"/>
      <c r="C9" s="94">
        <v>958997820330</v>
      </c>
      <c r="D9" s="91"/>
      <c r="E9" s="94">
        <v>895280953729</v>
      </c>
      <c r="F9" s="91"/>
      <c r="G9" s="94">
        <v>439786947898</v>
      </c>
      <c r="H9" s="91"/>
      <c r="I9" s="94">
        <v>399557539725</v>
      </c>
    </row>
    <row r="10" spans="1:9" ht="23.25" customHeight="1">
      <c r="A10" s="92" t="s">
        <v>140</v>
      </c>
      <c r="B10" s="84"/>
      <c r="C10" s="94">
        <v>590887367</v>
      </c>
      <c r="D10" s="91"/>
      <c r="E10" s="94">
        <v>467678247</v>
      </c>
      <c r="F10" s="91"/>
      <c r="G10" s="94">
        <v>252704909</v>
      </c>
      <c r="H10" s="91"/>
      <c r="I10" s="94">
        <v>315999640</v>
      </c>
    </row>
    <row r="11" spans="1:9" ht="23.25" customHeight="1">
      <c r="A11" s="92" t="s">
        <v>141</v>
      </c>
      <c r="B11" s="84">
        <v>9</v>
      </c>
      <c r="C11" s="94">
        <v>582013</v>
      </c>
      <c r="D11" s="91"/>
      <c r="E11" s="94">
        <v>516034</v>
      </c>
      <c r="F11" s="91"/>
      <c r="G11" s="94">
        <v>6475058194</v>
      </c>
      <c r="H11" s="91"/>
      <c r="I11" s="94">
        <v>5908655694</v>
      </c>
    </row>
    <row r="12" spans="1:9" ht="23.25" customHeight="1">
      <c r="A12" s="92" t="s">
        <v>142</v>
      </c>
      <c r="B12" s="84"/>
      <c r="C12" s="95">
        <v>59458050</v>
      </c>
      <c r="D12" s="91"/>
      <c r="E12" s="95">
        <v>345745402</v>
      </c>
      <c r="F12" s="91"/>
      <c r="G12" s="95">
        <v>0</v>
      </c>
      <c r="H12" s="91"/>
      <c r="I12" s="42">
        <v>0</v>
      </c>
    </row>
    <row r="13" spans="1:9" ht="23.25" customHeight="1">
      <c r="A13" s="92" t="s">
        <v>143</v>
      </c>
      <c r="B13" s="84">
        <v>24</v>
      </c>
      <c r="C13" s="96">
        <v>28145193667</v>
      </c>
      <c r="D13" s="91"/>
      <c r="E13" s="96">
        <v>25092205958</v>
      </c>
      <c r="F13" s="91"/>
      <c r="G13" s="96">
        <v>26494669739</v>
      </c>
      <c r="H13" s="91"/>
      <c r="I13" s="96">
        <v>23713709681</v>
      </c>
    </row>
    <row r="14" spans="1:9" ht="23.25" customHeight="1">
      <c r="A14" s="83" t="s">
        <v>144</v>
      </c>
      <c r="B14" s="84"/>
      <c r="C14" s="97">
        <f>SUM(C9:C13)</f>
        <v>987793941427</v>
      </c>
      <c r="D14" s="98"/>
      <c r="E14" s="99">
        <f>SUM(E9:E13)</f>
        <v>921187099370</v>
      </c>
      <c r="F14" s="98"/>
      <c r="G14" s="99">
        <f>SUM(G9:G13)</f>
        <v>473009380740</v>
      </c>
      <c r="H14" s="98"/>
      <c r="I14" s="99">
        <f>SUM(I9:I13)</f>
        <v>429495904740</v>
      </c>
    </row>
    <row r="15" spans="1:9" ht="22.2">
      <c r="A15" s="83"/>
      <c r="B15" s="84"/>
      <c r="D15" s="91"/>
      <c r="F15" s="91"/>
      <c r="H15" s="91"/>
    </row>
    <row r="16" spans="1:9" ht="23.25" customHeight="1">
      <c r="A16" s="89" t="s">
        <v>145</v>
      </c>
      <c r="B16" s="84">
        <v>5</v>
      </c>
      <c r="C16" s="100"/>
      <c r="D16" s="91"/>
      <c r="E16" s="100"/>
      <c r="F16" s="91"/>
      <c r="G16" s="100"/>
      <c r="H16" s="91"/>
      <c r="I16" s="100"/>
    </row>
    <row r="17" spans="1:9" ht="23.25" customHeight="1">
      <c r="A17" s="92" t="s">
        <v>146</v>
      </c>
      <c r="B17" s="84"/>
      <c r="C17" s="94">
        <v>742490486478</v>
      </c>
      <c r="D17" s="91"/>
      <c r="E17" s="94">
        <v>699010188256</v>
      </c>
      <c r="F17" s="91"/>
      <c r="G17" s="94">
        <v>312303381099</v>
      </c>
      <c r="H17" s="91"/>
      <c r="I17" s="94">
        <v>286765995664</v>
      </c>
    </row>
    <row r="18" spans="1:9" ht="23.25" customHeight="1">
      <c r="A18" s="92" t="s">
        <v>147</v>
      </c>
      <c r="B18" s="84"/>
      <c r="C18" s="94">
        <v>161515693887</v>
      </c>
      <c r="D18" s="91"/>
      <c r="E18" s="94">
        <v>149807313222</v>
      </c>
      <c r="F18" s="91"/>
      <c r="G18" s="94">
        <v>108825051091</v>
      </c>
      <c r="H18" s="91"/>
      <c r="I18" s="94">
        <v>99348209910</v>
      </c>
    </row>
    <row r="19" spans="1:9" ht="23.25" customHeight="1">
      <c r="A19" s="92" t="s">
        <v>148</v>
      </c>
      <c r="B19" s="84"/>
      <c r="C19" s="94">
        <v>33072660801</v>
      </c>
      <c r="D19" s="91"/>
      <c r="E19" s="94">
        <v>30104199681</v>
      </c>
      <c r="F19" s="91"/>
      <c r="G19" s="94">
        <v>18156829775</v>
      </c>
      <c r="H19" s="91"/>
      <c r="I19" s="94">
        <v>16498016550</v>
      </c>
    </row>
    <row r="20" spans="1:9" ht="23.25" customHeight="1">
      <c r="A20" s="92" t="s">
        <v>149</v>
      </c>
      <c r="B20" s="84"/>
      <c r="C20" s="101">
        <v>0</v>
      </c>
      <c r="D20" s="91"/>
      <c r="E20" s="101">
        <v>0</v>
      </c>
      <c r="F20" s="91"/>
      <c r="G20" s="101">
        <v>46773028</v>
      </c>
      <c r="H20" s="91"/>
      <c r="I20" s="101">
        <v>70595219</v>
      </c>
    </row>
    <row r="21" spans="1:9" ht="23.25" customHeight="1">
      <c r="A21" s="83" t="s">
        <v>150</v>
      </c>
      <c r="B21" s="84" t="s">
        <v>151</v>
      </c>
      <c r="C21" s="97">
        <f>SUM(C17:C20)</f>
        <v>937078841166</v>
      </c>
      <c r="D21" s="98"/>
      <c r="E21" s="99">
        <f>SUM(E17:E20)</f>
        <v>878921701159</v>
      </c>
      <c r="F21" s="98"/>
      <c r="G21" s="99">
        <f>SUM(G17:G20)</f>
        <v>439332034993</v>
      </c>
      <c r="H21" s="98"/>
      <c r="I21" s="99">
        <f>SUM(I17:I20)</f>
        <v>402682817343</v>
      </c>
    </row>
    <row r="22" spans="1:9" ht="22.2">
      <c r="A22" s="83"/>
      <c r="B22" s="84"/>
      <c r="D22" s="91"/>
      <c r="F22" s="91"/>
      <c r="H22" s="91"/>
    </row>
    <row r="23" spans="1:9" ht="23.25" customHeight="1">
      <c r="A23" s="56" t="s">
        <v>152</v>
      </c>
      <c r="B23" s="87"/>
      <c r="C23" s="102">
        <f>C14-C21</f>
        <v>50715100261</v>
      </c>
      <c r="D23" s="103"/>
      <c r="E23" s="102">
        <f>E14-E21</f>
        <v>42265398211</v>
      </c>
      <c r="F23" s="103"/>
      <c r="G23" s="102">
        <f>G14-G21</f>
        <v>33677345747</v>
      </c>
      <c r="H23" s="103"/>
      <c r="I23" s="102">
        <f>I14-I21</f>
        <v>26813087397</v>
      </c>
    </row>
    <row r="24" spans="1:9" ht="23.25" customHeight="1">
      <c r="A24" s="104" t="s">
        <v>153</v>
      </c>
      <c r="B24" s="87"/>
      <c r="C24" s="105"/>
      <c r="D24" s="103"/>
      <c r="E24" s="105"/>
      <c r="F24" s="103"/>
      <c r="G24" s="105"/>
      <c r="H24" s="103"/>
      <c r="I24" s="105"/>
    </row>
    <row r="25" spans="1:9" ht="23.25" customHeight="1">
      <c r="A25" s="106" t="s">
        <v>154</v>
      </c>
      <c r="B25" s="107">
        <v>10</v>
      </c>
      <c r="C25" s="96">
        <v>672763927</v>
      </c>
      <c r="E25" s="96">
        <v>746229748</v>
      </c>
      <c r="G25" s="61">
        <v>0</v>
      </c>
      <c r="I25" s="61">
        <v>0</v>
      </c>
    </row>
    <row r="26" spans="1:9" ht="23.25" customHeight="1">
      <c r="A26" s="108" t="s">
        <v>155</v>
      </c>
      <c r="B26" s="87"/>
    </row>
    <row r="27" spans="1:9" ht="23.25" customHeight="1">
      <c r="A27" s="109" t="s">
        <v>156</v>
      </c>
      <c r="B27" s="87"/>
      <c r="C27" s="102">
        <f>C23+C25</f>
        <v>51387864188</v>
      </c>
      <c r="E27" s="102">
        <f>E23+E25</f>
        <v>43011627959</v>
      </c>
      <c r="G27" s="102">
        <f>G23+G25</f>
        <v>33677345747</v>
      </c>
      <c r="I27" s="102">
        <f>I23+I25</f>
        <v>26813087397</v>
      </c>
    </row>
    <row r="28" spans="1:9" ht="21.6">
      <c r="A28" s="92" t="s">
        <v>157</v>
      </c>
      <c r="B28" s="84" t="s">
        <v>158</v>
      </c>
      <c r="C28" s="94">
        <v>15494937506</v>
      </c>
      <c r="D28" s="91"/>
      <c r="E28" s="94">
        <v>16557521860</v>
      </c>
      <c r="F28" s="91"/>
      <c r="G28" s="94">
        <v>9746957966</v>
      </c>
      <c r="H28" s="91"/>
      <c r="I28" s="94">
        <v>10211707199</v>
      </c>
    </row>
    <row r="29" spans="1:9" ht="23.25" customHeight="1">
      <c r="A29" s="110" t="s">
        <v>159</v>
      </c>
      <c r="B29" s="84"/>
      <c r="C29" s="111">
        <f>C23+C25-C28</f>
        <v>35892926682</v>
      </c>
      <c r="D29" s="98"/>
      <c r="E29" s="111">
        <f>E23+E25-E28</f>
        <v>26454106099</v>
      </c>
      <c r="F29" s="98"/>
      <c r="G29" s="111">
        <f>G23-G28</f>
        <v>23930387781</v>
      </c>
      <c r="H29" s="98"/>
      <c r="I29" s="111">
        <f>I23-I28</f>
        <v>16601380198</v>
      </c>
    </row>
    <row r="30" spans="1:9" ht="23.25" customHeight="1">
      <c r="A30" s="112" t="s">
        <v>160</v>
      </c>
      <c r="B30" s="84">
        <v>27</v>
      </c>
      <c r="C30" s="96">
        <v>6381340285</v>
      </c>
      <c r="D30" s="91"/>
      <c r="E30" s="96">
        <v>4602069151</v>
      </c>
      <c r="F30" s="91"/>
      <c r="G30" s="96">
        <v>2366780711</v>
      </c>
      <c r="H30" s="91"/>
      <c r="I30" s="96">
        <v>1198317478</v>
      </c>
    </row>
    <row r="31" spans="1:9" ht="23.25" customHeight="1" thickBot="1">
      <c r="A31" s="83" t="s">
        <v>161</v>
      </c>
      <c r="B31" s="113"/>
      <c r="C31" s="114">
        <f>C29-C30</f>
        <v>29511586397</v>
      </c>
      <c r="D31" s="98"/>
      <c r="E31" s="114">
        <f>E29-E30</f>
        <v>21852036948</v>
      </c>
      <c r="F31" s="98"/>
      <c r="G31" s="114">
        <f>G29-G30</f>
        <v>21563607070</v>
      </c>
      <c r="H31" s="98"/>
      <c r="I31" s="114">
        <f>I29-I30</f>
        <v>15403062720</v>
      </c>
    </row>
    <row r="32" spans="1:9" ht="22.8" thickTop="1">
      <c r="A32" s="83"/>
      <c r="B32" s="84"/>
      <c r="D32" s="91"/>
      <c r="F32" s="91"/>
      <c r="H32" s="91"/>
    </row>
    <row r="33" spans="1:9" ht="23.25" customHeight="1">
      <c r="A33" s="83" t="s">
        <v>162</v>
      </c>
      <c r="B33" s="113"/>
      <c r="C33" s="91"/>
      <c r="D33" s="91"/>
      <c r="E33" s="91"/>
      <c r="F33" s="91"/>
      <c r="G33" s="100"/>
      <c r="H33" s="91"/>
      <c r="I33" s="100"/>
    </row>
    <row r="34" spans="1:9" ht="23.25" customHeight="1">
      <c r="A34" s="92" t="s">
        <v>163</v>
      </c>
      <c r="B34" s="113"/>
      <c r="C34" s="94">
        <v>25345840862</v>
      </c>
      <c r="D34" s="91"/>
      <c r="E34" s="94">
        <v>18482131037</v>
      </c>
      <c r="F34" s="91"/>
      <c r="G34" s="94">
        <v>21563607070</v>
      </c>
      <c r="H34" s="100"/>
      <c r="I34" s="94">
        <v>15403062720</v>
      </c>
    </row>
    <row r="35" spans="1:9" ht="23.25" customHeight="1">
      <c r="A35" s="104" t="s">
        <v>164</v>
      </c>
      <c r="B35" s="84">
        <v>11</v>
      </c>
      <c r="C35" s="94">
        <v>4165745535</v>
      </c>
      <c r="D35" s="91"/>
      <c r="E35" s="94">
        <v>3369905911</v>
      </c>
      <c r="F35" s="91"/>
      <c r="G35" s="61">
        <v>0</v>
      </c>
      <c r="H35" s="91"/>
      <c r="I35" s="61">
        <v>0</v>
      </c>
    </row>
    <row r="36" spans="1:9" ht="23.25" customHeight="1" thickBot="1">
      <c r="A36" s="83" t="s">
        <v>161</v>
      </c>
      <c r="B36" s="84"/>
      <c r="C36" s="114">
        <f>SUM(C34:C35)</f>
        <v>29511586397</v>
      </c>
      <c r="D36" s="98"/>
      <c r="E36" s="114">
        <f>SUM(E34:E35)</f>
        <v>21852036948</v>
      </c>
      <c r="F36" s="98"/>
      <c r="G36" s="114">
        <f>SUM(G34:G35)</f>
        <v>21563607070</v>
      </c>
      <c r="H36" s="98"/>
      <c r="I36" s="114">
        <f>SUM(I34:I35)</f>
        <v>15403062720</v>
      </c>
    </row>
    <row r="37" spans="1:9" ht="22.8" thickTop="1">
      <c r="A37" s="83"/>
      <c r="B37" s="84"/>
      <c r="D37" s="91"/>
      <c r="F37" s="91"/>
      <c r="H37" s="91"/>
    </row>
    <row r="38" spans="1:9" ht="23.25" customHeight="1" thickBot="1">
      <c r="A38" s="83" t="s">
        <v>165</v>
      </c>
      <c r="B38" s="84">
        <v>28</v>
      </c>
      <c r="C38" s="115">
        <v>2.77</v>
      </c>
      <c r="D38" s="116"/>
      <c r="E38" s="115">
        <v>2.0099999999999998</v>
      </c>
      <c r="F38" s="117"/>
      <c r="G38" s="115">
        <v>2.35</v>
      </c>
      <c r="H38" s="116"/>
      <c r="I38" s="115">
        <v>1.66</v>
      </c>
    </row>
    <row r="39" spans="1:9" ht="15.75" customHeight="1" thickTop="1">
      <c r="A39" s="83"/>
      <c r="B39" s="84"/>
      <c r="C39" s="118"/>
      <c r="D39" s="119"/>
      <c r="E39" s="118"/>
      <c r="F39" s="118"/>
      <c r="G39" s="118"/>
      <c r="H39" s="119"/>
      <c r="I39" s="118"/>
    </row>
    <row r="40" spans="1:9" ht="23.25" customHeight="1">
      <c r="A40" s="76" t="s">
        <v>46</v>
      </c>
    </row>
    <row r="41" spans="1:9" ht="23.25" customHeight="1">
      <c r="A41" s="76" t="s">
        <v>166</v>
      </c>
    </row>
    <row r="42" spans="1:9" ht="23.25" customHeight="1">
      <c r="A42" s="76"/>
    </row>
    <row r="43" spans="1:9" ht="23.25" customHeight="1">
      <c r="B43" s="84"/>
      <c r="C43" s="371" t="s">
        <v>48</v>
      </c>
      <c r="D43" s="371"/>
      <c r="E43" s="371"/>
      <c r="F43" s="120"/>
      <c r="G43" s="371" t="s">
        <v>49</v>
      </c>
      <c r="H43" s="371"/>
      <c r="I43" s="371"/>
    </row>
    <row r="44" spans="1:9" ht="23.25" customHeight="1">
      <c r="B44" s="84"/>
      <c r="C44" s="370" t="s">
        <v>137</v>
      </c>
      <c r="D44" s="370"/>
      <c r="E44" s="370"/>
      <c r="F44" s="85"/>
      <c r="G44" s="370" t="s">
        <v>137</v>
      </c>
      <c r="H44" s="370"/>
      <c r="I44" s="370"/>
    </row>
    <row r="45" spans="1:9" ht="23.25" customHeight="1">
      <c r="B45" s="84" t="s">
        <v>52</v>
      </c>
      <c r="C45" s="34">
        <v>2567</v>
      </c>
      <c r="D45" s="34"/>
      <c r="E45" s="34">
        <v>2566</v>
      </c>
      <c r="F45" s="88"/>
      <c r="G45" s="34">
        <v>2567</v>
      </c>
      <c r="H45" s="34"/>
      <c r="I45" s="34">
        <v>2566</v>
      </c>
    </row>
    <row r="46" spans="1:9" ht="23.25" customHeight="1">
      <c r="B46" s="84"/>
      <c r="C46" s="369" t="s">
        <v>53</v>
      </c>
      <c r="D46" s="369"/>
      <c r="E46" s="369"/>
      <c r="F46" s="369"/>
      <c r="G46" s="369"/>
      <c r="H46" s="369"/>
      <c r="I46" s="369"/>
    </row>
    <row r="47" spans="1:9" ht="23.25" customHeight="1">
      <c r="A47" s="121" t="s">
        <v>161</v>
      </c>
      <c r="C47" s="122">
        <f>C36</f>
        <v>29511586397</v>
      </c>
      <c r="D47" s="103"/>
      <c r="E47" s="98">
        <f>E36</f>
        <v>21852036948</v>
      </c>
      <c r="F47" s="103"/>
      <c r="G47" s="122">
        <f>G36</f>
        <v>21563607070</v>
      </c>
      <c r="I47" s="98">
        <f>I36</f>
        <v>15403062720</v>
      </c>
    </row>
    <row r="48" spans="1:9" ht="7.5" customHeight="1">
      <c r="G48" s="123"/>
      <c r="I48" s="123"/>
    </row>
    <row r="49" spans="1:9" ht="23.25" customHeight="1">
      <c r="A49" s="121" t="s">
        <v>167</v>
      </c>
      <c r="G49" s="123"/>
      <c r="I49" s="123"/>
    </row>
    <row r="50" spans="1:9" ht="23.25" customHeight="1">
      <c r="A50" s="124" t="s">
        <v>168</v>
      </c>
    </row>
    <row r="51" spans="1:9" ht="23.25" customHeight="1">
      <c r="A51" s="124" t="s">
        <v>169</v>
      </c>
    </row>
    <row r="52" spans="1:9" ht="23.25" customHeight="1">
      <c r="A52" s="125" t="s">
        <v>170</v>
      </c>
      <c r="C52" s="94">
        <v>-194388565</v>
      </c>
      <c r="E52" s="94">
        <v>-740080248</v>
      </c>
      <c r="G52" s="95">
        <v>0</v>
      </c>
      <c r="I52" s="95">
        <v>0</v>
      </c>
    </row>
    <row r="53" spans="1:9" ht="23.25" customHeight="1">
      <c r="A53" s="125" t="s">
        <v>171</v>
      </c>
      <c r="C53" s="94"/>
      <c r="E53" s="94"/>
      <c r="G53" s="95"/>
      <c r="I53" s="95"/>
    </row>
    <row r="54" spans="1:9" ht="23.25" customHeight="1">
      <c r="A54" s="125" t="s">
        <v>172</v>
      </c>
      <c r="B54" s="107" t="s">
        <v>173</v>
      </c>
      <c r="C54" s="95">
        <v>0</v>
      </c>
      <c r="E54" s="126">
        <v>-1392645800</v>
      </c>
      <c r="G54" s="95">
        <v>0</v>
      </c>
      <c r="I54" s="95">
        <v>0</v>
      </c>
    </row>
    <row r="55" spans="1:9" ht="23.25" customHeight="1">
      <c r="A55" s="125" t="s">
        <v>174</v>
      </c>
      <c r="C55" s="127"/>
      <c r="E55" s="126"/>
      <c r="G55" s="127"/>
      <c r="I55" s="127"/>
    </row>
    <row r="56" spans="1:9" ht="23.25" customHeight="1">
      <c r="A56" s="125" t="s">
        <v>172</v>
      </c>
      <c r="B56" s="107" t="s">
        <v>173</v>
      </c>
      <c r="C56" s="95">
        <v>0</v>
      </c>
      <c r="E56" s="126">
        <v>44681017</v>
      </c>
      <c r="G56" s="95">
        <v>0</v>
      </c>
      <c r="I56" s="95">
        <v>0</v>
      </c>
    </row>
    <row r="57" spans="1:9" ht="23.25" customHeight="1">
      <c r="A57" s="125" t="s">
        <v>175</v>
      </c>
      <c r="C57" s="95"/>
      <c r="E57" s="95"/>
      <c r="G57" s="95"/>
      <c r="I57" s="95"/>
    </row>
    <row r="58" spans="1:9" ht="23.25" customHeight="1">
      <c r="A58" s="125" t="s">
        <v>176</v>
      </c>
      <c r="B58" s="107" t="s">
        <v>173</v>
      </c>
      <c r="C58" s="101">
        <v>0</v>
      </c>
      <c r="E58" s="128">
        <v>1237475703</v>
      </c>
      <c r="G58" s="101">
        <v>0</v>
      </c>
      <c r="I58" s="101">
        <v>0</v>
      </c>
    </row>
    <row r="59" spans="1:9" ht="23.25" customHeight="1">
      <c r="A59" s="121" t="s">
        <v>177</v>
      </c>
      <c r="C59" s="126"/>
      <c r="E59" s="126"/>
      <c r="G59" s="95"/>
      <c r="I59" s="95"/>
    </row>
    <row r="60" spans="1:9" ht="23.25" customHeight="1">
      <c r="A60" s="121" t="s">
        <v>169</v>
      </c>
      <c r="C60" s="129">
        <f>SUM(C52:C58)</f>
        <v>-194388565</v>
      </c>
      <c r="D60" s="103"/>
      <c r="E60" s="129">
        <f>SUM(E52:E58)</f>
        <v>-850569328</v>
      </c>
      <c r="F60" s="130"/>
      <c r="G60" s="129">
        <f>SUM(G52:G58)</f>
        <v>0</v>
      </c>
      <c r="H60" s="91"/>
      <c r="I60" s="129">
        <f>SUM(I52:I58)</f>
        <v>0</v>
      </c>
    </row>
    <row r="61" spans="1:9" ht="7.5" customHeight="1">
      <c r="A61" s="121"/>
      <c r="C61" s="131"/>
      <c r="D61" s="103"/>
      <c r="E61" s="131"/>
      <c r="F61" s="130"/>
      <c r="G61" s="131"/>
      <c r="H61" s="91"/>
      <c r="I61" s="131"/>
    </row>
    <row r="62" spans="1:9" ht="23.25" customHeight="1">
      <c r="A62" s="124" t="s">
        <v>178</v>
      </c>
      <c r="G62" s="123"/>
      <c r="I62" s="123"/>
    </row>
    <row r="63" spans="1:9" ht="23.25" customHeight="1">
      <c r="A63" s="124" t="s">
        <v>169</v>
      </c>
      <c r="G63" s="123"/>
      <c r="I63" s="123"/>
    </row>
    <row r="64" spans="1:9" ht="23.25" customHeight="1">
      <c r="A64" s="132" t="s">
        <v>179</v>
      </c>
      <c r="G64" s="123"/>
      <c r="I64" s="123"/>
    </row>
    <row r="65" spans="1:9" ht="23.25" customHeight="1">
      <c r="A65" s="132" t="s">
        <v>180</v>
      </c>
      <c r="C65" s="123"/>
      <c r="E65" s="123"/>
      <c r="G65" s="123"/>
      <c r="I65" s="123"/>
    </row>
    <row r="66" spans="1:9" ht="23.25" customHeight="1">
      <c r="A66" s="132" t="s">
        <v>181</v>
      </c>
      <c r="B66" s="107" t="s">
        <v>173</v>
      </c>
      <c r="C66" s="123">
        <v>1088273169</v>
      </c>
      <c r="E66" s="123">
        <v>-295880027</v>
      </c>
      <c r="G66" s="123">
        <v>472372544</v>
      </c>
      <c r="I66" s="123">
        <v>-188516507</v>
      </c>
    </row>
    <row r="67" spans="1:9" ht="23.25" customHeight="1">
      <c r="A67" s="132" t="s">
        <v>182</v>
      </c>
      <c r="C67" s="123"/>
      <c r="E67" s="123"/>
      <c r="G67" s="123"/>
      <c r="I67" s="123"/>
    </row>
    <row r="68" spans="1:9" ht="23.25" customHeight="1">
      <c r="A68" s="132" t="s">
        <v>183</v>
      </c>
      <c r="C68" s="123"/>
      <c r="E68" s="123"/>
      <c r="G68" s="123"/>
      <c r="I68" s="123"/>
    </row>
    <row r="69" spans="1:9" ht="23.25" customHeight="1">
      <c r="A69" s="132" t="s">
        <v>184</v>
      </c>
      <c r="B69" s="107">
        <v>27</v>
      </c>
      <c r="C69" s="123">
        <v>-217654634</v>
      </c>
      <c r="E69" s="123">
        <v>59176005</v>
      </c>
      <c r="G69" s="123">
        <v>-94474509</v>
      </c>
      <c r="I69" s="123">
        <v>37703301</v>
      </c>
    </row>
    <row r="70" spans="1:9" ht="23.25" customHeight="1">
      <c r="A70" s="132" t="s">
        <v>185</v>
      </c>
      <c r="G70" s="123"/>
      <c r="I70" s="123"/>
    </row>
    <row r="71" spans="1:9" ht="23.25" customHeight="1">
      <c r="A71" s="125" t="s">
        <v>186</v>
      </c>
      <c r="B71" s="107" t="s">
        <v>187</v>
      </c>
      <c r="C71" s="94">
        <v>-780643708</v>
      </c>
      <c r="E71" s="94">
        <v>-261326778</v>
      </c>
      <c r="G71" s="94">
        <v>-474369957</v>
      </c>
      <c r="I71" s="94">
        <v>-194970655</v>
      </c>
    </row>
    <row r="72" spans="1:9" ht="23.25" customHeight="1">
      <c r="A72" s="125" t="s">
        <v>188</v>
      </c>
      <c r="C72" s="131"/>
      <c r="D72" s="103"/>
      <c r="E72" s="131"/>
      <c r="F72" s="130"/>
      <c r="G72" s="95"/>
      <c r="H72" s="103"/>
      <c r="I72" s="131"/>
    </row>
    <row r="73" spans="1:9" ht="23.25" customHeight="1">
      <c r="A73" s="125" t="s">
        <v>189</v>
      </c>
      <c r="B73" s="107">
        <v>27</v>
      </c>
      <c r="C73" s="94">
        <v>150143326</v>
      </c>
      <c r="D73" s="103"/>
      <c r="E73" s="94">
        <v>57866312</v>
      </c>
      <c r="F73" s="123"/>
      <c r="G73" s="94">
        <v>94873991</v>
      </c>
      <c r="I73" s="94">
        <v>38994131</v>
      </c>
    </row>
    <row r="74" spans="1:9" ht="23.25" customHeight="1">
      <c r="A74" s="125" t="s">
        <v>190</v>
      </c>
      <c r="C74" s="94"/>
      <c r="D74" s="103"/>
      <c r="E74" s="94"/>
      <c r="F74" s="123"/>
      <c r="G74" s="95"/>
      <c r="I74" s="94"/>
    </row>
    <row r="75" spans="1:9" ht="23.25" customHeight="1">
      <c r="A75" s="125" t="s">
        <v>154</v>
      </c>
      <c r="B75" s="107">
        <v>10</v>
      </c>
      <c r="C75" s="96">
        <v>-2920000</v>
      </c>
      <c r="D75" s="103"/>
      <c r="E75" s="101">
        <v>3557084</v>
      </c>
      <c r="F75" s="123"/>
      <c r="G75" s="101">
        <v>0</v>
      </c>
      <c r="I75" s="101">
        <v>0</v>
      </c>
    </row>
    <row r="76" spans="1:9" ht="23.25" customHeight="1">
      <c r="A76" s="121" t="s">
        <v>191</v>
      </c>
      <c r="C76" s="94"/>
      <c r="D76" s="103"/>
      <c r="E76" s="95"/>
      <c r="F76" s="123"/>
      <c r="G76" s="95"/>
      <c r="I76" s="95"/>
    </row>
    <row r="77" spans="1:9" ht="23.25" customHeight="1">
      <c r="A77" s="121" t="s">
        <v>169</v>
      </c>
      <c r="C77" s="129">
        <f>SUM(C66,C69,C71,C73,C75)</f>
        <v>237198153</v>
      </c>
      <c r="D77" s="103"/>
      <c r="E77" s="129">
        <f>SUM(E66,E69,E71,E73,E75)</f>
        <v>-436607404</v>
      </c>
      <c r="F77" s="131"/>
      <c r="G77" s="129">
        <f>SUM(G66,G69,G71,G73,G75)</f>
        <v>-1597931</v>
      </c>
      <c r="H77" s="131"/>
      <c r="I77" s="129">
        <f>SUM(I66,I69,I71,I73,I75)</f>
        <v>-306789730</v>
      </c>
    </row>
    <row r="78" spans="1:9" ht="7.5" customHeight="1">
      <c r="A78" s="121"/>
      <c r="C78" s="131"/>
      <c r="D78" s="103"/>
      <c r="E78" s="131"/>
      <c r="F78" s="131"/>
      <c r="G78" s="131"/>
      <c r="H78" s="131"/>
      <c r="I78" s="131"/>
    </row>
    <row r="79" spans="1:9" ht="23.25" customHeight="1">
      <c r="A79" s="121" t="s">
        <v>192</v>
      </c>
      <c r="C79" s="131"/>
      <c r="D79" s="103"/>
      <c r="E79" s="131"/>
      <c r="F79" s="130"/>
      <c r="G79" s="131"/>
      <c r="H79" s="103"/>
      <c r="I79" s="131"/>
    </row>
    <row r="80" spans="1:9" ht="23.25" customHeight="1">
      <c r="A80" s="121" t="s">
        <v>193</v>
      </c>
      <c r="C80" s="129">
        <f>C60+C77</f>
        <v>42809588</v>
      </c>
      <c r="D80" s="103"/>
      <c r="E80" s="129">
        <f>E60+E77</f>
        <v>-1287176732</v>
      </c>
      <c r="F80" s="130"/>
      <c r="G80" s="129">
        <f>G60+G77</f>
        <v>-1597931</v>
      </c>
      <c r="H80" s="103"/>
      <c r="I80" s="97">
        <f>I60+I77</f>
        <v>-306789730</v>
      </c>
    </row>
    <row r="81" spans="1:9" ht="23.25" customHeight="1" thickBot="1">
      <c r="A81" s="121" t="s">
        <v>194</v>
      </c>
      <c r="C81" s="133">
        <f>C47+C80</f>
        <v>29554395985</v>
      </c>
      <c r="D81" s="103"/>
      <c r="E81" s="114">
        <f>E47+E80</f>
        <v>20564860216</v>
      </c>
      <c r="F81" s="103"/>
      <c r="G81" s="133">
        <f>G47+G80</f>
        <v>21562009139</v>
      </c>
      <c r="H81" s="103"/>
      <c r="I81" s="114">
        <f>I47+I80</f>
        <v>15096272990</v>
      </c>
    </row>
    <row r="82" spans="1:9" ht="7.5" customHeight="1" thickTop="1">
      <c r="C82" s="95"/>
      <c r="E82" s="95"/>
    </row>
    <row r="83" spans="1:9" ht="23.25" customHeight="1">
      <c r="A83" s="76" t="s">
        <v>46</v>
      </c>
    </row>
    <row r="84" spans="1:9" ht="23.25" customHeight="1">
      <c r="A84" s="76" t="s">
        <v>166</v>
      </c>
    </row>
    <row r="85" spans="1:9" ht="23.25" customHeight="1">
      <c r="A85" s="76"/>
    </row>
    <row r="86" spans="1:9" ht="23.25" customHeight="1">
      <c r="B86" s="84"/>
      <c r="C86" s="371" t="s">
        <v>48</v>
      </c>
      <c r="D86" s="371"/>
      <c r="E86" s="371"/>
      <c r="F86" s="120"/>
      <c r="G86" s="371" t="s">
        <v>49</v>
      </c>
      <c r="H86" s="371"/>
      <c r="I86" s="371"/>
    </row>
    <row r="87" spans="1:9" ht="23.25" customHeight="1">
      <c r="B87" s="84"/>
      <c r="C87" s="370" t="s">
        <v>137</v>
      </c>
      <c r="D87" s="370"/>
      <c r="E87" s="370"/>
      <c r="F87" s="85"/>
      <c r="G87" s="370" t="s">
        <v>137</v>
      </c>
      <c r="H87" s="370"/>
      <c r="I87" s="370"/>
    </row>
    <row r="88" spans="1:9" ht="23.25" customHeight="1">
      <c r="B88" s="84" t="s">
        <v>52</v>
      </c>
      <c r="C88" s="34">
        <v>2567</v>
      </c>
      <c r="D88" s="34"/>
      <c r="E88" s="34">
        <v>2566</v>
      </c>
      <c r="F88" s="88"/>
      <c r="G88" s="34">
        <v>2567</v>
      </c>
      <c r="H88" s="34"/>
      <c r="I88" s="34">
        <v>2566</v>
      </c>
    </row>
    <row r="89" spans="1:9" ht="23.25" customHeight="1">
      <c r="B89" s="84"/>
      <c r="C89" s="369" t="s">
        <v>53</v>
      </c>
      <c r="D89" s="369"/>
      <c r="E89" s="369"/>
      <c r="F89" s="369"/>
      <c r="G89" s="369"/>
      <c r="H89" s="369"/>
      <c r="I89" s="369"/>
    </row>
    <row r="90" spans="1:9" ht="23.25" customHeight="1">
      <c r="A90" s="121" t="s">
        <v>195</v>
      </c>
    </row>
    <row r="91" spans="1:9" ht="23.25" customHeight="1">
      <c r="A91" s="92" t="s">
        <v>163</v>
      </c>
      <c r="C91" s="94">
        <v>25303440160</v>
      </c>
      <c r="D91" s="134"/>
      <c r="E91" s="94">
        <v>17468581280</v>
      </c>
      <c r="F91" s="134">
        <v>0</v>
      </c>
      <c r="G91" s="94">
        <f>G81</f>
        <v>21562009139</v>
      </c>
      <c r="H91" s="135"/>
      <c r="I91" s="94">
        <v>15096272990</v>
      </c>
    </row>
    <row r="92" spans="1:9" ht="23.25" customHeight="1">
      <c r="A92" s="104" t="s">
        <v>164</v>
      </c>
      <c r="B92" s="84">
        <v>11</v>
      </c>
      <c r="C92" s="96">
        <v>4250955825</v>
      </c>
      <c r="D92" s="134"/>
      <c r="E92" s="61">
        <v>3096278936</v>
      </c>
      <c r="F92" s="134"/>
      <c r="G92" s="61">
        <v>0</v>
      </c>
      <c r="H92" s="91"/>
      <c r="I92" s="61">
        <v>0</v>
      </c>
    </row>
    <row r="93" spans="1:9" ht="23.25" customHeight="1" thickBot="1">
      <c r="A93" s="121" t="s">
        <v>194</v>
      </c>
      <c r="C93" s="114">
        <f>SUM(C91:C92)</f>
        <v>29554395985</v>
      </c>
      <c r="D93" s="103"/>
      <c r="E93" s="136">
        <f>SUM(E91:E92)</f>
        <v>20564860216</v>
      </c>
      <c r="F93" s="103"/>
      <c r="G93" s="136">
        <f>SUM(G91:G92)</f>
        <v>21562009139</v>
      </c>
      <c r="H93" s="103"/>
      <c r="I93" s="136">
        <f>SUM(I91:I92)</f>
        <v>15096272990</v>
      </c>
    </row>
    <row r="94" spans="1:9" ht="23.25" customHeight="1" thickTop="1"/>
  </sheetData>
  <mergeCells count="15">
    <mergeCell ref="C43:E43"/>
    <mergeCell ref="G43:I43"/>
    <mergeCell ref="C4:E4"/>
    <mergeCell ref="G4:I4"/>
    <mergeCell ref="C5:E5"/>
    <mergeCell ref="G5:I5"/>
    <mergeCell ref="C7:I7"/>
    <mergeCell ref="C89:I89"/>
    <mergeCell ref="C44:E44"/>
    <mergeCell ref="G44:I44"/>
    <mergeCell ref="C46:I46"/>
    <mergeCell ref="C86:E86"/>
    <mergeCell ref="G86:I86"/>
    <mergeCell ref="C87:E87"/>
    <mergeCell ref="G87:I87"/>
  </mergeCells>
  <pageMargins left="0.7" right="0.7" top="0.48" bottom="0.5" header="0.5" footer="0.5"/>
  <pageSetup paperSize="9" scale="79" firstPageNumber="10" fitToHeight="2" orientation="portrait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2" manualBreakCount="2">
    <brk id="39" max="16383" man="1"/>
    <brk id="82" max="3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AC03-46A9-4444-8809-9372520B1412}">
  <sheetPr>
    <tabColor rgb="FFFFCCCC"/>
  </sheetPr>
  <dimension ref="A1:I106"/>
  <sheetViews>
    <sheetView view="pageBreakPreview" zoomScale="89" zoomScaleNormal="89" zoomScaleSheetLayoutView="89" workbookViewId="0"/>
  </sheetViews>
  <sheetFormatPr defaultColWidth="7.296875" defaultRowHeight="23.25" customHeight="1"/>
  <cols>
    <col min="1" max="1" width="37.09765625" style="30" customWidth="1"/>
    <col min="2" max="2" width="7.19921875" style="55" customWidth="1"/>
    <col min="3" max="3" width="13.3984375" style="30" customWidth="1"/>
    <col min="4" max="4" width="0.69921875" style="30" customWidth="1"/>
    <col min="5" max="5" width="13.3984375" style="30" customWidth="1"/>
    <col min="6" max="6" width="0.69921875" style="30" customWidth="1"/>
    <col min="7" max="7" width="13.3984375" style="30" customWidth="1"/>
    <col min="8" max="8" width="0.69921875" style="30" customWidth="1"/>
    <col min="9" max="9" width="13.3984375" style="30" customWidth="1"/>
    <col min="10" max="16384" width="7.296875" style="30"/>
  </cols>
  <sheetData>
    <row r="1" spans="1:9" s="29" customFormat="1" ht="23.25" customHeight="1">
      <c r="A1" s="27" t="s">
        <v>46</v>
      </c>
      <c r="B1" s="28"/>
    </row>
    <row r="2" spans="1:9" s="29" customFormat="1" ht="23.25" customHeight="1">
      <c r="A2" s="27" t="s">
        <v>196</v>
      </c>
      <c r="B2" s="28"/>
    </row>
    <row r="3" spans="1:9" ht="23.25" customHeight="1">
      <c r="B3" s="31"/>
    </row>
    <row r="4" spans="1:9" ht="23.25" customHeight="1">
      <c r="B4" s="32"/>
      <c r="C4" s="367" t="s">
        <v>48</v>
      </c>
      <c r="D4" s="367"/>
      <c r="E4" s="367"/>
      <c r="F4" s="33"/>
      <c r="G4" s="367" t="s">
        <v>49</v>
      </c>
      <c r="H4" s="367"/>
      <c r="I4" s="367"/>
    </row>
    <row r="5" spans="1:9" ht="23.25" customHeight="1">
      <c r="B5" s="32"/>
      <c r="C5" s="368" t="s">
        <v>50</v>
      </c>
      <c r="D5" s="368"/>
      <c r="E5" s="368"/>
      <c r="F5" s="35"/>
      <c r="G5" s="368" t="s">
        <v>50</v>
      </c>
      <c r="H5" s="368"/>
      <c r="I5" s="368"/>
    </row>
    <row r="6" spans="1:9" ht="23.25" customHeight="1">
      <c r="A6" s="27" t="s">
        <v>51</v>
      </c>
      <c r="B6" s="32" t="s">
        <v>52</v>
      </c>
      <c r="C6" s="34">
        <v>2566</v>
      </c>
      <c r="D6" s="34"/>
      <c r="E6" s="34">
        <v>2565</v>
      </c>
      <c r="F6" s="36"/>
      <c r="G6" s="34">
        <v>2566</v>
      </c>
      <c r="H6" s="34"/>
      <c r="I6" s="34">
        <v>2565</v>
      </c>
    </row>
    <row r="7" spans="1:9" ht="23.25" customHeight="1">
      <c r="A7" s="33"/>
      <c r="B7" s="32"/>
      <c r="C7" s="365" t="s">
        <v>53</v>
      </c>
      <c r="D7" s="365"/>
      <c r="E7" s="365"/>
      <c r="F7" s="365"/>
      <c r="G7" s="365"/>
      <c r="H7" s="365"/>
      <c r="I7" s="365"/>
    </row>
    <row r="8" spans="1:9" ht="23.25" customHeight="1">
      <c r="A8" s="37" t="s">
        <v>54</v>
      </c>
      <c r="B8" s="32"/>
      <c r="C8" s="38"/>
      <c r="D8" s="38"/>
      <c r="E8" s="38"/>
      <c r="F8" s="38"/>
      <c r="G8" s="39"/>
      <c r="H8" s="39"/>
      <c r="I8" s="39"/>
    </row>
    <row r="9" spans="1:9" ht="23.25" customHeight="1">
      <c r="A9" s="35" t="s">
        <v>55</v>
      </c>
      <c r="B9" s="32">
        <v>5</v>
      </c>
      <c r="C9" s="40">
        <v>67234118746</v>
      </c>
      <c r="D9" s="38"/>
      <c r="E9" s="40">
        <v>71424271699</v>
      </c>
      <c r="F9" s="38"/>
      <c r="G9" s="40">
        <v>25954680221</v>
      </c>
      <c r="H9" s="39"/>
      <c r="I9" s="40">
        <v>20995196036</v>
      </c>
    </row>
    <row r="10" spans="1:9" ht="23.25" customHeight="1">
      <c r="A10" s="35" t="s">
        <v>56</v>
      </c>
      <c r="B10" s="32"/>
      <c r="C10" s="40">
        <v>82383490</v>
      </c>
      <c r="D10" s="38"/>
      <c r="E10" s="40">
        <v>466263102</v>
      </c>
      <c r="F10" s="38"/>
      <c r="G10" s="137">
        <v>1800000</v>
      </c>
      <c r="H10" s="39"/>
      <c r="I10" s="137">
        <v>1800000</v>
      </c>
    </row>
    <row r="11" spans="1:9" ht="23.25" customHeight="1">
      <c r="A11" s="35" t="s">
        <v>57</v>
      </c>
      <c r="B11" s="32" t="s">
        <v>197</v>
      </c>
      <c r="C11" s="40">
        <v>3326440924</v>
      </c>
      <c r="D11" s="38"/>
      <c r="E11" s="40">
        <v>3620461343</v>
      </c>
      <c r="F11" s="38"/>
      <c r="G11" s="40">
        <v>159698860</v>
      </c>
      <c r="H11" s="39"/>
      <c r="I11" s="40">
        <v>243996787</v>
      </c>
    </row>
    <row r="12" spans="1:9" ht="23.25" customHeight="1">
      <c r="A12" s="35" t="s">
        <v>59</v>
      </c>
      <c r="B12" s="32" t="s">
        <v>197</v>
      </c>
      <c r="C12" s="40">
        <v>15407340925</v>
      </c>
      <c r="D12" s="38"/>
      <c r="E12" s="40">
        <v>15012287051</v>
      </c>
      <c r="F12" s="38"/>
      <c r="G12" s="40">
        <v>11099898986</v>
      </c>
      <c r="H12" s="39"/>
      <c r="I12" s="40">
        <v>9698980933</v>
      </c>
    </row>
    <row r="13" spans="1:9" ht="23.25" customHeight="1">
      <c r="A13" s="35" t="s">
        <v>60</v>
      </c>
      <c r="B13" s="32">
        <v>4</v>
      </c>
      <c r="C13" s="138">
        <v>0</v>
      </c>
      <c r="D13" s="38"/>
      <c r="E13" s="138">
        <v>0</v>
      </c>
      <c r="F13" s="38"/>
      <c r="G13" s="40">
        <v>7243228500</v>
      </c>
      <c r="H13" s="39"/>
      <c r="I13" s="40">
        <v>7229149000</v>
      </c>
    </row>
    <row r="14" spans="1:9" ht="23.25" customHeight="1">
      <c r="A14" s="35" t="s">
        <v>61</v>
      </c>
      <c r="B14" s="32">
        <v>7</v>
      </c>
      <c r="C14" s="40">
        <v>57500567087</v>
      </c>
      <c r="D14" s="38"/>
      <c r="E14" s="40">
        <v>58183063377</v>
      </c>
      <c r="F14" s="38"/>
      <c r="G14" s="40">
        <v>19339195202</v>
      </c>
      <c r="H14" s="39"/>
      <c r="I14" s="40">
        <v>18006590778</v>
      </c>
    </row>
    <row r="15" spans="1:9" ht="23.25" customHeight="1">
      <c r="A15" s="35" t="s">
        <v>62</v>
      </c>
      <c r="B15" s="32">
        <v>31</v>
      </c>
      <c r="C15" s="40">
        <v>3895488</v>
      </c>
      <c r="D15" s="38"/>
      <c r="E15" s="40">
        <v>6514028</v>
      </c>
      <c r="F15" s="38"/>
      <c r="G15" s="138">
        <v>0</v>
      </c>
      <c r="H15" s="39"/>
      <c r="I15" s="138">
        <v>0</v>
      </c>
    </row>
    <row r="16" spans="1:9" ht="23.25" customHeight="1">
      <c r="A16" s="35" t="s">
        <v>63</v>
      </c>
      <c r="B16" s="32"/>
      <c r="C16" s="44">
        <v>243007975</v>
      </c>
      <c r="D16" s="38"/>
      <c r="E16" s="44">
        <v>242628469</v>
      </c>
      <c r="F16" s="38"/>
      <c r="G16" s="44">
        <v>142333153</v>
      </c>
      <c r="H16" s="39"/>
      <c r="I16" s="44">
        <v>143433699</v>
      </c>
    </row>
    <row r="17" spans="1:9" ht="23.25" customHeight="1">
      <c r="A17" s="33" t="s">
        <v>64</v>
      </c>
      <c r="B17" s="32"/>
      <c r="C17" s="45">
        <f>SUM(C9:C16)</f>
        <v>143797754635</v>
      </c>
      <c r="D17" s="46"/>
      <c r="E17" s="45">
        <f>SUM(E9:E16)</f>
        <v>148955489069</v>
      </c>
      <c r="F17" s="46"/>
      <c r="G17" s="45">
        <f>SUM(G9:G16)</f>
        <v>63940834922</v>
      </c>
      <c r="H17" s="48"/>
      <c r="I17" s="45">
        <f>SUM(I9:I16)</f>
        <v>56319147233</v>
      </c>
    </row>
    <row r="18" spans="1:9" ht="23.25" customHeight="1">
      <c r="A18" s="35"/>
      <c r="B18" s="32"/>
      <c r="C18" s="49"/>
      <c r="D18" s="38"/>
      <c r="E18" s="49"/>
      <c r="F18" s="38"/>
      <c r="G18" s="40"/>
      <c r="H18" s="39"/>
      <c r="I18" s="40"/>
    </row>
    <row r="19" spans="1:9" ht="23.25" customHeight="1">
      <c r="A19" s="37" t="s">
        <v>65</v>
      </c>
      <c r="B19" s="32"/>
      <c r="C19" s="49"/>
      <c r="D19" s="38"/>
      <c r="E19" s="49"/>
      <c r="F19" s="38"/>
      <c r="G19" s="40"/>
      <c r="H19" s="39"/>
      <c r="I19" s="40"/>
    </row>
    <row r="20" spans="1:9" ht="23.25" customHeight="1">
      <c r="A20" s="50" t="s">
        <v>66</v>
      </c>
      <c r="B20" s="32">
        <v>8</v>
      </c>
      <c r="C20" s="138">
        <v>0</v>
      </c>
      <c r="D20" s="51"/>
      <c r="E20" s="138">
        <v>0</v>
      </c>
      <c r="F20" s="39"/>
      <c r="G20" s="40">
        <v>282235831584</v>
      </c>
      <c r="H20" s="39"/>
      <c r="I20" s="40">
        <v>281921124084</v>
      </c>
    </row>
    <row r="21" spans="1:9" ht="23.25" customHeight="1">
      <c r="A21" s="50" t="s">
        <v>67</v>
      </c>
      <c r="B21" s="32">
        <v>9</v>
      </c>
      <c r="C21" s="40">
        <v>9080625873</v>
      </c>
      <c r="D21" s="51"/>
      <c r="E21" s="40">
        <v>9053162399</v>
      </c>
      <c r="F21" s="39"/>
      <c r="G21" s="138">
        <v>0</v>
      </c>
      <c r="H21" s="39"/>
      <c r="I21" s="138">
        <v>0</v>
      </c>
    </row>
    <row r="22" spans="1:9" ht="23.25" customHeight="1">
      <c r="A22" s="50" t="s">
        <v>68</v>
      </c>
      <c r="B22" s="32">
        <v>9</v>
      </c>
      <c r="C22" s="40">
        <v>5702606999</v>
      </c>
      <c r="D22" s="51"/>
      <c r="E22" s="40">
        <v>5334543334</v>
      </c>
      <c r="F22" s="39"/>
      <c r="G22" s="138">
        <v>0</v>
      </c>
      <c r="H22" s="39"/>
      <c r="I22" s="138">
        <v>0</v>
      </c>
    </row>
    <row r="23" spans="1:9" ht="23.25" customHeight="1">
      <c r="A23" s="50" t="s">
        <v>69</v>
      </c>
      <c r="B23" s="32" t="s">
        <v>198</v>
      </c>
      <c r="C23" s="40">
        <v>1982928550</v>
      </c>
      <c r="D23" s="38"/>
      <c r="E23" s="40">
        <v>1567675228</v>
      </c>
      <c r="F23" s="38"/>
      <c r="G23" s="40">
        <v>1512635517</v>
      </c>
      <c r="H23" s="39"/>
      <c r="I23" s="40">
        <v>994818675</v>
      </c>
    </row>
    <row r="24" spans="1:9" ht="23.25" customHeight="1">
      <c r="A24" s="50" t="s">
        <v>71</v>
      </c>
      <c r="B24" s="32"/>
      <c r="C24" s="40">
        <v>2041800</v>
      </c>
      <c r="D24" s="38"/>
      <c r="E24" s="40">
        <v>2041800</v>
      </c>
      <c r="F24" s="38"/>
      <c r="G24" s="138">
        <v>0</v>
      </c>
      <c r="H24" s="39"/>
      <c r="I24" s="138">
        <v>0</v>
      </c>
    </row>
    <row r="25" spans="1:9" ht="23.25" customHeight="1">
      <c r="A25" s="50" t="s">
        <v>72</v>
      </c>
      <c r="B25" s="32"/>
      <c r="C25" s="40">
        <v>58639122</v>
      </c>
      <c r="D25" s="38"/>
      <c r="E25" s="40">
        <v>49527493</v>
      </c>
      <c r="F25" s="38"/>
      <c r="G25" s="138">
        <v>0</v>
      </c>
      <c r="H25" s="39"/>
      <c r="I25" s="138">
        <v>0</v>
      </c>
    </row>
    <row r="26" spans="1:9" ht="23.25" customHeight="1">
      <c r="A26" s="35" t="s">
        <v>73</v>
      </c>
      <c r="B26" s="32">
        <v>11</v>
      </c>
      <c r="C26" s="40">
        <v>44534171803</v>
      </c>
      <c r="D26" s="39"/>
      <c r="E26" s="40">
        <v>44130349761</v>
      </c>
      <c r="F26" s="39"/>
      <c r="G26" s="138">
        <v>0</v>
      </c>
      <c r="H26" s="39"/>
      <c r="I26" s="138">
        <v>0</v>
      </c>
    </row>
    <row r="27" spans="1:9" ht="23.25" customHeight="1">
      <c r="A27" s="35" t="s">
        <v>74</v>
      </c>
      <c r="B27" s="32" t="s">
        <v>199</v>
      </c>
      <c r="C27" s="40">
        <v>213791757252</v>
      </c>
      <c r="D27" s="38"/>
      <c r="E27" s="40">
        <v>213409809274</v>
      </c>
      <c r="F27" s="38"/>
      <c r="G27" s="40">
        <v>46569482546</v>
      </c>
      <c r="H27" s="39"/>
      <c r="I27" s="40">
        <v>43453844986</v>
      </c>
    </row>
    <row r="28" spans="1:9" ht="23.25" customHeight="1">
      <c r="A28" s="35" t="s">
        <v>76</v>
      </c>
      <c r="B28" s="32">
        <v>13</v>
      </c>
      <c r="C28" s="40">
        <v>86542724418</v>
      </c>
      <c r="D28" s="38"/>
      <c r="E28" s="40">
        <v>82245538560</v>
      </c>
      <c r="F28" s="38"/>
      <c r="G28" s="40">
        <v>45333276218</v>
      </c>
      <c r="H28" s="39"/>
      <c r="I28" s="40">
        <v>43559987056</v>
      </c>
    </row>
    <row r="29" spans="1:9" ht="23.25" customHeight="1">
      <c r="A29" s="35" t="s">
        <v>77</v>
      </c>
      <c r="B29" s="32">
        <v>14</v>
      </c>
      <c r="C29" s="40">
        <v>360641443961</v>
      </c>
      <c r="D29" s="38"/>
      <c r="E29" s="40">
        <v>360641443961</v>
      </c>
      <c r="F29" s="38"/>
      <c r="G29" s="138">
        <v>0</v>
      </c>
      <c r="H29" s="39"/>
      <c r="I29" s="138">
        <v>0</v>
      </c>
    </row>
    <row r="30" spans="1:9" ht="23.25" customHeight="1">
      <c r="A30" s="35" t="s">
        <v>78</v>
      </c>
      <c r="B30" s="32" t="s">
        <v>200</v>
      </c>
      <c r="C30" s="40">
        <v>54400275331</v>
      </c>
      <c r="D30" s="38"/>
      <c r="E30" s="40">
        <v>53802949433</v>
      </c>
      <c r="F30" s="38"/>
      <c r="G30" s="40">
        <v>2502914851</v>
      </c>
      <c r="H30" s="39"/>
      <c r="I30" s="40">
        <v>2382974406</v>
      </c>
    </row>
    <row r="31" spans="1:9" ht="23.25" customHeight="1">
      <c r="A31" s="35" t="s">
        <v>80</v>
      </c>
      <c r="B31" s="32">
        <v>28</v>
      </c>
      <c r="C31" s="40">
        <v>2657863140</v>
      </c>
      <c r="D31" s="38"/>
      <c r="E31" s="40">
        <v>2273143361</v>
      </c>
      <c r="F31" s="38"/>
      <c r="G31" s="40">
        <v>1408466527</v>
      </c>
      <c r="H31" s="39"/>
      <c r="I31" s="40">
        <v>1507936376</v>
      </c>
    </row>
    <row r="32" spans="1:9" ht="23.25" customHeight="1">
      <c r="A32" s="35" t="s">
        <v>81</v>
      </c>
      <c r="B32" s="32">
        <v>4</v>
      </c>
      <c r="C32" s="44">
        <v>3298361798</v>
      </c>
      <c r="D32" s="38"/>
      <c r="E32" s="44">
        <v>2595816781</v>
      </c>
      <c r="F32" s="38"/>
      <c r="G32" s="44">
        <v>1149846566</v>
      </c>
      <c r="H32" s="39"/>
      <c r="I32" s="44">
        <v>1104852804</v>
      </c>
    </row>
    <row r="33" spans="1:9" ht="23.25" customHeight="1">
      <c r="A33" s="33" t="s">
        <v>82</v>
      </c>
      <c r="B33" s="32"/>
      <c r="C33" s="45">
        <f>SUM(C20:C32)</f>
        <v>782693440047</v>
      </c>
      <c r="D33" s="46"/>
      <c r="E33" s="45">
        <f>SUM(E20:E32)</f>
        <v>775106001385</v>
      </c>
      <c r="F33" s="46"/>
      <c r="G33" s="45">
        <f>SUM(G20:G32)</f>
        <v>380712453809</v>
      </c>
      <c r="H33" s="48"/>
      <c r="I33" s="45">
        <f>SUM(I20:I32)</f>
        <v>374925538387</v>
      </c>
    </row>
    <row r="34" spans="1:9" ht="23.25" customHeight="1">
      <c r="A34" s="33"/>
      <c r="B34" s="32"/>
      <c r="C34" s="52"/>
      <c r="D34" s="38"/>
      <c r="E34" s="49"/>
      <c r="F34" s="38"/>
      <c r="G34" s="40"/>
      <c r="H34" s="39"/>
      <c r="I34" s="40"/>
    </row>
    <row r="35" spans="1:9" ht="23.25" customHeight="1" thickBot="1">
      <c r="A35" s="33" t="s">
        <v>83</v>
      </c>
      <c r="B35" s="32"/>
      <c r="C35" s="53">
        <f>SUM(C17+C33)</f>
        <v>926491194682</v>
      </c>
      <c r="D35" s="46"/>
      <c r="E35" s="54">
        <f>SUM(E17+E33)</f>
        <v>924061490454</v>
      </c>
      <c r="F35" s="46"/>
      <c r="G35" s="53">
        <f>SUM(G17+G33)</f>
        <v>444653288731</v>
      </c>
      <c r="H35" s="48"/>
      <c r="I35" s="53">
        <f>SUM(I17+I33)</f>
        <v>431244685620</v>
      </c>
    </row>
    <row r="36" spans="1:9" ht="23.25" customHeight="1" thickTop="1">
      <c r="C36" s="49"/>
      <c r="D36" s="49"/>
      <c r="E36" s="49"/>
      <c r="F36" s="49"/>
    </row>
    <row r="37" spans="1:9" s="29" customFormat="1" ht="23.25" customHeight="1">
      <c r="A37" s="27" t="s">
        <v>46</v>
      </c>
      <c r="B37" s="28"/>
    </row>
    <row r="38" spans="1:9" s="29" customFormat="1" ht="23.25" customHeight="1">
      <c r="A38" s="27" t="s">
        <v>196</v>
      </c>
      <c r="B38" s="28"/>
    </row>
    <row r="39" spans="1:9" ht="23.25" customHeight="1">
      <c r="A39" s="56"/>
    </row>
    <row r="40" spans="1:9" ht="23.25" customHeight="1">
      <c r="B40" s="32"/>
      <c r="C40" s="367" t="s">
        <v>48</v>
      </c>
      <c r="D40" s="367"/>
      <c r="E40" s="367"/>
      <c r="F40" s="33"/>
      <c r="G40" s="367" t="s">
        <v>49</v>
      </c>
      <c r="H40" s="367"/>
      <c r="I40" s="367"/>
    </row>
    <row r="41" spans="1:9" ht="23.25" customHeight="1">
      <c r="B41" s="32"/>
      <c r="C41" s="366" t="s">
        <v>50</v>
      </c>
      <c r="D41" s="366"/>
      <c r="E41" s="366"/>
      <c r="F41" s="35"/>
      <c r="G41" s="366" t="s">
        <v>50</v>
      </c>
      <c r="H41" s="366"/>
      <c r="I41" s="366"/>
    </row>
    <row r="42" spans="1:9" ht="23.25" customHeight="1">
      <c r="A42" s="27" t="s">
        <v>84</v>
      </c>
      <c r="B42" s="32" t="s">
        <v>52</v>
      </c>
      <c r="C42" s="34">
        <v>2566</v>
      </c>
      <c r="D42" s="34"/>
      <c r="E42" s="34">
        <v>2565</v>
      </c>
      <c r="F42" s="36"/>
      <c r="G42" s="34">
        <v>2566</v>
      </c>
      <c r="H42" s="34"/>
      <c r="I42" s="34">
        <v>2565</v>
      </c>
    </row>
    <row r="43" spans="1:9" ht="23.25" customHeight="1">
      <c r="A43" s="33"/>
      <c r="B43" s="32"/>
      <c r="C43" s="365" t="s">
        <v>53</v>
      </c>
      <c r="D43" s="365"/>
      <c r="E43" s="365"/>
      <c r="F43" s="365"/>
      <c r="G43" s="365"/>
      <c r="H43" s="365"/>
      <c r="I43" s="365"/>
    </row>
    <row r="44" spans="1:9" ht="23.25" customHeight="1">
      <c r="A44" s="37" t="s">
        <v>85</v>
      </c>
      <c r="B44" s="32"/>
      <c r="C44" s="38"/>
      <c r="D44" s="39"/>
      <c r="E44" s="38"/>
      <c r="F44" s="39"/>
      <c r="G44" s="39"/>
      <c r="H44" s="39"/>
      <c r="I44" s="39"/>
    </row>
    <row r="45" spans="1:9" ht="23.25" customHeight="1">
      <c r="A45" s="57" t="s">
        <v>86</v>
      </c>
      <c r="B45" s="32" t="s">
        <v>201</v>
      </c>
      <c r="C45" s="58">
        <v>9471993733</v>
      </c>
      <c r="D45" s="39"/>
      <c r="E45" s="58">
        <v>16810210256</v>
      </c>
      <c r="F45" s="39"/>
      <c r="G45" s="58">
        <v>7090221375</v>
      </c>
      <c r="H45" s="39"/>
      <c r="I45" s="58">
        <v>15173370724</v>
      </c>
    </row>
    <row r="46" spans="1:9" ht="23.25" customHeight="1">
      <c r="A46" s="35" t="s">
        <v>88</v>
      </c>
      <c r="B46" s="32" t="s">
        <v>202</v>
      </c>
      <c r="C46" s="58">
        <v>128095602553</v>
      </c>
      <c r="D46" s="39"/>
      <c r="E46" s="58">
        <v>115963186762</v>
      </c>
      <c r="F46" s="39"/>
      <c r="G46" s="58">
        <v>50216209032</v>
      </c>
      <c r="H46" s="39"/>
      <c r="I46" s="58">
        <v>45998480480</v>
      </c>
    </row>
    <row r="47" spans="1:9" ht="23.25" customHeight="1">
      <c r="A47" s="35" t="s">
        <v>89</v>
      </c>
      <c r="B47" s="32" t="s">
        <v>203</v>
      </c>
      <c r="C47" s="58">
        <v>31715853747</v>
      </c>
      <c r="D47" s="39"/>
      <c r="E47" s="58">
        <v>31718701002</v>
      </c>
      <c r="F47" s="39"/>
      <c r="G47" s="58">
        <v>21535431398</v>
      </c>
      <c r="H47" s="39"/>
      <c r="I47" s="58">
        <v>16587411329</v>
      </c>
    </row>
    <row r="48" spans="1:9" ht="23.25" customHeight="1">
      <c r="A48" s="35" t="s">
        <v>204</v>
      </c>
      <c r="B48" s="32">
        <v>23</v>
      </c>
      <c r="C48" s="58">
        <v>601047361</v>
      </c>
      <c r="D48" s="39"/>
      <c r="E48" s="58">
        <v>530001766</v>
      </c>
      <c r="F48" s="39"/>
      <c r="G48" s="138">
        <v>0</v>
      </c>
      <c r="H48" s="39"/>
      <c r="I48" s="138">
        <v>0</v>
      </c>
    </row>
    <row r="49" spans="1:9" ht="23.25" customHeight="1">
      <c r="A49" s="35" t="s">
        <v>91</v>
      </c>
      <c r="B49" s="32" t="s">
        <v>205</v>
      </c>
      <c r="C49" s="138">
        <v>0</v>
      </c>
      <c r="D49" s="39"/>
      <c r="E49" s="138">
        <v>0</v>
      </c>
      <c r="F49" s="39"/>
      <c r="G49" s="58">
        <v>2000000000</v>
      </c>
      <c r="H49" s="39"/>
      <c r="I49" s="58">
        <v>60000000</v>
      </c>
    </row>
    <row r="50" spans="1:9" ht="23.25" customHeight="1">
      <c r="A50" s="35" t="s">
        <v>206</v>
      </c>
      <c r="B50" s="32">
        <v>16</v>
      </c>
      <c r="C50" s="138">
        <v>0</v>
      </c>
      <c r="D50" s="39"/>
      <c r="E50" s="138">
        <v>45500000</v>
      </c>
      <c r="F50" s="39"/>
      <c r="G50" s="138">
        <v>0</v>
      </c>
      <c r="H50" s="39"/>
      <c r="I50" s="138">
        <v>0</v>
      </c>
    </row>
    <row r="51" spans="1:9" ht="23.25" customHeight="1">
      <c r="A51" s="35" t="s">
        <v>93</v>
      </c>
      <c r="B51" s="32" t="s">
        <v>201</v>
      </c>
      <c r="C51" s="58">
        <v>46391425405</v>
      </c>
      <c r="D51" s="39"/>
      <c r="E51" s="58">
        <v>25554629608</v>
      </c>
      <c r="F51" s="39"/>
      <c r="G51" s="58">
        <v>28750375927</v>
      </c>
      <c r="H51" s="39"/>
      <c r="I51" s="58">
        <v>25554629608</v>
      </c>
    </row>
    <row r="52" spans="1:9" ht="23.25" customHeight="1">
      <c r="A52" s="35" t="s">
        <v>94</v>
      </c>
      <c r="B52" s="32"/>
      <c r="C52" s="58"/>
      <c r="D52" s="39"/>
      <c r="E52" s="58"/>
      <c r="F52" s="39"/>
      <c r="G52" s="40"/>
      <c r="H52" s="39"/>
      <c r="I52" s="40"/>
    </row>
    <row r="53" spans="1:9" ht="23.25" customHeight="1">
      <c r="A53" s="35" t="s">
        <v>95</v>
      </c>
      <c r="B53" s="32" t="s">
        <v>201</v>
      </c>
      <c r="C53" s="58">
        <v>6318909264</v>
      </c>
      <c r="D53" s="39"/>
      <c r="E53" s="58">
        <v>347766826</v>
      </c>
      <c r="F53" s="39"/>
      <c r="G53" s="138">
        <v>0</v>
      </c>
      <c r="H53" s="39"/>
      <c r="I53" s="138">
        <v>0</v>
      </c>
    </row>
    <row r="54" spans="1:9" ht="23.25" customHeight="1">
      <c r="A54" s="35" t="s">
        <v>96</v>
      </c>
      <c r="B54" s="32"/>
      <c r="C54" s="58"/>
      <c r="D54" s="39"/>
      <c r="E54" s="58"/>
      <c r="F54" s="39"/>
      <c r="G54" s="139"/>
      <c r="H54" s="39"/>
      <c r="I54" s="139"/>
    </row>
    <row r="55" spans="1:9" ht="23.25" customHeight="1">
      <c r="A55" s="35" t="s">
        <v>95</v>
      </c>
      <c r="B55" s="32" t="s">
        <v>207</v>
      </c>
      <c r="C55" s="58">
        <v>11598709232</v>
      </c>
      <c r="D55" s="39"/>
      <c r="E55" s="58">
        <v>10252437674</v>
      </c>
      <c r="F55" s="39"/>
      <c r="G55" s="58">
        <v>7228991005</v>
      </c>
      <c r="H55" s="39"/>
      <c r="I55" s="58">
        <v>6965524648</v>
      </c>
    </row>
    <row r="56" spans="1:9" ht="23.25" customHeight="1">
      <c r="A56" s="35" t="s">
        <v>98</v>
      </c>
      <c r="B56" s="32"/>
      <c r="C56" s="58">
        <v>1677288068</v>
      </c>
      <c r="D56" s="39"/>
      <c r="E56" s="58">
        <v>1212480658</v>
      </c>
      <c r="F56" s="39"/>
      <c r="G56" s="138">
        <v>280872104</v>
      </c>
      <c r="H56" s="39"/>
      <c r="I56" s="138">
        <v>0</v>
      </c>
    </row>
    <row r="57" spans="1:9" ht="23.25" customHeight="1">
      <c r="A57" s="35" t="s">
        <v>99</v>
      </c>
      <c r="B57" s="32">
        <v>31</v>
      </c>
      <c r="C57" s="40">
        <v>62101983</v>
      </c>
      <c r="D57" s="39"/>
      <c r="E57" s="40">
        <v>2761705425</v>
      </c>
      <c r="F57" s="39"/>
      <c r="G57" s="138">
        <v>0</v>
      </c>
      <c r="H57" s="39"/>
      <c r="I57" s="40">
        <v>76923871</v>
      </c>
    </row>
    <row r="58" spans="1:9" ht="23.25" customHeight="1">
      <c r="A58" s="35" t="s">
        <v>100</v>
      </c>
      <c r="B58" s="32"/>
      <c r="C58" s="60">
        <v>2263973595</v>
      </c>
      <c r="D58" s="39"/>
      <c r="E58" s="60">
        <v>2246449648</v>
      </c>
      <c r="F58" s="39"/>
      <c r="G58" s="44">
        <v>669934169</v>
      </c>
      <c r="H58" s="39"/>
      <c r="I58" s="44">
        <v>646224091</v>
      </c>
    </row>
    <row r="59" spans="1:9" ht="23.25" customHeight="1">
      <c r="A59" s="33" t="s">
        <v>101</v>
      </c>
      <c r="B59" s="32"/>
      <c r="C59" s="45">
        <f>SUM(C45:C58)</f>
        <v>238196904941</v>
      </c>
      <c r="D59" s="48"/>
      <c r="E59" s="45">
        <f>SUM(E45:E58)</f>
        <v>207443069625</v>
      </c>
      <c r="F59" s="48"/>
      <c r="G59" s="45">
        <f>SUM(G45:G58)</f>
        <v>117772035010</v>
      </c>
      <c r="H59" s="48"/>
      <c r="I59" s="45">
        <f>SUM(I45:I58)</f>
        <v>111062564751</v>
      </c>
    </row>
    <row r="60" spans="1:9" ht="23.25" customHeight="1">
      <c r="A60" s="35"/>
      <c r="B60" s="32"/>
      <c r="C60" s="49"/>
      <c r="D60" s="39"/>
      <c r="E60" s="49"/>
      <c r="F60" s="39"/>
      <c r="G60" s="40"/>
      <c r="H60" s="39"/>
      <c r="I60" s="40"/>
    </row>
    <row r="61" spans="1:9" ht="23.25" customHeight="1">
      <c r="A61" s="37" t="s">
        <v>102</v>
      </c>
      <c r="B61" s="32"/>
      <c r="C61" s="49"/>
      <c r="D61" s="39"/>
      <c r="E61" s="49"/>
      <c r="F61" s="39"/>
      <c r="G61" s="40"/>
      <c r="H61" s="39"/>
      <c r="I61" s="40"/>
    </row>
    <row r="62" spans="1:9" ht="23.25" customHeight="1">
      <c r="A62" s="35" t="s">
        <v>103</v>
      </c>
      <c r="B62" s="32" t="s">
        <v>201</v>
      </c>
      <c r="C62" s="58">
        <v>246828719658</v>
      </c>
      <c r="D62" s="39"/>
      <c r="E62" s="58">
        <v>221706722897</v>
      </c>
      <c r="F62" s="39"/>
      <c r="G62" s="40">
        <v>194550321528</v>
      </c>
      <c r="H62" s="39"/>
      <c r="I62" s="40">
        <v>198241199616</v>
      </c>
    </row>
    <row r="63" spans="1:9" ht="23.25" customHeight="1">
      <c r="A63" s="35" t="s">
        <v>94</v>
      </c>
      <c r="B63" s="32" t="s">
        <v>201</v>
      </c>
      <c r="C63" s="58">
        <v>18334443304</v>
      </c>
      <c r="D63" s="39"/>
      <c r="E63" s="58">
        <v>87353858388</v>
      </c>
      <c r="F63" s="39"/>
      <c r="G63" s="138">
        <v>0</v>
      </c>
      <c r="H63" s="39"/>
      <c r="I63" s="138">
        <v>0</v>
      </c>
    </row>
    <row r="64" spans="1:9" ht="23.25" customHeight="1">
      <c r="A64" s="35" t="s">
        <v>105</v>
      </c>
      <c r="B64" s="32" t="s">
        <v>207</v>
      </c>
      <c r="C64" s="58">
        <v>88582319838</v>
      </c>
      <c r="D64" s="39"/>
      <c r="E64" s="58">
        <v>84810926758</v>
      </c>
      <c r="F64" s="39"/>
      <c r="G64" s="40">
        <v>40854657389</v>
      </c>
      <c r="H64" s="39"/>
      <c r="I64" s="40">
        <v>38895631160</v>
      </c>
    </row>
    <row r="65" spans="1:9" ht="23.25" customHeight="1">
      <c r="A65" s="30" t="s">
        <v>106</v>
      </c>
      <c r="B65" s="32">
        <v>19</v>
      </c>
      <c r="C65" s="58">
        <v>7215116406</v>
      </c>
      <c r="D65" s="39"/>
      <c r="E65" s="58">
        <v>6655441341</v>
      </c>
      <c r="F65" s="39"/>
      <c r="G65" s="40">
        <v>3298960984</v>
      </c>
      <c r="H65" s="39"/>
      <c r="I65" s="40">
        <v>2972032320</v>
      </c>
    </row>
    <row r="66" spans="1:9" ht="23.25" customHeight="1">
      <c r="A66" s="30" t="s">
        <v>107</v>
      </c>
      <c r="B66" s="32">
        <v>20</v>
      </c>
      <c r="C66" s="58">
        <v>2612803074</v>
      </c>
      <c r="D66" s="39"/>
      <c r="E66" s="58">
        <v>2532775757</v>
      </c>
      <c r="F66" s="39"/>
      <c r="G66" s="40">
        <v>186562800</v>
      </c>
      <c r="H66" s="39"/>
      <c r="I66" s="40">
        <v>191191200</v>
      </c>
    </row>
    <row r="67" spans="1:9" ht="23.25" customHeight="1">
      <c r="A67" s="30" t="s">
        <v>108</v>
      </c>
      <c r="B67" s="32">
        <v>31</v>
      </c>
      <c r="C67" s="58">
        <v>1532560584</v>
      </c>
      <c r="D67" s="39"/>
      <c r="E67" s="58">
        <v>1820665481</v>
      </c>
      <c r="F67" s="39"/>
      <c r="G67" s="138">
        <v>0</v>
      </c>
      <c r="H67" s="39"/>
      <c r="I67" s="138">
        <v>0</v>
      </c>
    </row>
    <row r="68" spans="1:9" ht="23.25" customHeight="1">
      <c r="A68" s="35" t="s">
        <v>109</v>
      </c>
      <c r="B68" s="32">
        <v>31</v>
      </c>
      <c r="C68" s="58">
        <v>3806567273</v>
      </c>
      <c r="D68" s="39"/>
      <c r="E68" s="58">
        <v>3578455670</v>
      </c>
      <c r="F68" s="39"/>
      <c r="G68" s="40">
        <v>3773032975</v>
      </c>
      <c r="H68" s="39"/>
      <c r="I68" s="40">
        <v>3563295505</v>
      </c>
    </row>
    <row r="69" spans="1:9" ht="23.25" customHeight="1">
      <c r="A69" s="35" t="s">
        <v>110</v>
      </c>
      <c r="B69" s="32">
        <v>28</v>
      </c>
      <c r="C69" s="58">
        <v>17309215262</v>
      </c>
      <c r="D69" s="39"/>
      <c r="E69" s="58">
        <v>17173144478</v>
      </c>
      <c r="F69" s="39"/>
      <c r="G69" s="138">
        <v>0</v>
      </c>
      <c r="H69" s="39"/>
      <c r="I69" s="138">
        <v>0</v>
      </c>
    </row>
    <row r="70" spans="1:9" ht="23.25" customHeight="1">
      <c r="A70" s="35" t="s">
        <v>208</v>
      </c>
      <c r="B70" s="32">
        <v>31</v>
      </c>
      <c r="C70" s="138">
        <v>0</v>
      </c>
      <c r="D70" s="39"/>
      <c r="E70" s="58">
        <v>208676667</v>
      </c>
      <c r="F70" s="39"/>
      <c r="G70" s="138">
        <v>0</v>
      </c>
      <c r="H70" s="39"/>
      <c r="I70" s="138">
        <v>0</v>
      </c>
    </row>
    <row r="71" spans="1:9" ht="23.25" customHeight="1">
      <c r="A71" s="35" t="s">
        <v>111</v>
      </c>
      <c r="B71" s="32"/>
      <c r="C71" s="60">
        <v>477431907</v>
      </c>
      <c r="D71" s="39"/>
      <c r="E71" s="60">
        <v>476456883</v>
      </c>
      <c r="F71" s="39"/>
      <c r="G71" s="140">
        <v>0</v>
      </c>
      <c r="H71" s="39"/>
      <c r="I71" s="140">
        <v>0</v>
      </c>
    </row>
    <row r="72" spans="1:9" ht="23.25" customHeight="1">
      <c r="A72" s="33" t="s">
        <v>112</v>
      </c>
      <c r="B72" s="32"/>
      <c r="C72" s="62">
        <f>SUM(C62:C71)</f>
        <v>386699177306</v>
      </c>
      <c r="D72" s="48"/>
      <c r="E72" s="62">
        <f>SUM(E62:E71)</f>
        <v>426317124320</v>
      </c>
      <c r="F72" s="48"/>
      <c r="G72" s="62">
        <f>SUM(G62:G71)</f>
        <v>242663535676</v>
      </c>
      <c r="H72" s="48"/>
      <c r="I72" s="62">
        <f>SUM(I62:I71)</f>
        <v>243863349801</v>
      </c>
    </row>
    <row r="73" spans="1:9" ht="23.25" customHeight="1">
      <c r="A73" s="33"/>
      <c r="B73" s="32"/>
      <c r="C73" s="48"/>
      <c r="D73" s="48"/>
      <c r="E73" s="48"/>
      <c r="F73" s="48"/>
      <c r="G73" s="48"/>
      <c r="H73" s="48"/>
      <c r="I73" s="48"/>
    </row>
    <row r="74" spans="1:9" ht="23.25" customHeight="1">
      <c r="A74" s="33" t="s">
        <v>113</v>
      </c>
      <c r="B74" s="32"/>
      <c r="C74" s="45">
        <f>C59+C72</f>
        <v>624896082247</v>
      </c>
      <c r="D74" s="48"/>
      <c r="E74" s="45">
        <f>E59+E72</f>
        <v>633760193945</v>
      </c>
      <c r="F74" s="48"/>
      <c r="G74" s="45">
        <f>G59+G72</f>
        <v>360435570686</v>
      </c>
      <c r="H74" s="48"/>
      <c r="I74" s="45">
        <f>I59+I72</f>
        <v>354925914552</v>
      </c>
    </row>
    <row r="76" spans="1:9" s="29" customFormat="1" ht="23.25" customHeight="1">
      <c r="A76" s="27" t="s">
        <v>46</v>
      </c>
      <c r="B76" s="28"/>
    </row>
    <row r="77" spans="1:9" s="29" customFormat="1" ht="23.25" customHeight="1">
      <c r="A77" s="27" t="s">
        <v>196</v>
      </c>
      <c r="B77" s="28"/>
    </row>
    <row r="78" spans="1:9" ht="23.25" customHeight="1">
      <c r="A78" s="56"/>
    </row>
    <row r="79" spans="1:9" ht="23.25" customHeight="1">
      <c r="B79" s="32"/>
      <c r="C79" s="367" t="s">
        <v>48</v>
      </c>
      <c r="D79" s="367"/>
      <c r="E79" s="367"/>
      <c r="F79" s="33"/>
      <c r="G79" s="367" t="s">
        <v>49</v>
      </c>
      <c r="H79" s="367"/>
      <c r="I79" s="367"/>
    </row>
    <row r="80" spans="1:9" ht="23.25" customHeight="1">
      <c r="B80" s="32"/>
      <c r="C80" s="366" t="s">
        <v>50</v>
      </c>
      <c r="D80" s="366"/>
      <c r="E80" s="366"/>
      <c r="F80" s="35"/>
      <c r="G80" s="366" t="s">
        <v>50</v>
      </c>
      <c r="H80" s="366"/>
      <c r="I80" s="366"/>
    </row>
    <row r="81" spans="1:9" ht="23.25" customHeight="1">
      <c r="A81" s="27" t="s">
        <v>114</v>
      </c>
      <c r="B81" s="32" t="s">
        <v>52</v>
      </c>
      <c r="C81" s="34">
        <v>2566</v>
      </c>
      <c r="D81" s="34"/>
      <c r="E81" s="34">
        <v>2565</v>
      </c>
      <c r="F81" s="36"/>
      <c r="G81" s="34">
        <v>2566</v>
      </c>
      <c r="H81" s="34"/>
      <c r="I81" s="34">
        <v>2565</v>
      </c>
    </row>
    <row r="82" spans="1:9" ht="23.25" customHeight="1">
      <c r="A82" s="33"/>
      <c r="B82" s="32"/>
      <c r="C82" s="365" t="s">
        <v>53</v>
      </c>
      <c r="D82" s="365"/>
      <c r="E82" s="365"/>
      <c r="F82" s="365"/>
      <c r="G82" s="365"/>
      <c r="H82" s="365"/>
      <c r="I82" s="365"/>
    </row>
    <row r="83" spans="1:9" ht="23.25" customHeight="1">
      <c r="A83" s="37" t="s">
        <v>115</v>
      </c>
      <c r="B83" s="32"/>
      <c r="C83" s="39"/>
      <c r="D83" s="39"/>
      <c r="E83" s="39"/>
      <c r="F83" s="39"/>
      <c r="G83" s="39"/>
      <c r="H83" s="39"/>
      <c r="I83" s="39"/>
    </row>
    <row r="84" spans="1:9" ht="23.25" customHeight="1">
      <c r="A84" s="50" t="s">
        <v>116</v>
      </c>
      <c r="B84" s="32"/>
      <c r="C84" s="39"/>
      <c r="D84" s="39"/>
      <c r="E84" s="39"/>
      <c r="F84" s="39"/>
      <c r="G84" s="39"/>
      <c r="H84" s="39"/>
      <c r="I84" s="39"/>
    </row>
    <row r="85" spans="1:9" ht="23.25" customHeight="1">
      <c r="A85" s="50" t="s">
        <v>117</v>
      </c>
      <c r="B85" s="32"/>
      <c r="C85" s="63"/>
      <c r="D85" s="63"/>
      <c r="E85" s="63"/>
      <c r="F85" s="63"/>
      <c r="G85" s="63"/>
      <c r="H85" s="63"/>
      <c r="I85" s="63"/>
    </row>
    <row r="86" spans="1:9" ht="23.25" customHeight="1">
      <c r="A86" s="64" t="s">
        <v>118</v>
      </c>
      <c r="B86" s="32"/>
      <c r="C86" s="63"/>
      <c r="D86" s="63"/>
      <c r="E86" s="63"/>
      <c r="F86" s="63"/>
      <c r="G86" s="63"/>
      <c r="H86" s="63"/>
      <c r="I86" s="63"/>
    </row>
    <row r="87" spans="1:9" ht="23.25" customHeight="1" thickBot="1">
      <c r="A87" s="64" t="s">
        <v>119</v>
      </c>
      <c r="B87" s="32"/>
      <c r="C87" s="65">
        <v>8986296048</v>
      </c>
      <c r="D87" s="63"/>
      <c r="E87" s="65">
        <v>8986296048</v>
      </c>
      <c r="F87" s="63"/>
      <c r="G87" s="65">
        <v>8986296048</v>
      </c>
      <c r="H87" s="63"/>
      <c r="I87" s="65">
        <v>8986296048</v>
      </c>
    </row>
    <row r="88" spans="1:9" ht="23.25" customHeight="1" thickTop="1">
      <c r="A88" s="66" t="s">
        <v>120</v>
      </c>
      <c r="B88" s="32"/>
      <c r="C88" s="67"/>
      <c r="D88" s="63"/>
      <c r="E88" s="67"/>
      <c r="F88" s="63"/>
      <c r="G88" s="67"/>
      <c r="H88" s="63"/>
      <c r="I88" s="67"/>
    </row>
    <row r="89" spans="1:9" ht="23.25" customHeight="1">
      <c r="A89" s="64" t="s">
        <v>121</v>
      </c>
      <c r="B89" s="32"/>
      <c r="C89" s="67"/>
      <c r="D89" s="63"/>
      <c r="E89" s="67"/>
      <c r="F89" s="63"/>
      <c r="G89" s="67"/>
      <c r="H89" s="63"/>
      <c r="I89" s="67"/>
    </row>
    <row r="90" spans="1:9" ht="23.25" customHeight="1">
      <c r="A90" s="64" t="s">
        <v>119</v>
      </c>
      <c r="B90" s="32"/>
      <c r="C90" s="67">
        <v>8983101348</v>
      </c>
      <c r="D90" s="63"/>
      <c r="E90" s="67">
        <v>8983101348</v>
      </c>
      <c r="F90" s="63"/>
      <c r="G90" s="67">
        <v>8983101348</v>
      </c>
      <c r="H90" s="63"/>
      <c r="I90" s="67">
        <v>8983101348</v>
      </c>
    </row>
    <row r="91" spans="1:9" ht="23.25" customHeight="1">
      <c r="A91" s="66" t="s">
        <v>122</v>
      </c>
      <c r="B91" s="32">
        <v>21</v>
      </c>
      <c r="C91" s="67"/>
      <c r="D91" s="63"/>
      <c r="E91" s="67"/>
      <c r="F91" s="63"/>
      <c r="G91" s="67"/>
      <c r="H91" s="63"/>
      <c r="I91" s="67"/>
    </row>
    <row r="92" spans="1:9" ht="23.25" customHeight="1">
      <c r="A92" s="50" t="s">
        <v>123</v>
      </c>
      <c r="B92" s="31"/>
      <c r="C92" s="67">
        <v>1684316879</v>
      </c>
      <c r="D92" s="63"/>
      <c r="E92" s="67">
        <v>1684316879</v>
      </c>
      <c r="F92" s="63"/>
      <c r="G92" s="67">
        <v>1684316879</v>
      </c>
      <c r="H92" s="63"/>
      <c r="I92" s="67">
        <v>1684316879</v>
      </c>
    </row>
    <row r="93" spans="1:9" ht="23.25" customHeight="1">
      <c r="A93" s="50" t="s">
        <v>124</v>
      </c>
      <c r="B93" s="31"/>
      <c r="C93" s="67"/>
      <c r="D93" s="63"/>
      <c r="E93" s="67"/>
      <c r="F93" s="63"/>
      <c r="G93" s="67"/>
      <c r="H93" s="63"/>
      <c r="I93" s="67"/>
    </row>
    <row r="94" spans="1:9" ht="23.25" customHeight="1">
      <c r="A94" s="50" t="s">
        <v>209</v>
      </c>
      <c r="B94" s="55">
        <v>21</v>
      </c>
      <c r="C94" s="67">
        <v>288832931</v>
      </c>
      <c r="D94" s="63"/>
      <c r="E94" s="67">
        <v>288832931</v>
      </c>
      <c r="F94" s="63"/>
      <c r="G94" s="138">
        <v>0</v>
      </c>
      <c r="H94" s="63"/>
      <c r="I94" s="138">
        <v>0</v>
      </c>
    </row>
    <row r="95" spans="1:9" ht="23.25" customHeight="1">
      <c r="A95" s="50" t="s">
        <v>126</v>
      </c>
      <c r="B95" s="32"/>
      <c r="C95" s="67"/>
      <c r="D95" s="63"/>
      <c r="E95" s="67"/>
      <c r="F95" s="63"/>
      <c r="G95" s="67"/>
      <c r="H95" s="63"/>
      <c r="I95" s="67"/>
    </row>
    <row r="96" spans="1:9" ht="23.25" customHeight="1">
      <c r="A96" s="50" t="s">
        <v>127</v>
      </c>
      <c r="B96" s="32"/>
      <c r="C96" s="67"/>
      <c r="D96" s="63"/>
      <c r="E96" s="67"/>
      <c r="F96" s="63"/>
      <c r="G96" s="67"/>
      <c r="H96" s="63"/>
      <c r="I96" s="67"/>
    </row>
    <row r="97" spans="1:9" ht="23.25" customHeight="1">
      <c r="A97" s="50" t="s">
        <v>128</v>
      </c>
      <c r="B97" s="32">
        <v>21</v>
      </c>
      <c r="C97" s="67">
        <v>900000000</v>
      </c>
      <c r="D97" s="63"/>
      <c r="E97" s="67">
        <v>900000000</v>
      </c>
      <c r="F97" s="63"/>
      <c r="G97" s="67">
        <v>900000000</v>
      </c>
      <c r="H97" s="63"/>
      <c r="I97" s="67">
        <v>900000000</v>
      </c>
    </row>
    <row r="98" spans="1:9" ht="23.25" customHeight="1">
      <c r="A98" s="50" t="s">
        <v>129</v>
      </c>
      <c r="B98" s="32"/>
      <c r="C98" s="67">
        <v>90506223110</v>
      </c>
      <c r="D98" s="63"/>
      <c r="E98" s="67">
        <v>79417515000</v>
      </c>
      <c r="F98" s="63"/>
      <c r="G98" s="67">
        <v>62487618083</v>
      </c>
      <c r="H98" s="63"/>
      <c r="I98" s="67">
        <v>54437857900</v>
      </c>
    </row>
    <row r="99" spans="1:9" ht="23.25" customHeight="1">
      <c r="A99" s="66" t="s">
        <v>130</v>
      </c>
      <c r="B99" s="32">
        <v>22</v>
      </c>
      <c r="C99" s="67">
        <v>9955000000</v>
      </c>
      <c r="D99" s="63"/>
      <c r="E99" s="67">
        <v>9955000000</v>
      </c>
      <c r="F99" s="63"/>
      <c r="G99" s="67">
        <v>9955000000</v>
      </c>
      <c r="H99" s="63"/>
      <c r="I99" s="67">
        <v>9955000000</v>
      </c>
    </row>
    <row r="100" spans="1:9" ht="23.25" customHeight="1">
      <c r="A100" s="50" t="s">
        <v>131</v>
      </c>
      <c r="B100" s="32">
        <v>21</v>
      </c>
      <c r="C100" s="141">
        <v>-1322023658</v>
      </c>
      <c r="D100" s="63"/>
      <c r="E100" s="141">
        <v>-504570815</v>
      </c>
      <c r="F100" s="63"/>
      <c r="G100" s="68">
        <v>207681735</v>
      </c>
      <c r="H100" s="63"/>
      <c r="I100" s="68">
        <v>358494941</v>
      </c>
    </row>
    <row r="101" spans="1:9" ht="23.25" customHeight="1">
      <c r="A101" s="69" t="s">
        <v>132</v>
      </c>
      <c r="B101" s="32"/>
      <c r="C101" s="70">
        <f>SUM(C88:C100)</f>
        <v>110995450610</v>
      </c>
      <c r="D101" s="71"/>
      <c r="E101" s="71">
        <f>SUM(E88:E100)</f>
        <v>100724195343</v>
      </c>
      <c r="F101" s="71"/>
      <c r="G101" s="70">
        <f>SUM(G88:G100)</f>
        <v>84217718045</v>
      </c>
      <c r="H101" s="71"/>
      <c r="I101" s="71">
        <f>SUM(I88:I100)</f>
        <v>76318771068</v>
      </c>
    </row>
    <row r="102" spans="1:9" ht="23.25" customHeight="1">
      <c r="A102" s="50" t="s">
        <v>133</v>
      </c>
      <c r="B102" s="32">
        <v>10</v>
      </c>
      <c r="C102" s="68">
        <v>190599661825</v>
      </c>
      <c r="D102" s="63"/>
      <c r="E102" s="68">
        <v>189577101166</v>
      </c>
      <c r="F102" s="63"/>
      <c r="G102" s="140">
        <v>0</v>
      </c>
      <c r="H102" s="63"/>
      <c r="I102" s="140">
        <v>0</v>
      </c>
    </row>
    <row r="103" spans="1:9" ht="23.25" customHeight="1">
      <c r="A103" s="72" t="s">
        <v>134</v>
      </c>
      <c r="B103" s="32"/>
      <c r="C103" s="45">
        <f>SUM(C101:C102)</f>
        <v>301595112435</v>
      </c>
      <c r="D103" s="71"/>
      <c r="E103" s="73">
        <f>SUM(E101:E102)</f>
        <v>290301296509</v>
      </c>
      <c r="F103" s="71"/>
      <c r="G103" s="45">
        <f>SUM(G101:G102)</f>
        <v>84217718045</v>
      </c>
      <c r="H103" s="71"/>
      <c r="I103" s="73">
        <f>SUM(I101:I102)</f>
        <v>76318771068</v>
      </c>
    </row>
    <row r="104" spans="1:9" ht="22.95" customHeight="1">
      <c r="A104" s="72"/>
      <c r="B104" s="32"/>
      <c r="C104" s="67"/>
      <c r="D104" s="63"/>
      <c r="E104" s="67"/>
      <c r="F104" s="63"/>
      <c r="G104" s="67"/>
      <c r="H104" s="63"/>
      <c r="I104" s="67"/>
    </row>
    <row r="105" spans="1:9" ht="24.45" customHeight="1" thickBot="1">
      <c r="A105" s="72" t="s">
        <v>135</v>
      </c>
      <c r="B105" s="32"/>
      <c r="C105" s="53">
        <f>SUM(C74+C103)</f>
        <v>926491194682</v>
      </c>
      <c r="D105" s="71"/>
      <c r="E105" s="74">
        <f>SUM(E74+E103)</f>
        <v>924061490454</v>
      </c>
      <c r="F105" s="71"/>
      <c r="G105" s="53">
        <f>SUM(G74+G103)</f>
        <v>444653288731</v>
      </c>
      <c r="H105" s="71"/>
      <c r="I105" s="74">
        <f>SUM(I74+I103)</f>
        <v>431244685620</v>
      </c>
    </row>
    <row r="106" spans="1:9" ht="23.25" customHeight="1" thickTop="1">
      <c r="A106" s="75"/>
    </row>
  </sheetData>
  <mergeCells count="15">
    <mergeCell ref="C40:E40"/>
    <mergeCell ref="G40:I40"/>
    <mergeCell ref="C4:E4"/>
    <mergeCell ref="G4:I4"/>
    <mergeCell ref="C5:E5"/>
    <mergeCell ref="G5:I5"/>
    <mergeCell ref="C7:I7"/>
    <mergeCell ref="C82:I82"/>
    <mergeCell ref="C41:E41"/>
    <mergeCell ref="G41:I41"/>
    <mergeCell ref="C43:I43"/>
    <mergeCell ref="C79:E79"/>
    <mergeCell ref="G79:I79"/>
    <mergeCell ref="C80:E80"/>
    <mergeCell ref="G80:I80"/>
  </mergeCells>
  <pageMargins left="0.7" right="0.7" top="0.48" bottom="0.5" header="0.5" footer="0.5"/>
  <pageSetup paperSize="9" scale="79" firstPageNumber="7" fitToHeight="3" orientation="portrait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2" manualBreakCount="2">
    <brk id="36" max="16383" man="1"/>
    <brk id="7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B276-A32D-49F0-B5AF-FDD11F6AEB42}">
  <sheetPr>
    <tabColor rgb="FFFFCCCC"/>
  </sheetPr>
  <dimension ref="A1:I90"/>
  <sheetViews>
    <sheetView view="pageBreakPreview" topLeftCell="A22" zoomScaleNormal="90" zoomScaleSheetLayoutView="100" workbookViewId="0"/>
  </sheetViews>
  <sheetFormatPr defaultColWidth="7.296875" defaultRowHeight="23.25" customHeight="1"/>
  <cols>
    <col min="1" max="1" width="37.09765625" style="87" customWidth="1"/>
    <col min="2" max="2" width="7.19921875" style="107" customWidth="1"/>
    <col min="3" max="3" width="13.3984375" style="87" customWidth="1"/>
    <col min="4" max="4" width="0.69921875" style="87" customWidth="1"/>
    <col min="5" max="5" width="13.3984375" style="87" customWidth="1"/>
    <col min="6" max="6" width="0.69921875" style="87" customWidth="1"/>
    <col min="7" max="7" width="13.3984375" style="87" customWidth="1"/>
    <col min="8" max="8" width="0.69921875" style="87" customWidth="1"/>
    <col min="9" max="9" width="13.3984375" style="87" customWidth="1"/>
    <col min="10" max="16384" width="7.296875" style="87"/>
  </cols>
  <sheetData>
    <row r="1" spans="1:9" s="78" customFormat="1" ht="23.25" customHeight="1">
      <c r="A1" s="76" t="s">
        <v>46</v>
      </c>
      <c r="B1" s="77"/>
      <c r="G1" s="79"/>
      <c r="H1" s="79"/>
      <c r="I1" s="79"/>
    </row>
    <row r="2" spans="1:9" s="78" customFormat="1" ht="23.25" customHeight="1">
      <c r="A2" s="76" t="s">
        <v>136</v>
      </c>
      <c r="B2" s="77"/>
      <c r="G2" s="81"/>
      <c r="H2" s="79"/>
      <c r="I2" s="79"/>
    </row>
    <row r="3" spans="1:9" s="78" customFormat="1" ht="23.25" customHeight="1">
      <c r="A3" s="76"/>
      <c r="B3" s="77"/>
      <c r="G3" s="81"/>
      <c r="H3" s="82"/>
      <c r="I3" s="81"/>
    </row>
    <row r="4" spans="1:9" ht="23.25" customHeight="1">
      <c r="A4" s="83"/>
      <c r="B4" s="84"/>
      <c r="C4" s="372" t="s">
        <v>48</v>
      </c>
      <c r="D4" s="372"/>
      <c r="E4" s="372"/>
      <c r="F4" s="85"/>
      <c r="G4" s="372" t="s">
        <v>49</v>
      </c>
      <c r="H4" s="372"/>
      <c r="I4" s="372"/>
    </row>
    <row r="5" spans="1:9" ht="23.25" customHeight="1">
      <c r="B5" s="84"/>
      <c r="C5" s="370" t="s">
        <v>137</v>
      </c>
      <c r="D5" s="370"/>
      <c r="E5" s="370"/>
      <c r="F5" s="85"/>
      <c r="G5" s="370" t="s">
        <v>137</v>
      </c>
      <c r="H5" s="370"/>
      <c r="I5" s="370"/>
    </row>
    <row r="6" spans="1:9" ht="23.25" customHeight="1">
      <c r="A6" s="83"/>
      <c r="B6" s="84" t="s">
        <v>52</v>
      </c>
      <c r="C6" s="34">
        <v>2566</v>
      </c>
      <c r="D6" s="34"/>
      <c r="E6" s="34">
        <v>2565</v>
      </c>
      <c r="F6" s="88"/>
      <c r="G6" s="34">
        <v>2566</v>
      </c>
      <c r="H6" s="34"/>
      <c r="I6" s="34">
        <v>2565</v>
      </c>
    </row>
    <row r="7" spans="1:9" ht="22.2">
      <c r="A7" s="83"/>
      <c r="B7" s="84"/>
      <c r="C7" s="373" t="s">
        <v>53</v>
      </c>
      <c r="D7" s="373"/>
      <c r="E7" s="373"/>
      <c r="F7" s="373"/>
      <c r="G7" s="373"/>
      <c r="H7" s="373"/>
      <c r="I7" s="373"/>
    </row>
    <row r="8" spans="1:9" ht="23.25" customHeight="1">
      <c r="A8" s="89" t="s">
        <v>138</v>
      </c>
      <c r="B8" s="84">
        <v>4</v>
      </c>
      <c r="C8" s="90"/>
      <c r="D8" s="91"/>
      <c r="E8" s="90"/>
      <c r="F8" s="91"/>
      <c r="G8" s="91"/>
      <c r="H8" s="91"/>
      <c r="I8" s="91"/>
    </row>
    <row r="9" spans="1:9" ht="23.25" customHeight="1">
      <c r="A9" s="92" t="s">
        <v>139</v>
      </c>
      <c r="B9" s="93"/>
      <c r="C9" s="94">
        <v>895280953729</v>
      </c>
      <c r="D9" s="91"/>
      <c r="E9" s="94">
        <v>829098775483</v>
      </c>
      <c r="F9" s="91"/>
      <c r="G9" s="94">
        <v>399557539725</v>
      </c>
      <c r="H9" s="91"/>
      <c r="I9" s="94">
        <v>354973268800</v>
      </c>
    </row>
    <row r="10" spans="1:9" ht="23.25" customHeight="1">
      <c r="A10" s="92" t="s">
        <v>140</v>
      </c>
      <c r="B10" s="84"/>
      <c r="C10" s="94">
        <v>467678247</v>
      </c>
      <c r="D10" s="91"/>
      <c r="E10" s="94">
        <v>283129808</v>
      </c>
      <c r="F10" s="91"/>
      <c r="G10" s="94">
        <v>315999640</v>
      </c>
      <c r="H10" s="91"/>
      <c r="I10" s="94">
        <v>224507239</v>
      </c>
    </row>
    <row r="11" spans="1:9" ht="23.25" customHeight="1">
      <c r="A11" s="92" t="s">
        <v>141</v>
      </c>
      <c r="B11" s="84">
        <v>8</v>
      </c>
      <c r="C11" s="94">
        <v>516034</v>
      </c>
      <c r="D11" s="91"/>
      <c r="E11" s="94">
        <v>431680</v>
      </c>
      <c r="F11" s="91"/>
      <c r="G11" s="94">
        <v>5908655694</v>
      </c>
      <c r="H11" s="91"/>
      <c r="I11" s="94">
        <v>5380192752</v>
      </c>
    </row>
    <row r="12" spans="1:9" ht="23.25" customHeight="1">
      <c r="A12" s="92" t="s">
        <v>142</v>
      </c>
      <c r="B12" s="84"/>
      <c r="C12" s="95">
        <v>345745402</v>
      </c>
      <c r="D12" s="91"/>
      <c r="E12" s="142">
        <v>0</v>
      </c>
      <c r="F12" s="91"/>
      <c r="G12" s="143">
        <v>0</v>
      </c>
      <c r="H12" s="91"/>
      <c r="I12" s="144">
        <v>33393844</v>
      </c>
    </row>
    <row r="13" spans="1:9" ht="23.25" customHeight="1">
      <c r="A13" s="92" t="s">
        <v>143</v>
      </c>
      <c r="B13" s="84">
        <v>25</v>
      </c>
      <c r="C13" s="96">
        <v>25092205958</v>
      </c>
      <c r="D13" s="91"/>
      <c r="E13" s="96">
        <v>23222881871</v>
      </c>
      <c r="F13" s="91"/>
      <c r="G13" s="96">
        <v>23713709681</v>
      </c>
      <c r="H13" s="91"/>
      <c r="I13" s="96">
        <v>21879084169</v>
      </c>
    </row>
    <row r="14" spans="1:9" ht="23.25" customHeight="1">
      <c r="A14" s="83" t="s">
        <v>144</v>
      </c>
      <c r="B14" s="84"/>
      <c r="C14" s="97">
        <f>SUM(C9:C13)</f>
        <v>921187099370</v>
      </c>
      <c r="D14" s="98"/>
      <c r="E14" s="99">
        <f>SUM(E9:E13)</f>
        <v>852605218842</v>
      </c>
      <c r="F14" s="98"/>
      <c r="G14" s="97">
        <f>SUM(G9:G13)</f>
        <v>429495904740</v>
      </c>
      <c r="H14" s="98"/>
      <c r="I14" s="99">
        <f>SUM(I9:I13)</f>
        <v>382490446804</v>
      </c>
    </row>
    <row r="15" spans="1:9" ht="22.2">
      <c r="A15" s="83"/>
      <c r="B15" s="84"/>
      <c r="D15" s="91"/>
      <c r="F15" s="91"/>
      <c r="H15" s="91"/>
    </row>
    <row r="16" spans="1:9" ht="23.25" customHeight="1">
      <c r="A16" s="89" t="s">
        <v>145</v>
      </c>
      <c r="B16" s="84">
        <v>4</v>
      </c>
      <c r="C16" s="100"/>
      <c r="D16" s="91"/>
      <c r="E16" s="100"/>
      <c r="F16" s="91"/>
      <c r="G16" s="100"/>
      <c r="H16" s="91"/>
      <c r="I16" s="100"/>
    </row>
    <row r="17" spans="1:9" ht="23.25" customHeight="1">
      <c r="A17" s="92" t="s">
        <v>146</v>
      </c>
      <c r="B17" s="84"/>
      <c r="C17" s="94">
        <v>699010188256</v>
      </c>
      <c r="D17" s="91"/>
      <c r="E17" s="94">
        <v>651099714363</v>
      </c>
      <c r="F17" s="91"/>
      <c r="G17" s="94">
        <v>286765995664</v>
      </c>
      <c r="H17" s="91"/>
      <c r="I17" s="94">
        <v>257815564006</v>
      </c>
    </row>
    <row r="18" spans="1:9" ht="23.25" customHeight="1">
      <c r="A18" s="92" t="s">
        <v>147</v>
      </c>
      <c r="B18" s="84"/>
      <c r="C18" s="94">
        <v>149807313222</v>
      </c>
      <c r="D18" s="91"/>
      <c r="E18" s="94">
        <v>136751074557</v>
      </c>
      <c r="F18" s="91"/>
      <c r="G18" s="94">
        <v>99348209910</v>
      </c>
      <c r="H18" s="91"/>
      <c r="I18" s="94">
        <v>88438966209</v>
      </c>
    </row>
    <row r="19" spans="1:9" ht="23.25" customHeight="1">
      <c r="A19" s="92" t="s">
        <v>148</v>
      </c>
      <c r="B19" s="84"/>
      <c r="C19" s="94">
        <v>30104199681</v>
      </c>
      <c r="D19" s="91"/>
      <c r="E19" s="94">
        <v>28662804428</v>
      </c>
      <c r="F19" s="91"/>
      <c r="G19" s="94">
        <v>16498016550</v>
      </c>
      <c r="H19" s="91"/>
      <c r="I19" s="94">
        <v>14872903694</v>
      </c>
    </row>
    <row r="20" spans="1:9" ht="23.25" customHeight="1">
      <c r="A20" s="92" t="s">
        <v>149</v>
      </c>
      <c r="B20" s="84"/>
      <c r="C20" s="101">
        <v>0</v>
      </c>
      <c r="D20" s="91"/>
      <c r="E20" s="101">
        <v>9315704</v>
      </c>
      <c r="F20" s="91"/>
      <c r="G20" s="101">
        <v>70595219</v>
      </c>
      <c r="H20" s="91"/>
      <c r="I20" s="101">
        <v>0</v>
      </c>
    </row>
    <row r="21" spans="1:9" ht="23.25" customHeight="1">
      <c r="A21" s="83" t="s">
        <v>150</v>
      </c>
      <c r="B21" s="84" t="s">
        <v>151</v>
      </c>
      <c r="C21" s="97">
        <f>SUM(C17:C20)</f>
        <v>878921701159</v>
      </c>
      <c r="D21" s="98"/>
      <c r="E21" s="97">
        <f>SUM(E17:E20)</f>
        <v>816522909052</v>
      </c>
      <c r="F21" s="98"/>
      <c r="G21" s="97">
        <f>SUM(G17:G20)</f>
        <v>402682817343</v>
      </c>
      <c r="H21" s="98"/>
      <c r="I21" s="97">
        <f>SUM(I17:I20)</f>
        <v>361127433909</v>
      </c>
    </row>
    <row r="22" spans="1:9" ht="22.2">
      <c r="A22" s="83"/>
      <c r="B22" s="84"/>
      <c r="D22" s="91"/>
      <c r="F22" s="91"/>
      <c r="H22" s="91"/>
    </row>
    <row r="23" spans="1:9" ht="23.25" customHeight="1">
      <c r="A23" s="56" t="s">
        <v>152</v>
      </c>
      <c r="B23" s="87"/>
      <c r="C23" s="102">
        <f>C14-C21</f>
        <v>42265398211</v>
      </c>
      <c r="D23" s="103"/>
      <c r="E23" s="102">
        <f>E14-E21</f>
        <v>36082309790</v>
      </c>
      <c r="F23" s="103"/>
      <c r="G23" s="102">
        <f>G14-G21</f>
        <v>26813087397</v>
      </c>
      <c r="H23" s="103"/>
      <c r="I23" s="102">
        <f>I14-I21</f>
        <v>21363012895</v>
      </c>
    </row>
    <row r="24" spans="1:9" ht="23.25" customHeight="1">
      <c r="A24" s="104" t="s">
        <v>153</v>
      </c>
      <c r="B24" s="87"/>
      <c r="C24" s="105"/>
      <c r="D24" s="103"/>
      <c r="E24" s="105"/>
      <c r="F24" s="103"/>
      <c r="G24" s="105"/>
      <c r="H24" s="103"/>
      <c r="I24" s="105"/>
    </row>
    <row r="25" spans="1:9" ht="23.25" customHeight="1">
      <c r="A25" s="106" t="s">
        <v>154</v>
      </c>
      <c r="B25" s="107">
        <v>9</v>
      </c>
      <c r="C25" s="96">
        <v>746229748</v>
      </c>
      <c r="E25" s="96">
        <v>831423391</v>
      </c>
      <c r="G25" s="140">
        <v>0</v>
      </c>
      <c r="I25" s="140">
        <v>0</v>
      </c>
    </row>
    <row r="26" spans="1:9" ht="23.25" customHeight="1">
      <c r="A26" s="108" t="s">
        <v>155</v>
      </c>
      <c r="B26" s="87"/>
    </row>
    <row r="27" spans="1:9" ht="23.25" customHeight="1">
      <c r="A27" s="109" t="s">
        <v>156</v>
      </c>
      <c r="B27" s="87"/>
      <c r="C27" s="102">
        <f>C23+C25</f>
        <v>43011627959</v>
      </c>
      <c r="E27" s="102">
        <f>E23+E25</f>
        <v>36913733181</v>
      </c>
      <c r="G27" s="102">
        <f>G23+G25</f>
        <v>26813087397</v>
      </c>
      <c r="I27" s="102">
        <f>I23+I25</f>
        <v>21363012895</v>
      </c>
    </row>
    <row r="28" spans="1:9" ht="21.6">
      <c r="A28" s="92" t="s">
        <v>157</v>
      </c>
      <c r="B28" s="84" t="s">
        <v>210</v>
      </c>
      <c r="C28" s="94">
        <v>16557521860</v>
      </c>
      <c r="D28" s="91"/>
      <c r="E28" s="94">
        <v>16831829624</v>
      </c>
      <c r="F28" s="91"/>
      <c r="G28" s="94">
        <v>10211707199</v>
      </c>
      <c r="H28" s="91"/>
      <c r="I28" s="94">
        <v>9664777322</v>
      </c>
    </row>
    <row r="29" spans="1:9" ht="23.25" customHeight="1">
      <c r="A29" s="110" t="s">
        <v>159</v>
      </c>
      <c r="B29" s="84"/>
      <c r="C29" s="111">
        <f>C23+C25-C28</f>
        <v>26454106099</v>
      </c>
      <c r="D29" s="98"/>
      <c r="E29" s="111">
        <f>E23+E25-E28</f>
        <v>20081903557</v>
      </c>
      <c r="F29" s="98"/>
      <c r="G29" s="111">
        <f>G23+G25-G28</f>
        <v>16601380198</v>
      </c>
      <c r="H29" s="98"/>
      <c r="I29" s="111">
        <f>I23+I25-I28</f>
        <v>11698235573</v>
      </c>
    </row>
    <row r="30" spans="1:9" ht="23.25" customHeight="1">
      <c r="A30" s="112" t="s">
        <v>160</v>
      </c>
      <c r="B30" s="84">
        <v>28</v>
      </c>
      <c r="C30" s="96">
        <v>4602069151</v>
      </c>
      <c r="D30" s="91"/>
      <c r="E30" s="96">
        <v>3861000139</v>
      </c>
      <c r="F30" s="91"/>
      <c r="G30" s="96">
        <v>1198317478</v>
      </c>
      <c r="H30" s="91"/>
      <c r="I30" s="96">
        <v>298224558</v>
      </c>
    </row>
    <row r="31" spans="1:9" ht="23.25" customHeight="1" thickBot="1">
      <c r="A31" s="83" t="s">
        <v>161</v>
      </c>
      <c r="B31" s="113"/>
      <c r="C31" s="114">
        <f>C29-C30</f>
        <v>21852036948</v>
      </c>
      <c r="D31" s="98"/>
      <c r="E31" s="114">
        <f>E29-E30</f>
        <v>16220903418</v>
      </c>
      <c r="F31" s="98"/>
      <c r="G31" s="114">
        <f>G29-G30</f>
        <v>15403062720</v>
      </c>
      <c r="H31" s="98"/>
      <c r="I31" s="114">
        <f>I29-I30</f>
        <v>11400011015</v>
      </c>
    </row>
    <row r="32" spans="1:9" ht="22.8" thickTop="1">
      <c r="A32" s="83"/>
      <c r="B32" s="84"/>
      <c r="D32" s="91"/>
      <c r="F32" s="91"/>
      <c r="H32" s="91"/>
    </row>
    <row r="33" spans="1:9" ht="23.25" customHeight="1">
      <c r="A33" s="83" t="s">
        <v>162</v>
      </c>
      <c r="B33" s="113"/>
      <c r="C33" s="91"/>
      <c r="D33" s="91"/>
      <c r="E33" s="91"/>
      <c r="F33" s="91"/>
      <c r="G33" s="100"/>
      <c r="H33" s="91"/>
      <c r="I33" s="100"/>
    </row>
    <row r="34" spans="1:9" ht="23.25" customHeight="1">
      <c r="A34" s="92" t="s">
        <v>163</v>
      </c>
      <c r="B34" s="113"/>
      <c r="C34" s="94">
        <v>18482131037</v>
      </c>
      <c r="D34" s="91"/>
      <c r="E34" s="94">
        <v>13271707922</v>
      </c>
      <c r="F34" s="91"/>
      <c r="G34" s="94">
        <v>15403062720</v>
      </c>
      <c r="H34" s="100"/>
      <c r="I34" s="94">
        <v>11400011015</v>
      </c>
    </row>
    <row r="35" spans="1:9" ht="23.25" customHeight="1">
      <c r="A35" s="104" t="s">
        <v>164</v>
      </c>
      <c r="B35" s="84">
        <v>10</v>
      </c>
      <c r="C35" s="94">
        <v>3369905911</v>
      </c>
      <c r="D35" s="91"/>
      <c r="E35" s="94">
        <v>2949195496</v>
      </c>
      <c r="F35" s="91"/>
      <c r="G35" s="140">
        <v>0</v>
      </c>
      <c r="H35" s="91"/>
      <c r="I35" s="140">
        <v>0</v>
      </c>
    </row>
    <row r="36" spans="1:9" ht="23.25" customHeight="1" thickBot="1">
      <c r="A36" s="83" t="s">
        <v>161</v>
      </c>
      <c r="B36" s="84"/>
      <c r="C36" s="114">
        <f>SUM(C34:C35)</f>
        <v>21852036948</v>
      </c>
      <c r="D36" s="98"/>
      <c r="E36" s="114">
        <f>SUM(E34:E35)</f>
        <v>16220903418</v>
      </c>
      <c r="F36" s="98"/>
      <c r="G36" s="114">
        <f>SUM(G34:G35)</f>
        <v>15403062720</v>
      </c>
      <c r="H36" s="98"/>
      <c r="I36" s="114">
        <f>SUM(I34:I35)</f>
        <v>11400011015</v>
      </c>
    </row>
    <row r="37" spans="1:9" ht="22.8" thickTop="1">
      <c r="A37" s="83"/>
      <c r="B37" s="84"/>
      <c r="D37" s="91"/>
      <c r="F37" s="91"/>
      <c r="H37" s="91"/>
    </row>
    <row r="38" spans="1:9" ht="23.25" customHeight="1" thickBot="1">
      <c r="A38" s="83" t="s">
        <v>165</v>
      </c>
      <c r="B38" s="84">
        <v>29</v>
      </c>
      <c r="C38" s="145">
        <v>2.0099999999999998</v>
      </c>
      <c r="D38" s="116"/>
      <c r="E38" s="145">
        <v>1.39</v>
      </c>
      <c r="F38" s="117"/>
      <c r="G38" s="145">
        <v>1.66</v>
      </c>
      <c r="H38" s="116"/>
      <c r="I38" s="145">
        <v>1.18</v>
      </c>
    </row>
    <row r="39" spans="1:9" ht="15.75" customHeight="1" thickTop="1">
      <c r="A39" s="83"/>
      <c r="B39" s="84"/>
      <c r="C39" s="118"/>
      <c r="D39" s="119"/>
      <c r="E39" s="118"/>
      <c r="F39" s="118"/>
      <c r="G39" s="118"/>
      <c r="H39" s="119"/>
      <c r="I39" s="118"/>
    </row>
    <row r="40" spans="1:9" ht="23.25" customHeight="1">
      <c r="A40" s="76" t="s">
        <v>46</v>
      </c>
    </row>
    <row r="41" spans="1:9" ht="23.25" customHeight="1">
      <c r="A41" s="76" t="s">
        <v>166</v>
      </c>
    </row>
    <row r="42" spans="1:9" ht="23.25" customHeight="1">
      <c r="A42" s="76"/>
    </row>
    <row r="43" spans="1:9" ht="23.25" customHeight="1">
      <c r="B43" s="84"/>
      <c r="C43" s="371" t="s">
        <v>48</v>
      </c>
      <c r="D43" s="371"/>
      <c r="E43" s="371"/>
      <c r="F43" s="120"/>
      <c r="G43" s="371" t="s">
        <v>49</v>
      </c>
      <c r="H43" s="371"/>
      <c r="I43" s="371"/>
    </row>
    <row r="44" spans="1:9" ht="23.25" customHeight="1">
      <c r="B44" s="84"/>
      <c r="C44" s="370" t="s">
        <v>137</v>
      </c>
      <c r="D44" s="370"/>
      <c r="E44" s="370"/>
      <c r="F44" s="85"/>
      <c r="G44" s="370" t="s">
        <v>137</v>
      </c>
      <c r="H44" s="370"/>
      <c r="I44" s="370"/>
    </row>
    <row r="45" spans="1:9" ht="23.25" customHeight="1">
      <c r="B45" s="84" t="s">
        <v>52</v>
      </c>
      <c r="C45" s="34">
        <v>2566</v>
      </c>
      <c r="D45" s="34"/>
      <c r="E45" s="34">
        <v>2565</v>
      </c>
      <c r="F45" s="88"/>
      <c r="G45" s="34">
        <v>2566</v>
      </c>
      <c r="H45" s="34"/>
      <c r="I45" s="34">
        <v>2565</v>
      </c>
    </row>
    <row r="46" spans="1:9" ht="23.25" customHeight="1">
      <c r="B46" s="84"/>
      <c r="C46" s="369" t="s">
        <v>53</v>
      </c>
      <c r="D46" s="369"/>
      <c r="E46" s="369"/>
      <c r="F46" s="369"/>
      <c r="G46" s="369"/>
      <c r="H46" s="369"/>
      <c r="I46" s="369"/>
    </row>
    <row r="47" spans="1:9" ht="23.25" customHeight="1">
      <c r="A47" s="121" t="s">
        <v>161</v>
      </c>
      <c r="C47" s="98">
        <f>C36</f>
        <v>21852036948</v>
      </c>
      <c r="D47" s="103"/>
      <c r="E47" s="98">
        <f>E36</f>
        <v>16220903418</v>
      </c>
      <c r="F47" s="103"/>
      <c r="G47" s="98">
        <f>G36</f>
        <v>15403062720</v>
      </c>
      <c r="I47" s="98">
        <f>I36</f>
        <v>11400011015</v>
      </c>
    </row>
    <row r="48" spans="1:9" ht="21.6">
      <c r="G48" s="123"/>
      <c r="I48" s="123"/>
    </row>
    <row r="49" spans="1:9" ht="23.25" customHeight="1">
      <c r="A49" s="121" t="s">
        <v>167</v>
      </c>
      <c r="G49" s="123"/>
      <c r="I49" s="123"/>
    </row>
    <row r="50" spans="1:9" ht="23.25" customHeight="1">
      <c r="A50" s="124" t="s">
        <v>168</v>
      </c>
    </row>
    <row r="51" spans="1:9" ht="23.25" customHeight="1">
      <c r="A51" s="124" t="s">
        <v>169</v>
      </c>
    </row>
    <row r="52" spans="1:9" ht="23.25" customHeight="1">
      <c r="A52" s="125" t="s">
        <v>170</v>
      </c>
      <c r="C52" s="94">
        <v>-740080248</v>
      </c>
      <c r="E52" s="94">
        <v>-1025944811</v>
      </c>
      <c r="G52" s="95">
        <v>0</v>
      </c>
      <c r="I52" s="95">
        <v>0</v>
      </c>
    </row>
    <row r="53" spans="1:9" ht="23.25" customHeight="1">
      <c r="A53" s="125" t="s">
        <v>211</v>
      </c>
      <c r="C53" s="94"/>
      <c r="E53" s="94"/>
      <c r="G53" s="95"/>
      <c r="I53" s="95"/>
    </row>
    <row r="54" spans="1:9" ht="23.25" customHeight="1">
      <c r="A54" s="125" t="s">
        <v>172</v>
      </c>
      <c r="B54" s="107" t="s">
        <v>212</v>
      </c>
      <c r="C54" s="144">
        <v>-1392645800</v>
      </c>
      <c r="E54" s="144">
        <v>1459114335</v>
      </c>
      <c r="G54" s="95">
        <v>0</v>
      </c>
      <c r="I54" s="95">
        <v>0</v>
      </c>
    </row>
    <row r="55" spans="1:9" ht="23.25" customHeight="1">
      <c r="A55" s="125" t="s">
        <v>213</v>
      </c>
      <c r="C55" s="144"/>
      <c r="E55" s="144"/>
      <c r="G55" s="95"/>
      <c r="I55" s="146"/>
    </row>
    <row r="56" spans="1:9" ht="23.25" customHeight="1">
      <c r="A56" s="125" t="s">
        <v>172</v>
      </c>
      <c r="B56" s="107" t="s">
        <v>212</v>
      </c>
      <c r="C56" s="144">
        <v>44681017</v>
      </c>
      <c r="E56" s="144">
        <v>-57974725</v>
      </c>
      <c r="G56" s="95">
        <v>0</v>
      </c>
      <c r="I56" s="95">
        <v>0</v>
      </c>
    </row>
    <row r="57" spans="1:9" ht="23.25" customHeight="1">
      <c r="A57" s="125" t="s">
        <v>175</v>
      </c>
      <c r="C57" s="95"/>
      <c r="E57" s="95"/>
      <c r="G57" s="95"/>
      <c r="I57" s="95"/>
    </row>
    <row r="58" spans="1:9" ht="23.25" customHeight="1">
      <c r="A58" s="125" t="s">
        <v>176</v>
      </c>
      <c r="B58" s="107" t="s">
        <v>212</v>
      </c>
      <c r="C58" s="144">
        <v>1237475703</v>
      </c>
      <c r="E58" s="144">
        <v>-1169240711</v>
      </c>
      <c r="G58" s="95">
        <v>0</v>
      </c>
      <c r="I58" s="95">
        <v>0</v>
      </c>
    </row>
    <row r="59" spans="1:9" ht="23.25" customHeight="1">
      <c r="A59" s="121"/>
      <c r="C59" s="147">
        <f>SUM(C52:C58)</f>
        <v>-850569328</v>
      </c>
      <c r="D59" s="103"/>
      <c r="E59" s="147">
        <f>SUM(E52:E58)</f>
        <v>-794045912</v>
      </c>
      <c r="F59" s="130"/>
      <c r="G59" s="147">
        <f>SUM(G52:G58)</f>
        <v>0</v>
      </c>
      <c r="H59" s="91"/>
      <c r="I59" s="147">
        <f>SUM(I52:I58)</f>
        <v>0</v>
      </c>
    </row>
    <row r="60" spans="1:9" ht="23.25" customHeight="1">
      <c r="A60" s="124" t="s">
        <v>178</v>
      </c>
      <c r="G60" s="123"/>
      <c r="I60" s="123"/>
    </row>
    <row r="61" spans="1:9" ht="23.25" customHeight="1">
      <c r="A61" s="124" t="s">
        <v>169</v>
      </c>
      <c r="G61" s="123"/>
      <c r="I61" s="123"/>
    </row>
    <row r="62" spans="1:9" ht="23.25" customHeight="1">
      <c r="A62" s="132" t="s">
        <v>214</v>
      </c>
      <c r="G62" s="123"/>
      <c r="I62" s="123"/>
    </row>
    <row r="63" spans="1:9" ht="23.25" customHeight="1">
      <c r="A63" s="132" t="s">
        <v>180</v>
      </c>
      <c r="C63" s="123"/>
      <c r="E63" s="123"/>
      <c r="G63" s="123"/>
      <c r="I63" s="123"/>
    </row>
    <row r="64" spans="1:9" ht="23.25" customHeight="1">
      <c r="A64" s="132" t="s">
        <v>181</v>
      </c>
      <c r="B64" s="107" t="s">
        <v>212</v>
      </c>
      <c r="C64" s="123">
        <v>-295880027</v>
      </c>
      <c r="E64" s="123">
        <v>275654396</v>
      </c>
      <c r="G64" s="148">
        <v>-188516507</v>
      </c>
      <c r="I64" s="123">
        <v>123547843</v>
      </c>
    </row>
    <row r="65" spans="1:9" ht="23.25" customHeight="1">
      <c r="A65" s="132" t="s">
        <v>215</v>
      </c>
      <c r="C65" s="123"/>
      <c r="E65" s="123"/>
      <c r="G65" s="123"/>
      <c r="I65" s="123"/>
    </row>
    <row r="66" spans="1:9" ht="23.25" customHeight="1">
      <c r="A66" s="132" t="s">
        <v>183</v>
      </c>
      <c r="C66" s="123"/>
      <c r="E66" s="123"/>
      <c r="G66" s="123"/>
      <c r="I66" s="123"/>
    </row>
    <row r="67" spans="1:9" ht="23.25" customHeight="1">
      <c r="A67" s="132" t="s">
        <v>184</v>
      </c>
      <c r="B67" s="107">
        <v>28</v>
      </c>
      <c r="C67" s="123">
        <v>59176005</v>
      </c>
      <c r="E67" s="123">
        <v>-55130879</v>
      </c>
      <c r="G67" s="123">
        <v>37703301</v>
      </c>
      <c r="I67" s="123">
        <v>-24709568</v>
      </c>
    </row>
    <row r="68" spans="1:9" ht="23.25" customHeight="1">
      <c r="A68" s="132" t="s">
        <v>216</v>
      </c>
      <c r="G68" s="123"/>
      <c r="I68" s="123"/>
    </row>
    <row r="69" spans="1:9" ht="23.25" customHeight="1">
      <c r="A69" s="125" t="s">
        <v>186</v>
      </c>
      <c r="B69" s="107" t="s">
        <v>217</v>
      </c>
      <c r="C69" s="94">
        <v>-261326778</v>
      </c>
      <c r="E69" s="94">
        <v>277345114</v>
      </c>
      <c r="G69" s="95">
        <v>-194970655</v>
      </c>
      <c r="I69" s="94">
        <v>59162048</v>
      </c>
    </row>
    <row r="70" spans="1:9" ht="23.25" customHeight="1">
      <c r="A70" s="125" t="s">
        <v>218</v>
      </c>
      <c r="C70" s="131"/>
      <c r="D70" s="103"/>
      <c r="E70" s="131"/>
      <c r="F70" s="130"/>
      <c r="G70" s="95"/>
      <c r="H70" s="103"/>
      <c r="I70" s="131"/>
    </row>
    <row r="71" spans="1:9" ht="23.25" customHeight="1">
      <c r="A71" s="125" t="s">
        <v>189</v>
      </c>
      <c r="B71" s="107">
        <v>28</v>
      </c>
      <c r="C71" s="94">
        <v>57866312</v>
      </c>
      <c r="D71" s="103"/>
      <c r="E71" s="94">
        <v>-48686943</v>
      </c>
      <c r="F71" s="123"/>
      <c r="G71" s="95">
        <v>38994131</v>
      </c>
      <c r="I71" s="94">
        <v>-11832410</v>
      </c>
    </row>
    <row r="72" spans="1:9" ht="23.25" customHeight="1">
      <c r="A72" s="125" t="s">
        <v>219</v>
      </c>
      <c r="C72" s="94"/>
      <c r="D72" s="103"/>
      <c r="E72" s="94"/>
      <c r="F72" s="123"/>
      <c r="G72" s="95"/>
      <c r="I72" s="94"/>
    </row>
    <row r="73" spans="1:9" ht="23.25" customHeight="1">
      <c r="A73" s="125" t="s">
        <v>220</v>
      </c>
      <c r="B73" s="107">
        <v>9</v>
      </c>
      <c r="C73" s="96">
        <v>3557084</v>
      </c>
      <c r="D73" s="103"/>
      <c r="E73" s="95">
        <v>0</v>
      </c>
      <c r="F73" s="123"/>
      <c r="G73" s="95">
        <v>0</v>
      </c>
      <c r="I73" s="95">
        <v>0</v>
      </c>
    </row>
    <row r="74" spans="1:9" ht="23.25" customHeight="1">
      <c r="A74" s="125"/>
      <c r="C74" s="147">
        <f>SUM(C64,C67,C69,C71,C73)</f>
        <v>-436607404</v>
      </c>
      <c r="D74" s="103"/>
      <c r="E74" s="147">
        <f>SUM(E64,E67,E69,E71,E73)</f>
        <v>449181688</v>
      </c>
      <c r="F74" s="131"/>
      <c r="G74" s="147">
        <f>SUM(G64,G67,G69,G71,G73)</f>
        <v>-306789730</v>
      </c>
      <c r="H74" s="131"/>
      <c r="I74" s="147">
        <f>SUM(I64,I67,I69,I71,I73)</f>
        <v>146167913</v>
      </c>
    </row>
    <row r="75" spans="1:9" ht="23.25" customHeight="1">
      <c r="A75" s="121" t="s">
        <v>192</v>
      </c>
      <c r="C75" s="131"/>
      <c r="D75" s="103"/>
      <c r="E75" s="131"/>
      <c r="F75" s="130"/>
      <c r="G75" s="131"/>
      <c r="H75" s="103"/>
      <c r="I75" s="131"/>
    </row>
    <row r="76" spans="1:9" ht="23.25" customHeight="1">
      <c r="A76" s="121" t="s">
        <v>193</v>
      </c>
      <c r="C76" s="97">
        <f>C59+C74</f>
        <v>-1287176732</v>
      </c>
      <c r="D76" s="103"/>
      <c r="E76" s="97">
        <f>E59+E74</f>
        <v>-344864224</v>
      </c>
      <c r="F76" s="130"/>
      <c r="G76" s="97">
        <f>G59+G74</f>
        <v>-306789730</v>
      </c>
      <c r="H76" s="103"/>
      <c r="I76" s="97">
        <f>I59+I74</f>
        <v>146167913</v>
      </c>
    </row>
    <row r="77" spans="1:9" ht="23.25" customHeight="1" thickBot="1">
      <c r="A77" s="121" t="s">
        <v>194</v>
      </c>
      <c r="C77" s="114">
        <f>C47+C76</f>
        <v>20564860216</v>
      </c>
      <c r="D77" s="103"/>
      <c r="E77" s="114">
        <f>E47+E76</f>
        <v>15876039194</v>
      </c>
      <c r="F77" s="103"/>
      <c r="G77" s="114">
        <f>G47+G76</f>
        <v>15096272990</v>
      </c>
      <c r="H77" s="103"/>
      <c r="I77" s="114">
        <f>I47+I76</f>
        <v>11546178928</v>
      </c>
    </row>
    <row r="78" spans="1:9" ht="17.399999999999999" customHeight="1" thickTop="1">
      <c r="C78" s="95"/>
      <c r="E78" s="95"/>
    </row>
    <row r="79" spans="1:9" ht="23.25" customHeight="1">
      <c r="A79" s="76" t="s">
        <v>46</v>
      </c>
    </row>
    <row r="80" spans="1:9" ht="23.25" customHeight="1">
      <c r="A80" s="76" t="s">
        <v>166</v>
      </c>
    </row>
    <row r="81" spans="1:9" ht="23.25" customHeight="1">
      <c r="A81" s="76"/>
    </row>
    <row r="82" spans="1:9" ht="23.25" customHeight="1">
      <c r="B82" s="84"/>
      <c r="C82" s="371" t="s">
        <v>48</v>
      </c>
      <c r="D82" s="371"/>
      <c r="E82" s="371"/>
      <c r="F82" s="120"/>
      <c r="G82" s="371" t="s">
        <v>49</v>
      </c>
      <c r="H82" s="371"/>
      <c r="I82" s="371"/>
    </row>
    <row r="83" spans="1:9" ht="23.25" customHeight="1">
      <c r="B83" s="84"/>
      <c r="C83" s="370" t="s">
        <v>137</v>
      </c>
      <c r="D83" s="370"/>
      <c r="E83" s="370"/>
      <c r="F83" s="85"/>
      <c r="G83" s="370" t="s">
        <v>137</v>
      </c>
      <c r="H83" s="370"/>
      <c r="I83" s="370"/>
    </row>
    <row r="84" spans="1:9" ht="23.25" customHeight="1">
      <c r="B84" s="84" t="s">
        <v>52</v>
      </c>
      <c r="C84" s="34">
        <v>2566</v>
      </c>
      <c r="D84" s="34"/>
      <c r="E84" s="34">
        <v>2565</v>
      </c>
      <c r="F84" s="88"/>
      <c r="G84" s="34">
        <v>2566</v>
      </c>
      <c r="H84" s="34"/>
      <c r="I84" s="34">
        <v>2565</v>
      </c>
    </row>
    <row r="85" spans="1:9" ht="23.25" customHeight="1">
      <c r="B85" s="84"/>
      <c r="C85" s="369" t="s">
        <v>53</v>
      </c>
      <c r="D85" s="369"/>
      <c r="E85" s="369"/>
      <c r="F85" s="369"/>
      <c r="G85" s="369"/>
      <c r="H85" s="369"/>
      <c r="I85" s="369"/>
    </row>
    <row r="86" spans="1:9" ht="23.25" customHeight="1">
      <c r="A86" s="121" t="s">
        <v>195</v>
      </c>
    </row>
    <row r="87" spans="1:9" ht="23.25" customHeight="1">
      <c r="A87" s="92" t="s">
        <v>163</v>
      </c>
      <c r="C87" s="94">
        <v>17468581280</v>
      </c>
      <c r="D87" s="149"/>
      <c r="E87" s="94">
        <v>12939929483</v>
      </c>
      <c r="F87" s="149"/>
      <c r="G87" s="94">
        <f>G77</f>
        <v>15096272990</v>
      </c>
      <c r="H87" s="148"/>
      <c r="I87" s="94">
        <f>I77</f>
        <v>11546178928</v>
      </c>
    </row>
    <row r="88" spans="1:9" ht="23.25" customHeight="1">
      <c r="A88" s="104" t="s">
        <v>164</v>
      </c>
      <c r="B88" s="84">
        <v>10</v>
      </c>
      <c r="C88" s="96">
        <v>3096278936</v>
      </c>
      <c r="D88" s="149"/>
      <c r="E88" s="96">
        <v>2936109711</v>
      </c>
      <c r="F88" s="149"/>
      <c r="G88" s="140">
        <v>0</v>
      </c>
      <c r="H88" s="91"/>
      <c r="I88" s="140">
        <v>0</v>
      </c>
    </row>
    <row r="89" spans="1:9" ht="23.25" customHeight="1" thickBot="1">
      <c r="A89" s="121" t="s">
        <v>194</v>
      </c>
      <c r="C89" s="114">
        <f>SUM(C87:C88)</f>
        <v>20564860216</v>
      </c>
      <c r="D89" s="103"/>
      <c r="E89" s="136">
        <f>SUM(E87:E88)</f>
        <v>15876039194</v>
      </c>
      <c r="F89" s="103"/>
      <c r="G89" s="114">
        <f>SUM(G87:G88)</f>
        <v>15096272990</v>
      </c>
      <c r="H89" s="103"/>
      <c r="I89" s="136">
        <f>SUM(I87:I88)</f>
        <v>11546178928</v>
      </c>
    </row>
    <row r="90" spans="1:9" ht="23.25" customHeight="1" thickTop="1"/>
  </sheetData>
  <mergeCells count="15">
    <mergeCell ref="C43:E43"/>
    <mergeCell ref="G43:I43"/>
    <mergeCell ref="C4:E4"/>
    <mergeCell ref="G4:I4"/>
    <mergeCell ref="C5:E5"/>
    <mergeCell ref="G5:I5"/>
    <mergeCell ref="C7:I7"/>
    <mergeCell ref="C85:I85"/>
    <mergeCell ref="C44:E44"/>
    <mergeCell ref="G44:I44"/>
    <mergeCell ref="C46:I46"/>
    <mergeCell ref="C82:E82"/>
    <mergeCell ref="G82:I82"/>
    <mergeCell ref="C83:E83"/>
    <mergeCell ref="G83:I83"/>
  </mergeCells>
  <pageMargins left="0.7" right="0.7" top="0.48" bottom="0.5" header="0.5" footer="0.5"/>
  <pageSetup paperSize="9" scale="79" firstPageNumber="10" fitToHeight="2" orientation="portrait" useFirstPageNumber="1" r:id="rId1"/>
  <headerFooter>
    <oddFooter xml:space="preserve">&amp;Lหมายเหตุประกอบงบการเงินเป็นส่วนหนึ่งของงบการเงินนี้
&amp;C&amp;P&amp;R&amp;"Angsana New,Italic" </oddFooter>
  </headerFooter>
  <rowBreaks count="2" manualBreakCount="2">
    <brk id="39" max="16383" man="1"/>
    <brk id="78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D00F-5C00-47A0-AA79-0CB7A4FCC2AF}">
  <sheetPr>
    <tabColor theme="6" tint="0.39997558519241921"/>
  </sheetPr>
  <dimension ref="A1:G26"/>
  <sheetViews>
    <sheetView workbookViewId="0">
      <selection activeCell="F2" sqref="F1:F1048576"/>
    </sheetView>
  </sheetViews>
  <sheetFormatPr defaultColWidth="8.8984375" defaultRowHeight="13.8"/>
  <cols>
    <col min="1" max="1" width="31.8984375" bestFit="1" customWidth="1"/>
    <col min="2" max="2" width="12.296875" hidden="1" customWidth="1"/>
    <col min="3" max="5" width="9.09765625" bestFit="1" customWidth="1"/>
    <col min="6" max="6" width="9.09765625" hidden="1" customWidth="1"/>
  </cols>
  <sheetData>
    <row r="1" spans="1:7">
      <c r="A1" s="364" t="s">
        <v>17</v>
      </c>
      <c r="B1" s="363" t="s">
        <v>15</v>
      </c>
      <c r="C1" s="363"/>
      <c r="D1" s="363"/>
      <c r="E1" s="363"/>
      <c r="F1" s="363"/>
    </row>
    <row r="2" spans="1:7">
      <c r="A2" s="364"/>
      <c r="B2" s="20" t="s">
        <v>18</v>
      </c>
      <c r="C2" s="20" t="s">
        <v>19</v>
      </c>
      <c r="D2" s="20" t="s">
        <v>20</v>
      </c>
      <c r="E2" s="20" t="s">
        <v>21</v>
      </c>
      <c r="F2" s="20" t="s">
        <v>22</v>
      </c>
    </row>
    <row r="3" spans="1:7">
      <c r="A3" s="364"/>
      <c r="B3" s="21">
        <v>242888</v>
      </c>
      <c r="C3" s="21">
        <v>243253</v>
      </c>
      <c r="D3" s="21">
        <v>243618</v>
      </c>
      <c r="E3" s="21">
        <v>243983</v>
      </c>
      <c r="F3" s="21">
        <v>244074</v>
      </c>
    </row>
    <row r="4" spans="1:7">
      <c r="A4" s="364"/>
      <c r="B4" s="22" t="s">
        <v>23</v>
      </c>
      <c r="C4" s="23"/>
      <c r="D4" s="23"/>
      <c r="E4" s="23"/>
      <c r="F4" s="23"/>
      <c r="G4" s="23"/>
    </row>
    <row r="5" spans="1:7">
      <c r="A5" s="24" t="s">
        <v>24</v>
      </c>
      <c r="B5" s="25">
        <v>329182.98</v>
      </c>
      <c r="C5" s="25">
        <v>336044.58</v>
      </c>
      <c r="D5" s="25">
        <v>338969.81</v>
      </c>
      <c r="E5" s="25">
        <v>337012.2</v>
      </c>
      <c r="F5" s="25">
        <v>334621.46000000002</v>
      </c>
    </row>
    <row r="6" spans="1:7">
      <c r="A6" s="24" t="s">
        <v>25</v>
      </c>
      <c r="B6" s="25">
        <v>207976.69</v>
      </c>
      <c r="C6" s="25">
        <v>211895.72</v>
      </c>
      <c r="D6" s="25">
        <v>213074.31</v>
      </c>
      <c r="E6" s="25">
        <v>210809.94</v>
      </c>
      <c r="F6" s="25">
        <v>207444.57</v>
      </c>
    </row>
    <row r="7" spans="1:7">
      <c r="A7" s="24" t="s">
        <v>26</v>
      </c>
      <c r="B7" s="25">
        <v>115874.9</v>
      </c>
      <c r="C7" s="25">
        <v>118291.43</v>
      </c>
      <c r="D7" s="25">
        <v>119665.21</v>
      </c>
      <c r="E7" s="25">
        <v>119999.36</v>
      </c>
      <c r="F7" s="25">
        <v>120903.95</v>
      </c>
    </row>
    <row r="8" spans="1:7">
      <c r="A8" s="24" t="s">
        <v>27</v>
      </c>
      <c r="B8" s="25">
        <v>4007.8</v>
      </c>
      <c r="C8" s="25">
        <v>4007.8</v>
      </c>
      <c r="D8" s="25">
        <v>4007.8</v>
      </c>
      <c r="E8" s="25">
        <v>4007.8</v>
      </c>
      <c r="F8" s="25">
        <v>4007.8</v>
      </c>
    </row>
    <row r="9" spans="1:7">
      <c r="A9" s="24" t="s">
        <v>28</v>
      </c>
      <c r="B9" s="25">
        <v>150139.19</v>
      </c>
      <c r="C9" s="25">
        <v>163601.07</v>
      </c>
      <c r="D9" s="25">
        <v>168029.67</v>
      </c>
      <c r="E9" s="25">
        <v>170925.32</v>
      </c>
      <c r="F9" s="25">
        <v>41616.69</v>
      </c>
    </row>
    <row r="10" spans="1:7">
      <c r="A10" s="24" t="s">
        <v>29</v>
      </c>
      <c r="B10" s="25">
        <v>138464.84</v>
      </c>
      <c r="C10" s="25">
        <v>150337.69</v>
      </c>
      <c r="D10" s="25">
        <v>154671.73000000001</v>
      </c>
      <c r="E10" s="25">
        <v>157727.01</v>
      </c>
      <c r="F10" s="25">
        <v>38500.06</v>
      </c>
    </row>
    <row r="11" spans="1:7">
      <c r="A11" s="24" t="s">
        <v>30</v>
      </c>
      <c r="B11" s="25">
        <v>140064</v>
      </c>
      <c r="C11" s="25">
        <v>152597.51999999999</v>
      </c>
      <c r="D11" s="25">
        <v>156277.94</v>
      </c>
      <c r="E11" s="25">
        <v>157909.91</v>
      </c>
      <c r="F11" s="25">
        <v>38549.949999999997</v>
      </c>
    </row>
    <row r="12" spans="1:7">
      <c r="A12" s="24" t="s">
        <v>31</v>
      </c>
      <c r="B12" s="25">
        <v>9887.9</v>
      </c>
      <c r="C12" s="25">
        <v>10988.47</v>
      </c>
      <c r="D12" s="25">
        <v>11552.22</v>
      </c>
      <c r="E12" s="25">
        <v>12931.33</v>
      </c>
      <c r="F12" s="25">
        <v>3068.84</v>
      </c>
    </row>
    <row r="13" spans="1:7">
      <c r="A13" s="24" t="s">
        <v>32</v>
      </c>
      <c r="B13" s="25">
        <v>3584.81</v>
      </c>
      <c r="C13" s="25">
        <v>5010.3999999999996</v>
      </c>
      <c r="D13" s="25">
        <v>4794.67</v>
      </c>
      <c r="E13" s="25">
        <v>4001.4</v>
      </c>
      <c r="F13" s="25">
        <v>1091.1099999999999</v>
      </c>
    </row>
    <row r="14" spans="1:7">
      <c r="A14" s="24" t="s">
        <v>33</v>
      </c>
      <c r="B14" s="23">
        <v>0.89</v>
      </c>
      <c r="C14" s="23">
        <v>1.25</v>
      </c>
      <c r="D14" s="23">
        <v>1.2</v>
      </c>
      <c r="E14" s="23">
        <v>1</v>
      </c>
      <c r="F14" s="23">
        <v>0.27</v>
      </c>
    </row>
    <row r="15" spans="1:7">
      <c r="A15" s="22" t="s">
        <v>34</v>
      </c>
      <c r="B15" s="23"/>
      <c r="C15" s="23"/>
      <c r="D15" s="23"/>
      <c r="E15" s="23"/>
      <c r="F15" s="23"/>
    </row>
    <row r="16" spans="1:7">
      <c r="A16" s="24" t="s">
        <v>35</v>
      </c>
      <c r="B16" s="23">
        <v>3.02</v>
      </c>
      <c r="C16" s="23">
        <v>3.3</v>
      </c>
      <c r="D16" s="23">
        <v>3.42</v>
      </c>
      <c r="E16" s="23">
        <v>3.83</v>
      </c>
      <c r="F16" s="23">
        <v>3.84</v>
      </c>
    </row>
    <row r="17" spans="1:6">
      <c r="A17" s="24" t="s">
        <v>36</v>
      </c>
      <c r="B17" s="23">
        <v>3.11</v>
      </c>
      <c r="C17" s="23">
        <v>4.28</v>
      </c>
      <c r="D17" s="23">
        <v>4.03</v>
      </c>
      <c r="E17" s="23">
        <v>3.34</v>
      </c>
      <c r="F17" s="23">
        <v>3.87</v>
      </c>
    </row>
    <row r="18" spans="1:6">
      <c r="A18" s="24" t="s">
        <v>37</v>
      </c>
      <c r="B18" s="23">
        <v>2.85</v>
      </c>
      <c r="C18" s="23">
        <v>3.55</v>
      </c>
      <c r="D18" s="23">
        <v>3.4</v>
      </c>
      <c r="E18" s="23">
        <v>2.92</v>
      </c>
      <c r="F18" s="23">
        <v>3.12</v>
      </c>
    </row>
    <row r="19" spans="1:6">
      <c r="A19" s="24" t="s">
        <v>38</v>
      </c>
      <c r="B19" s="23">
        <v>1.72</v>
      </c>
      <c r="C19" s="23">
        <v>1.71</v>
      </c>
      <c r="D19" s="23">
        <v>1.69</v>
      </c>
      <c r="E19" s="23">
        <v>1.67</v>
      </c>
      <c r="F19" s="23">
        <v>1.63</v>
      </c>
    </row>
    <row r="20" spans="1:6">
      <c r="A20" s="22" t="s">
        <v>39</v>
      </c>
      <c r="B20" s="26">
        <v>242887</v>
      </c>
      <c r="C20" s="26">
        <v>243252</v>
      </c>
      <c r="D20" s="26">
        <v>243615</v>
      </c>
      <c r="E20" s="26">
        <v>243982</v>
      </c>
      <c r="F20" s="26">
        <v>244123</v>
      </c>
    </row>
    <row r="21" spans="1:6">
      <c r="A21" s="24" t="s">
        <v>40</v>
      </c>
      <c r="B21" s="23">
        <v>31</v>
      </c>
      <c r="C21" s="23">
        <v>35.25</v>
      </c>
      <c r="D21" s="23">
        <v>25</v>
      </c>
      <c r="E21" s="23">
        <v>23.3</v>
      </c>
      <c r="F21" s="23">
        <v>23.4</v>
      </c>
    </row>
    <row r="22" spans="1:6">
      <c r="A22" s="24" t="s">
        <v>41</v>
      </c>
      <c r="B22" s="25">
        <v>124241.7</v>
      </c>
      <c r="C22" s="25">
        <v>141274.82999999999</v>
      </c>
      <c r="D22" s="25">
        <v>100194.92</v>
      </c>
      <c r="E22" s="25">
        <v>93381.66</v>
      </c>
      <c r="F22" s="25">
        <v>93782.44</v>
      </c>
    </row>
    <row r="23" spans="1:6">
      <c r="A23" s="24" t="s">
        <v>42</v>
      </c>
      <c r="B23" s="23">
        <v>28.57</v>
      </c>
      <c r="C23" s="23">
        <v>29.29</v>
      </c>
      <c r="D23" s="23">
        <v>29.51</v>
      </c>
      <c r="E23" s="23">
        <v>29.55</v>
      </c>
      <c r="F23" s="23">
        <v>30.17</v>
      </c>
    </row>
    <row r="24" spans="1:6">
      <c r="A24" s="24" t="s">
        <v>43</v>
      </c>
      <c r="B24" s="23">
        <v>34.94</v>
      </c>
      <c r="C24" s="23">
        <v>29.65</v>
      </c>
      <c r="D24" s="23">
        <v>20.94</v>
      </c>
      <c r="E24" s="23">
        <v>23.38</v>
      </c>
      <c r="F24" s="23">
        <v>20.100000000000001</v>
      </c>
    </row>
    <row r="25" spans="1:6">
      <c r="A25" s="24" t="s">
        <v>44</v>
      </c>
      <c r="B25" s="23">
        <v>1.0900000000000001</v>
      </c>
      <c r="C25" s="23">
        <v>1.2</v>
      </c>
      <c r="D25" s="23">
        <v>0.85</v>
      </c>
      <c r="E25" s="23">
        <v>0.79</v>
      </c>
      <c r="F25" s="23">
        <v>0.78</v>
      </c>
    </row>
    <row r="26" spans="1:6">
      <c r="A26" s="24" t="s">
        <v>45</v>
      </c>
      <c r="B26" s="23">
        <v>2.52</v>
      </c>
      <c r="C26" s="23">
        <v>1.87</v>
      </c>
      <c r="D26" s="23">
        <v>3.2</v>
      </c>
      <c r="E26" s="23">
        <v>3.43</v>
      </c>
      <c r="F26" s="23">
        <v>3.03</v>
      </c>
    </row>
  </sheetData>
  <mergeCells count="2">
    <mergeCell ref="B1:F1"/>
    <mergeCell ref="A1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F462-9539-492C-8C77-CDE5B87D1F3B}">
  <sheetPr>
    <tabColor theme="6" tint="0.79998168889431442"/>
  </sheetPr>
  <dimension ref="A1:J61"/>
  <sheetViews>
    <sheetView topLeftCell="A4" zoomScaleNormal="100" zoomScaleSheetLayoutView="70" workbookViewId="0">
      <selection activeCell="N11" sqref="N11"/>
    </sheetView>
  </sheetViews>
  <sheetFormatPr defaultColWidth="8.5" defaultRowHeight="17.850000000000001" customHeight="1"/>
  <cols>
    <col min="1" max="1" width="45" style="159" customWidth="1"/>
    <col min="2" max="2" width="6.69921875" style="157" customWidth="1"/>
    <col min="3" max="3" width="13.09765625" style="158" customWidth="1"/>
    <col min="4" max="4" width="1.296875" style="158" customWidth="1"/>
    <col min="5" max="5" width="13.09765625" style="158" customWidth="1"/>
    <col min="6" max="7" width="1.296875" style="158" customWidth="1"/>
    <col min="8" max="8" width="13.09765625" style="158" customWidth="1"/>
    <col min="9" max="9" width="1.296875" style="158" customWidth="1"/>
    <col min="10" max="10" width="13.3984375" style="158" customWidth="1"/>
    <col min="11" max="16384" width="8.5" style="151"/>
  </cols>
  <sheetData>
    <row r="1" spans="1:10" ht="17.850000000000001" customHeight="1">
      <c r="A1" s="375" t="s">
        <v>221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ht="17.850000000000001" customHeight="1">
      <c r="A2" s="375" t="s">
        <v>222</v>
      </c>
      <c r="B2" s="375"/>
      <c r="C2" s="375"/>
      <c r="D2" s="375"/>
      <c r="E2" s="375"/>
      <c r="F2" s="375"/>
      <c r="G2" s="375"/>
      <c r="H2" s="375"/>
      <c r="I2" s="375"/>
      <c r="J2" s="375"/>
    </row>
    <row r="3" spans="1:10" ht="17.850000000000001" customHeight="1">
      <c r="A3" s="375" t="s">
        <v>223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0" ht="17.850000000000001" customHeight="1">
      <c r="A4" s="152"/>
      <c r="B4" s="153"/>
      <c r="C4" s="154"/>
      <c r="D4" s="155"/>
      <c r="E4" s="155"/>
      <c r="F4" s="155"/>
      <c r="G4" s="155"/>
      <c r="H4" s="376" t="s">
        <v>224</v>
      </c>
      <c r="I4" s="376"/>
      <c r="J4" s="376"/>
    </row>
    <row r="5" spans="1:10" ht="6" customHeight="1">
      <c r="A5" s="156"/>
      <c r="C5" s="151"/>
    </row>
    <row r="6" spans="1:10" ht="17.850000000000001" customHeight="1">
      <c r="C6" s="375" t="s">
        <v>225</v>
      </c>
      <c r="D6" s="375"/>
      <c r="E6" s="375"/>
      <c r="F6" s="375"/>
      <c r="G6" s="150"/>
      <c r="H6" s="375" t="s">
        <v>226</v>
      </c>
      <c r="I6" s="375"/>
      <c r="J6" s="375"/>
    </row>
    <row r="7" spans="1:10" ht="17.850000000000001" customHeight="1">
      <c r="B7" s="160" t="s">
        <v>227</v>
      </c>
      <c r="C7" s="150" t="s">
        <v>228</v>
      </c>
      <c r="D7" s="150"/>
      <c r="E7" s="150" t="s">
        <v>228</v>
      </c>
      <c r="F7" s="150"/>
      <c r="G7" s="150"/>
      <c r="H7" s="150" t="s">
        <v>228</v>
      </c>
      <c r="I7" s="150"/>
      <c r="J7" s="150" t="s">
        <v>228</v>
      </c>
    </row>
    <row r="8" spans="1:10" ht="17.850000000000001" customHeight="1">
      <c r="B8" s="150"/>
      <c r="C8" s="161" t="s">
        <v>229</v>
      </c>
      <c r="D8" s="150"/>
      <c r="E8" s="161" t="s">
        <v>229</v>
      </c>
      <c r="F8" s="150"/>
      <c r="G8" s="150"/>
      <c r="H8" s="161" t="s">
        <v>229</v>
      </c>
      <c r="I8" s="150"/>
      <c r="J8" s="161" t="s">
        <v>229</v>
      </c>
    </row>
    <row r="9" spans="1:10" ht="17.850000000000001" customHeight="1">
      <c r="A9" s="156"/>
      <c r="B9" s="150"/>
      <c r="C9" s="150">
        <v>2024</v>
      </c>
      <c r="D9" s="150"/>
      <c r="E9" s="150">
        <v>2023</v>
      </c>
      <c r="F9" s="150"/>
      <c r="G9" s="150"/>
      <c r="H9" s="150">
        <v>2024</v>
      </c>
      <c r="I9" s="150"/>
      <c r="J9" s="150">
        <v>2023</v>
      </c>
    </row>
    <row r="10" spans="1:10" ht="17.850000000000001" customHeight="1">
      <c r="A10" s="150" t="s">
        <v>230</v>
      </c>
      <c r="B10" s="162"/>
      <c r="C10" s="157"/>
      <c r="D10" s="157"/>
      <c r="E10" s="157"/>
      <c r="F10" s="157"/>
      <c r="G10" s="157"/>
      <c r="H10" s="157"/>
      <c r="I10" s="157"/>
      <c r="J10" s="157"/>
    </row>
    <row r="11" spans="1:10" ht="17.850000000000001" customHeight="1">
      <c r="A11" s="163" t="s">
        <v>231</v>
      </c>
      <c r="C11" s="162"/>
      <c r="D11" s="162"/>
      <c r="E11" s="162"/>
      <c r="F11" s="162"/>
      <c r="G11" s="162"/>
      <c r="H11" s="162"/>
      <c r="I11" s="162"/>
      <c r="J11" s="162"/>
    </row>
    <row r="12" spans="1:10" ht="17.850000000000001" customHeight="1">
      <c r="A12" s="159" t="s">
        <v>232</v>
      </c>
      <c r="B12" s="162">
        <v>6.3</v>
      </c>
      <c r="C12" s="164">
        <v>5143923228</v>
      </c>
      <c r="D12" s="165"/>
      <c r="E12" s="164">
        <v>4856743196</v>
      </c>
      <c r="F12" s="164"/>
      <c r="G12" s="164"/>
      <c r="H12" s="164">
        <v>97116531</v>
      </c>
      <c r="I12" s="164"/>
      <c r="J12" s="166">
        <v>129629711</v>
      </c>
    </row>
    <row r="13" spans="1:10" ht="17.850000000000001" customHeight="1">
      <c r="A13" s="159" t="s">
        <v>233</v>
      </c>
      <c r="B13" s="162"/>
      <c r="C13" s="164"/>
      <c r="D13" s="165"/>
      <c r="E13" s="164"/>
      <c r="F13" s="165"/>
      <c r="G13" s="165"/>
      <c r="H13" s="164"/>
      <c r="I13" s="164"/>
      <c r="J13" s="167"/>
    </row>
    <row r="14" spans="1:10" ht="17.850000000000001" customHeight="1">
      <c r="A14" s="168" t="s">
        <v>234</v>
      </c>
      <c r="B14" s="162" t="s">
        <v>58</v>
      </c>
      <c r="C14" s="164">
        <v>10058850476</v>
      </c>
      <c r="D14" s="165"/>
      <c r="E14" s="164">
        <v>9587661123</v>
      </c>
      <c r="F14" s="164"/>
      <c r="G14" s="164"/>
      <c r="H14" s="164">
        <v>2550234984</v>
      </c>
      <c r="I14" s="164"/>
      <c r="J14" s="166">
        <v>2639092305</v>
      </c>
    </row>
    <row r="15" spans="1:10" ht="17.850000000000001" customHeight="1">
      <c r="A15" s="168" t="s">
        <v>235</v>
      </c>
      <c r="B15" s="162" t="s">
        <v>236</v>
      </c>
      <c r="C15" s="164">
        <v>7189739066</v>
      </c>
      <c r="D15" s="165"/>
      <c r="E15" s="164">
        <v>7473429671</v>
      </c>
      <c r="F15" s="164"/>
      <c r="G15" s="164"/>
      <c r="H15" s="164">
        <v>3604126673</v>
      </c>
      <c r="I15" s="164"/>
      <c r="J15" s="166">
        <v>4109261593</v>
      </c>
    </row>
    <row r="16" spans="1:10" ht="17.850000000000001" customHeight="1">
      <c r="A16" s="168" t="s">
        <v>237</v>
      </c>
      <c r="B16" s="162" t="s">
        <v>238</v>
      </c>
      <c r="C16" s="164">
        <v>2241620998</v>
      </c>
      <c r="D16" s="165"/>
      <c r="E16" s="164">
        <v>2316384200</v>
      </c>
      <c r="F16" s="164"/>
      <c r="G16" s="164"/>
      <c r="H16" s="169">
        <v>0</v>
      </c>
      <c r="I16" s="170"/>
      <c r="J16" s="169">
        <v>0</v>
      </c>
    </row>
    <row r="17" spans="1:10" ht="17.850000000000001" customHeight="1">
      <c r="A17" s="159" t="s">
        <v>239</v>
      </c>
      <c r="B17" s="162">
        <v>5</v>
      </c>
      <c r="C17" s="164">
        <v>276665220</v>
      </c>
      <c r="D17" s="165"/>
      <c r="E17" s="164">
        <v>276854760</v>
      </c>
      <c r="F17" s="164"/>
      <c r="G17" s="164"/>
      <c r="H17" s="164">
        <v>2716269541</v>
      </c>
      <c r="I17" s="164"/>
      <c r="J17" s="166">
        <v>6022592923</v>
      </c>
    </row>
    <row r="18" spans="1:10" ht="17.850000000000001" customHeight="1">
      <c r="A18" s="159" t="s">
        <v>240</v>
      </c>
      <c r="B18" s="162">
        <v>5</v>
      </c>
      <c r="C18" s="169" t="s">
        <v>241</v>
      </c>
      <c r="D18" s="165"/>
      <c r="E18" s="169">
        <v>0</v>
      </c>
      <c r="F18" s="164"/>
      <c r="G18" s="164"/>
      <c r="H18" s="164">
        <v>8500000000</v>
      </c>
      <c r="I18" s="164"/>
      <c r="J18" s="166">
        <v>21630600000</v>
      </c>
    </row>
    <row r="19" spans="1:10" ht="17.850000000000001" customHeight="1">
      <c r="A19" s="171" t="s">
        <v>242</v>
      </c>
      <c r="B19" s="162">
        <v>10</v>
      </c>
      <c r="C19" s="164">
        <v>21700870697</v>
      </c>
      <c r="D19" s="165"/>
      <c r="E19" s="164">
        <v>22337971714</v>
      </c>
      <c r="F19" s="164"/>
      <c r="G19" s="164"/>
      <c r="H19" s="164">
        <v>855629280</v>
      </c>
      <c r="I19" s="164"/>
      <c r="J19" s="166">
        <v>545441974</v>
      </c>
    </row>
    <row r="20" spans="1:10" ht="17.850000000000001" customHeight="1">
      <c r="A20" s="171" t="s">
        <v>243</v>
      </c>
      <c r="B20" s="162">
        <v>11</v>
      </c>
      <c r="C20" s="164">
        <v>382345323</v>
      </c>
      <c r="D20" s="165"/>
      <c r="E20" s="164">
        <v>462096371</v>
      </c>
      <c r="F20" s="164"/>
      <c r="G20" s="164"/>
      <c r="H20" s="164">
        <v>153600904</v>
      </c>
      <c r="I20" s="164"/>
      <c r="J20" s="172">
        <v>269116556</v>
      </c>
    </row>
    <row r="21" spans="1:10" ht="17.850000000000001" customHeight="1">
      <c r="A21" s="171" t="s">
        <v>244</v>
      </c>
      <c r="B21" s="162"/>
      <c r="C21" s="164">
        <v>99703633</v>
      </c>
      <c r="D21" s="165"/>
      <c r="E21" s="164">
        <v>104391331</v>
      </c>
      <c r="F21" s="164"/>
      <c r="G21" s="164"/>
      <c r="H21" s="164">
        <v>218935</v>
      </c>
      <c r="I21" s="164"/>
      <c r="J21" s="166">
        <v>238569</v>
      </c>
    </row>
    <row r="22" spans="1:10" ht="17.850000000000001" customHeight="1">
      <c r="A22" s="156" t="s">
        <v>245</v>
      </c>
      <c r="B22" s="162"/>
      <c r="C22" s="173">
        <f>SUM(C12:C21)</f>
        <v>47093718641</v>
      </c>
      <c r="D22" s="174"/>
      <c r="E22" s="173">
        <f>SUM(E12:E21)</f>
        <v>47415532366</v>
      </c>
      <c r="F22" s="174"/>
      <c r="G22" s="174"/>
      <c r="H22" s="173">
        <f>SUM(H12:H21)</f>
        <v>18477196848</v>
      </c>
      <c r="I22" s="174"/>
      <c r="J22" s="173">
        <f>SUM(J12:J21)</f>
        <v>35345973631</v>
      </c>
    </row>
    <row r="23" spans="1:10" ht="17.850000000000001" customHeight="1">
      <c r="B23" s="162"/>
      <c r="C23" s="175"/>
      <c r="D23" s="175"/>
      <c r="E23" s="175"/>
      <c r="F23" s="175"/>
      <c r="G23" s="175"/>
      <c r="H23" s="175"/>
      <c r="I23" s="175"/>
      <c r="J23" s="175"/>
    </row>
    <row r="24" spans="1:10" ht="17.850000000000001" customHeight="1">
      <c r="A24" s="163" t="s">
        <v>246</v>
      </c>
      <c r="B24" s="162"/>
      <c r="C24" s="175"/>
      <c r="D24" s="175"/>
      <c r="E24" s="175"/>
      <c r="F24" s="175"/>
      <c r="G24" s="175"/>
      <c r="H24" s="175"/>
      <c r="I24" s="175"/>
      <c r="J24" s="175"/>
    </row>
    <row r="25" spans="1:10" ht="17.850000000000001" customHeight="1">
      <c r="A25" s="159" t="s">
        <v>247</v>
      </c>
      <c r="B25" s="162" t="s">
        <v>248</v>
      </c>
      <c r="C25" s="164">
        <v>289287607</v>
      </c>
      <c r="D25" s="165"/>
      <c r="E25" s="164">
        <v>376562459</v>
      </c>
      <c r="F25" s="164"/>
      <c r="G25" s="164"/>
      <c r="H25" s="164">
        <v>54130230</v>
      </c>
      <c r="I25" s="164"/>
      <c r="J25" s="166">
        <v>72173740</v>
      </c>
    </row>
    <row r="26" spans="1:10" ht="17.850000000000001" customHeight="1">
      <c r="A26" s="159" t="s">
        <v>249</v>
      </c>
      <c r="B26" s="162">
        <v>12</v>
      </c>
      <c r="C26" s="169" t="s">
        <v>241</v>
      </c>
      <c r="D26" s="165"/>
      <c r="E26" s="169">
        <v>0</v>
      </c>
      <c r="F26" s="170"/>
      <c r="G26" s="170"/>
      <c r="H26" s="164">
        <v>146281318306</v>
      </c>
      <c r="I26" s="164"/>
      <c r="J26" s="166">
        <v>146361318306</v>
      </c>
    </row>
    <row r="27" spans="1:10" ht="17.850000000000001" customHeight="1">
      <c r="A27" s="159" t="s">
        <v>250</v>
      </c>
      <c r="B27" s="162">
        <v>13</v>
      </c>
      <c r="C27" s="164">
        <v>106761446</v>
      </c>
      <c r="D27" s="165"/>
      <c r="E27" s="164">
        <v>104358805</v>
      </c>
      <c r="F27" s="164"/>
      <c r="G27" s="164"/>
      <c r="H27" s="169">
        <v>0</v>
      </c>
      <c r="I27" s="170"/>
      <c r="J27" s="169">
        <v>0</v>
      </c>
    </row>
    <row r="28" spans="1:10" ht="17.850000000000001" customHeight="1">
      <c r="A28" s="159" t="s">
        <v>251</v>
      </c>
      <c r="B28" s="162">
        <v>14</v>
      </c>
      <c r="C28" s="164">
        <v>2489980517</v>
      </c>
      <c r="D28" s="165"/>
      <c r="E28" s="164">
        <v>2636433315</v>
      </c>
      <c r="F28" s="164"/>
      <c r="G28" s="164"/>
      <c r="H28" s="164">
        <v>231913868</v>
      </c>
      <c r="I28" s="164"/>
      <c r="J28" s="166">
        <v>231913868</v>
      </c>
    </row>
    <row r="29" spans="1:10" ht="17.850000000000001" customHeight="1">
      <c r="A29" s="159" t="s">
        <v>252</v>
      </c>
      <c r="B29" s="162">
        <v>5</v>
      </c>
      <c r="C29" s="164">
        <v>33319373</v>
      </c>
      <c r="D29" s="165"/>
      <c r="E29" s="164">
        <v>33342200</v>
      </c>
      <c r="F29" s="170"/>
      <c r="G29" s="170"/>
      <c r="H29" s="164">
        <v>80947562551</v>
      </c>
      <c r="I29" s="164"/>
      <c r="J29" s="166">
        <v>71765202751</v>
      </c>
    </row>
    <row r="30" spans="1:10" ht="17.850000000000001" customHeight="1">
      <c r="A30" s="159" t="s">
        <v>253</v>
      </c>
      <c r="B30" s="162">
        <v>15</v>
      </c>
      <c r="C30" s="164">
        <v>43973496440</v>
      </c>
      <c r="D30" s="165"/>
      <c r="E30" s="164">
        <v>45822128299</v>
      </c>
      <c r="F30" s="164"/>
      <c r="G30" s="164"/>
      <c r="H30" s="164">
        <v>238248463</v>
      </c>
      <c r="I30" s="164"/>
      <c r="J30" s="166">
        <v>242770908</v>
      </c>
    </row>
    <row r="31" spans="1:10" ht="17.850000000000001" customHeight="1">
      <c r="A31" s="159" t="s">
        <v>254</v>
      </c>
      <c r="B31" s="162">
        <v>16</v>
      </c>
      <c r="C31" s="164">
        <v>64036687459</v>
      </c>
      <c r="D31" s="165"/>
      <c r="E31" s="164">
        <v>62853907122</v>
      </c>
      <c r="F31" s="164"/>
      <c r="G31" s="164"/>
      <c r="H31" s="164">
        <v>1066167435</v>
      </c>
      <c r="I31" s="164"/>
      <c r="J31" s="166">
        <v>1127339241</v>
      </c>
    </row>
    <row r="32" spans="1:10" ht="17.850000000000001" customHeight="1">
      <c r="A32" s="159" t="s">
        <v>255</v>
      </c>
      <c r="B32" s="162">
        <v>17</v>
      </c>
      <c r="C32" s="164">
        <v>15765565187</v>
      </c>
      <c r="D32" s="165"/>
      <c r="E32" s="164">
        <v>16687371021</v>
      </c>
      <c r="F32" s="164"/>
      <c r="G32" s="164"/>
      <c r="H32" s="164">
        <v>316835780</v>
      </c>
      <c r="I32" s="164"/>
      <c r="J32" s="166">
        <v>131696806</v>
      </c>
    </row>
    <row r="33" spans="1:10" ht="17.850000000000001" customHeight="1">
      <c r="A33" s="159" t="s">
        <v>256</v>
      </c>
      <c r="B33" s="162">
        <v>18</v>
      </c>
      <c r="C33" s="164">
        <v>157821448475</v>
      </c>
      <c r="D33" s="165"/>
      <c r="E33" s="164">
        <v>157828543183</v>
      </c>
      <c r="F33" s="164"/>
      <c r="G33" s="164"/>
      <c r="H33" s="169">
        <v>0</v>
      </c>
      <c r="I33" s="170"/>
      <c r="J33" s="169">
        <v>0</v>
      </c>
    </row>
    <row r="34" spans="1:10" ht="17.850000000000001" customHeight="1">
      <c r="A34" s="159" t="s">
        <v>257</v>
      </c>
      <c r="B34" s="162">
        <v>19</v>
      </c>
      <c r="C34" s="164">
        <v>2787288193</v>
      </c>
      <c r="D34" s="165"/>
      <c r="E34" s="164">
        <v>2734544910</v>
      </c>
      <c r="F34" s="164"/>
      <c r="G34" s="164"/>
      <c r="H34" s="164">
        <v>49203392</v>
      </c>
      <c r="I34" s="164"/>
      <c r="J34" s="166">
        <v>35577463</v>
      </c>
    </row>
    <row r="35" spans="1:10" ht="17.850000000000001" customHeight="1">
      <c r="A35" s="159" t="s">
        <v>258</v>
      </c>
      <c r="B35" s="162">
        <v>20</v>
      </c>
      <c r="C35" s="164">
        <v>772815211</v>
      </c>
      <c r="D35" s="165"/>
      <c r="E35" s="164">
        <v>601588202</v>
      </c>
      <c r="F35" s="164"/>
      <c r="G35" s="164"/>
      <c r="H35" s="164">
        <v>32319679</v>
      </c>
      <c r="I35" s="164"/>
      <c r="J35" s="166">
        <v>31339124</v>
      </c>
    </row>
    <row r="36" spans="1:10" ht="17.850000000000001" customHeight="1">
      <c r="A36" s="159" t="s">
        <v>259</v>
      </c>
      <c r="B36" s="162" t="s">
        <v>260</v>
      </c>
      <c r="C36" s="164">
        <v>1841834437</v>
      </c>
      <c r="D36" s="165"/>
      <c r="E36" s="164">
        <v>1875498661</v>
      </c>
      <c r="F36" s="164"/>
      <c r="G36" s="164"/>
      <c r="H36" s="164">
        <v>2446230</v>
      </c>
      <c r="I36" s="164"/>
      <c r="J36" s="166">
        <v>1635448</v>
      </c>
    </row>
    <row r="37" spans="1:10" ht="17.850000000000001" customHeight="1">
      <c r="A37" s="156" t="s">
        <v>261</v>
      </c>
      <c r="B37" s="162"/>
      <c r="C37" s="173">
        <f>SUM(C25:C36)</f>
        <v>289918484345</v>
      </c>
      <c r="D37" s="176"/>
      <c r="E37" s="173">
        <f>SUM(E25:E36)</f>
        <v>291554278177</v>
      </c>
      <c r="F37" s="176"/>
      <c r="G37" s="176"/>
      <c r="H37" s="173">
        <f>SUM(H25:H36)</f>
        <v>229220145934</v>
      </c>
      <c r="I37" s="176"/>
      <c r="J37" s="173">
        <f>SUM(J25:J36)</f>
        <v>220000967655</v>
      </c>
    </row>
    <row r="38" spans="1:10" ht="17.850000000000001" customHeight="1" thickBot="1">
      <c r="A38" s="156" t="s">
        <v>262</v>
      </c>
      <c r="C38" s="177">
        <f>SUM(C37,C22)</f>
        <v>337012202986</v>
      </c>
      <c r="D38" s="174"/>
      <c r="E38" s="177">
        <f>SUM(E37,E22)</f>
        <v>338969810543</v>
      </c>
      <c r="F38" s="174"/>
      <c r="G38" s="174"/>
      <c r="H38" s="177">
        <f>SUM(H37,H22)</f>
        <v>247697342782</v>
      </c>
      <c r="I38" s="174"/>
      <c r="J38" s="177">
        <f>SUM(J37,J22)</f>
        <v>255346941286</v>
      </c>
    </row>
    <row r="39" spans="1:10" ht="17.850000000000001" customHeight="1" thickTop="1">
      <c r="A39" s="156"/>
      <c r="C39" s="178"/>
      <c r="D39" s="178"/>
      <c r="E39" s="178"/>
      <c r="F39" s="178"/>
      <c r="G39" s="178"/>
      <c r="H39" s="178"/>
      <c r="I39" s="178"/>
      <c r="J39" s="178"/>
    </row>
    <row r="40" spans="1:10" ht="17.850000000000001" customHeight="1">
      <c r="A40" s="156"/>
      <c r="C40" s="178"/>
      <c r="D40" s="178"/>
      <c r="E40" s="178"/>
      <c r="F40" s="178"/>
      <c r="G40" s="178"/>
      <c r="H40" s="178"/>
      <c r="I40" s="178"/>
      <c r="J40" s="178"/>
    </row>
    <row r="41" spans="1:10" ht="17.850000000000001" customHeight="1">
      <c r="A41" s="156"/>
      <c r="C41" s="178"/>
      <c r="D41" s="178"/>
      <c r="E41" s="178"/>
      <c r="F41" s="178"/>
      <c r="G41" s="178"/>
      <c r="H41" s="178"/>
      <c r="I41" s="178"/>
      <c r="J41" s="178"/>
    </row>
    <row r="42" spans="1:10" ht="17.850000000000001" customHeight="1">
      <c r="A42" s="156"/>
      <c r="C42" s="178"/>
      <c r="D42" s="178"/>
      <c r="E42" s="178"/>
      <c r="F42" s="178"/>
      <c r="G42" s="178"/>
      <c r="H42" s="178"/>
      <c r="I42" s="178"/>
      <c r="J42" s="178"/>
    </row>
    <row r="43" spans="1:10" ht="17.850000000000001" customHeight="1">
      <c r="A43" s="156"/>
      <c r="C43" s="178"/>
      <c r="D43" s="178"/>
      <c r="E43" s="178"/>
      <c r="F43" s="178"/>
      <c r="G43" s="178"/>
      <c r="H43" s="178"/>
      <c r="I43" s="178"/>
      <c r="J43" s="178"/>
    </row>
    <row r="44" spans="1:10" ht="17.850000000000001" customHeight="1">
      <c r="A44" s="156"/>
      <c r="C44" s="178"/>
      <c r="D44" s="178"/>
      <c r="E44" s="178"/>
      <c r="F44" s="178"/>
      <c r="G44" s="178"/>
      <c r="H44" s="178"/>
      <c r="I44" s="178"/>
      <c r="J44" s="178"/>
    </row>
    <row r="45" spans="1:10" ht="17.850000000000001" customHeight="1">
      <c r="A45" s="156"/>
      <c r="C45" s="178"/>
      <c r="D45" s="178"/>
      <c r="E45" s="178"/>
      <c r="F45" s="178"/>
      <c r="G45" s="178"/>
      <c r="H45" s="178"/>
      <c r="I45" s="178"/>
      <c r="J45" s="178"/>
    </row>
    <row r="46" spans="1:10" ht="17.850000000000001" customHeight="1">
      <c r="A46" s="156"/>
      <c r="C46" s="178"/>
      <c r="D46" s="178"/>
      <c r="E46" s="178"/>
      <c r="F46" s="178"/>
      <c r="G46" s="178"/>
      <c r="H46" s="178"/>
      <c r="I46" s="178"/>
      <c r="J46" s="178"/>
    </row>
    <row r="47" spans="1:10" ht="17.850000000000001" customHeight="1">
      <c r="A47" s="156"/>
      <c r="C47" s="178"/>
      <c r="D47" s="178"/>
      <c r="E47" s="178"/>
      <c r="F47" s="178"/>
      <c r="G47" s="178"/>
      <c r="H47" s="178"/>
      <c r="I47" s="178"/>
      <c r="J47" s="178"/>
    </row>
    <row r="48" spans="1:10" ht="17.850000000000001" customHeight="1">
      <c r="A48" s="156"/>
      <c r="C48" s="178"/>
      <c r="D48" s="178"/>
      <c r="E48" s="178"/>
      <c r="F48" s="178"/>
      <c r="G48" s="178"/>
      <c r="H48" s="178"/>
      <c r="I48" s="178"/>
      <c r="J48" s="178"/>
    </row>
    <row r="49" spans="1:10" ht="17.850000000000001" customHeight="1">
      <c r="A49" s="156"/>
      <c r="C49" s="178"/>
      <c r="D49" s="178"/>
      <c r="E49" s="178"/>
      <c r="F49" s="178"/>
      <c r="G49" s="178"/>
      <c r="H49" s="178"/>
      <c r="I49" s="178"/>
      <c r="J49" s="178"/>
    </row>
    <row r="50" spans="1:10" ht="17.850000000000001" customHeight="1">
      <c r="A50" s="156"/>
      <c r="C50" s="178"/>
      <c r="D50" s="178"/>
      <c r="E50" s="178"/>
      <c r="F50" s="178"/>
      <c r="G50" s="178"/>
      <c r="H50" s="178"/>
      <c r="I50" s="178"/>
      <c r="J50" s="178"/>
    </row>
    <row r="51" spans="1:10" ht="17.850000000000001" customHeight="1">
      <c r="A51" s="156"/>
      <c r="C51" s="178"/>
      <c r="D51" s="178"/>
      <c r="E51" s="178"/>
      <c r="F51" s="178"/>
      <c r="G51" s="178"/>
      <c r="H51" s="178"/>
      <c r="I51" s="178"/>
      <c r="J51" s="178"/>
    </row>
    <row r="52" spans="1:10" ht="17.850000000000001" customHeight="1">
      <c r="A52" s="156"/>
      <c r="C52" s="178"/>
      <c r="D52" s="178"/>
      <c r="E52" s="178"/>
      <c r="F52" s="178"/>
      <c r="G52" s="178"/>
      <c r="H52" s="178"/>
      <c r="I52" s="178"/>
      <c r="J52" s="178"/>
    </row>
    <row r="53" spans="1:10" ht="17.850000000000001" customHeight="1">
      <c r="A53" s="156"/>
      <c r="C53" s="178"/>
      <c r="D53" s="178"/>
      <c r="E53" s="178"/>
      <c r="F53" s="178"/>
      <c r="G53" s="178"/>
      <c r="H53" s="178"/>
      <c r="I53" s="178"/>
      <c r="J53" s="178"/>
    </row>
    <row r="54" spans="1:10" ht="17.850000000000001" customHeight="1">
      <c r="A54" s="156"/>
      <c r="C54" s="178"/>
      <c r="D54" s="178"/>
      <c r="E54" s="178"/>
      <c r="F54" s="178"/>
      <c r="G54" s="178"/>
      <c r="H54" s="178"/>
      <c r="I54" s="178"/>
      <c r="J54" s="178"/>
    </row>
    <row r="55" spans="1:10" ht="17.850000000000001" customHeight="1">
      <c r="A55" s="151" t="s">
        <v>263</v>
      </c>
      <c r="C55" s="178"/>
      <c r="D55" s="178"/>
      <c r="E55" s="178"/>
      <c r="F55" s="178"/>
      <c r="G55" s="178"/>
      <c r="H55" s="178"/>
      <c r="I55" s="178"/>
      <c r="J55" s="178"/>
    </row>
    <row r="56" spans="1:10" ht="17.850000000000001" customHeight="1">
      <c r="A56" s="156"/>
      <c r="C56" s="178"/>
      <c r="D56" s="178"/>
      <c r="E56" s="178"/>
      <c r="F56" s="178"/>
      <c r="G56" s="178"/>
      <c r="H56" s="178"/>
      <c r="I56" s="178"/>
      <c r="J56" s="178"/>
    </row>
    <row r="57" spans="1:10" ht="17.850000000000001" customHeight="1">
      <c r="A57" s="374">
        <v>1</v>
      </c>
      <c r="B57" s="374"/>
      <c r="C57" s="374"/>
      <c r="D57" s="374"/>
      <c r="E57" s="374"/>
      <c r="F57" s="374"/>
      <c r="G57" s="374"/>
      <c r="H57" s="374"/>
      <c r="I57" s="374"/>
      <c r="J57" s="374"/>
    </row>
    <row r="58" spans="1:10" ht="17.850000000000001" customHeight="1">
      <c r="C58" s="178"/>
      <c r="D58" s="178"/>
      <c r="E58" s="178"/>
      <c r="F58" s="178"/>
      <c r="G58" s="178"/>
      <c r="H58" s="178"/>
      <c r="I58" s="178"/>
      <c r="J58" s="178"/>
    </row>
    <row r="59" spans="1:10" ht="17.850000000000001" customHeight="1">
      <c r="A59" s="151"/>
      <c r="C59" s="178"/>
      <c r="D59" s="178"/>
      <c r="E59" s="178"/>
      <c r="F59" s="178"/>
      <c r="G59" s="178"/>
      <c r="H59" s="178"/>
      <c r="I59" s="178"/>
      <c r="J59" s="178"/>
    </row>
    <row r="60" spans="1:10" ht="17.850000000000001" customHeight="1">
      <c r="A60" s="156"/>
      <c r="C60" s="178"/>
      <c r="D60" s="178"/>
      <c r="E60" s="178"/>
      <c r="F60" s="178"/>
      <c r="G60" s="178"/>
      <c r="H60" s="178"/>
      <c r="I60" s="178"/>
      <c r="J60" s="178"/>
    </row>
    <row r="61" spans="1:10" ht="17.850000000000001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</row>
  </sheetData>
  <mergeCells count="7">
    <mergeCell ref="A57:J57"/>
    <mergeCell ref="A1:J1"/>
    <mergeCell ref="A2:J2"/>
    <mergeCell ref="A3:J3"/>
    <mergeCell ref="H4:J4"/>
    <mergeCell ref="C6:F6"/>
    <mergeCell ref="H6:J6"/>
  </mergeCells>
  <pageMargins left="0.8" right="0.4" top="0.9" bottom="0.9" header="0.5" footer="0.25"/>
  <pageSetup paperSize="9" scale="70" firstPageNumber="3" fitToHeight="0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AFC6-A11B-42B7-9D85-F8738EEEA3E8}">
  <sheetPr>
    <tabColor theme="6" tint="0.79998168889431442"/>
  </sheetPr>
  <dimension ref="A1:Q116"/>
  <sheetViews>
    <sheetView topLeftCell="A3" zoomScale="90" zoomScaleNormal="90" zoomScaleSheetLayoutView="70" workbookViewId="0">
      <selection activeCell="N11" sqref="N11"/>
    </sheetView>
  </sheetViews>
  <sheetFormatPr defaultColWidth="8.5" defaultRowHeight="17.850000000000001" customHeight="1"/>
  <cols>
    <col min="1" max="1" width="44.59765625" style="159" customWidth="1"/>
    <col min="2" max="2" width="6.69921875" style="157" customWidth="1"/>
    <col min="3" max="3" width="13.09765625" style="158" customWidth="1"/>
    <col min="4" max="4" width="1.296875" style="158" customWidth="1"/>
    <col min="5" max="5" width="14.3984375" style="158" customWidth="1"/>
    <col min="6" max="7" width="1.296875" style="158" customWidth="1"/>
    <col min="8" max="8" width="13.09765625" style="158" customWidth="1"/>
    <col min="9" max="9" width="1.296875" style="158" customWidth="1"/>
    <col min="10" max="10" width="14.3984375" style="158" customWidth="1"/>
    <col min="11" max="16384" width="8.5" style="151"/>
  </cols>
  <sheetData>
    <row r="1" spans="1:10" ht="17.850000000000001" customHeight="1">
      <c r="A1" s="375" t="s">
        <v>221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ht="17.850000000000001" customHeight="1">
      <c r="A2" s="375" t="s">
        <v>264</v>
      </c>
      <c r="B2" s="375"/>
      <c r="C2" s="375"/>
      <c r="D2" s="375"/>
      <c r="E2" s="375"/>
      <c r="F2" s="375"/>
      <c r="G2" s="375"/>
      <c r="H2" s="375"/>
      <c r="I2" s="375"/>
      <c r="J2" s="375"/>
    </row>
    <row r="3" spans="1:10" ht="17.850000000000001" customHeight="1">
      <c r="A3" s="377" t="s">
        <v>265</v>
      </c>
      <c r="B3" s="375"/>
      <c r="C3" s="375"/>
      <c r="D3" s="375"/>
      <c r="E3" s="375"/>
      <c r="F3" s="375"/>
      <c r="G3" s="375"/>
      <c r="H3" s="375"/>
      <c r="I3" s="375"/>
      <c r="J3" s="375"/>
    </row>
    <row r="4" spans="1:10" ht="17.850000000000001" customHeight="1">
      <c r="A4" s="152"/>
      <c r="B4" s="153"/>
      <c r="C4" s="154"/>
      <c r="D4" s="155"/>
      <c r="E4" s="155"/>
      <c r="F4" s="155"/>
      <c r="G4" s="155"/>
      <c r="H4" s="376" t="s">
        <v>224</v>
      </c>
      <c r="I4" s="376"/>
      <c r="J4" s="376"/>
    </row>
    <row r="5" spans="1:10" ht="6" customHeight="1">
      <c r="A5" s="156"/>
      <c r="C5" s="151"/>
    </row>
    <row r="6" spans="1:10" ht="17.850000000000001" customHeight="1">
      <c r="C6" s="375" t="s">
        <v>225</v>
      </c>
      <c r="D6" s="375"/>
      <c r="E6" s="375"/>
      <c r="F6" s="375"/>
      <c r="G6" s="150"/>
      <c r="H6" s="375" t="s">
        <v>226</v>
      </c>
      <c r="I6" s="375"/>
      <c r="J6" s="375"/>
    </row>
    <row r="7" spans="1:10" ht="17.850000000000001" customHeight="1">
      <c r="B7" s="160" t="s">
        <v>227</v>
      </c>
      <c r="C7" s="150" t="s">
        <v>228</v>
      </c>
      <c r="D7" s="150"/>
      <c r="E7" s="150" t="s">
        <v>228</v>
      </c>
      <c r="F7" s="150"/>
      <c r="G7" s="150"/>
      <c r="H7" s="150" t="s">
        <v>228</v>
      </c>
      <c r="I7" s="150"/>
      <c r="J7" s="150" t="s">
        <v>228</v>
      </c>
    </row>
    <row r="8" spans="1:10" ht="17.850000000000001" customHeight="1">
      <c r="B8" s="150"/>
      <c r="C8" s="161" t="s">
        <v>229</v>
      </c>
      <c r="D8" s="150"/>
      <c r="E8" s="161" t="s">
        <v>229</v>
      </c>
      <c r="F8" s="150"/>
      <c r="G8" s="150"/>
      <c r="H8" s="161" t="s">
        <v>229</v>
      </c>
      <c r="I8" s="150"/>
      <c r="J8" s="161" t="s">
        <v>229</v>
      </c>
    </row>
    <row r="9" spans="1:10" ht="17.850000000000001" customHeight="1">
      <c r="A9" s="156"/>
      <c r="B9" s="150"/>
      <c r="C9" s="150">
        <v>2024</v>
      </c>
      <c r="D9" s="150"/>
      <c r="E9" s="150">
        <v>2023</v>
      </c>
      <c r="F9" s="150"/>
      <c r="G9" s="150"/>
      <c r="H9" s="150">
        <v>2024</v>
      </c>
      <c r="I9" s="150"/>
      <c r="J9" s="150">
        <v>2023</v>
      </c>
    </row>
    <row r="10" spans="1:10" ht="17.850000000000001" customHeight="1">
      <c r="A10" s="150" t="s">
        <v>266</v>
      </c>
      <c r="B10" s="179"/>
      <c r="C10" s="162"/>
      <c r="D10" s="162"/>
      <c r="E10" s="162"/>
      <c r="F10" s="162"/>
      <c r="G10" s="162"/>
      <c r="H10" s="162"/>
      <c r="I10" s="162"/>
      <c r="J10" s="162"/>
    </row>
    <row r="11" spans="1:10" ht="17.850000000000001" customHeight="1">
      <c r="A11" s="163" t="s">
        <v>267</v>
      </c>
      <c r="C11" s="180"/>
      <c r="D11" s="180"/>
      <c r="E11" s="180"/>
      <c r="F11" s="180"/>
      <c r="G11" s="180"/>
      <c r="H11" s="180"/>
      <c r="I11" s="180"/>
      <c r="J11" s="180"/>
    </row>
    <row r="12" spans="1:10" ht="17.850000000000001" customHeight="1">
      <c r="A12" s="171" t="s">
        <v>268</v>
      </c>
      <c r="B12" s="162">
        <v>22</v>
      </c>
      <c r="C12" s="181">
        <v>5844099475</v>
      </c>
      <c r="D12" s="182"/>
      <c r="E12" s="181">
        <v>5904294497</v>
      </c>
      <c r="F12" s="166"/>
      <c r="G12" s="166"/>
      <c r="H12" s="181">
        <v>1225000000</v>
      </c>
      <c r="I12" s="166"/>
      <c r="J12" s="166">
        <v>4600000000</v>
      </c>
    </row>
    <row r="13" spans="1:10" ht="17.850000000000001" customHeight="1">
      <c r="A13" s="159" t="s">
        <v>269</v>
      </c>
      <c r="B13" s="162"/>
      <c r="C13" s="181"/>
      <c r="D13" s="182"/>
      <c r="E13" s="181"/>
      <c r="F13" s="166"/>
      <c r="G13" s="166"/>
      <c r="H13" s="181"/>
      <c r="I13" s="166"/>
      <c r="J13" s="166"/>
    </row>
    <row r="14" spans="1:10" ht="17.850000000000001" customHeight="1">
      <c r="A14" s="168" t="s">
        <v>270</v>
      </c>
      <c r="B14" s="162" t="s">
        <v>271</v>
      </c>
      <c r="C14" s="181">
        <v>23847057050</v>
      </c>
      <c r="D14" s="182"/>
      <c r="E14" s="181">
        <v>23117557249</v>
      </c>
      <c r="F14" s="166"/>
      <c r="G14" s="166"/>
      <c r="H14" s="181">
        <v>2398788696</v>
      </c>
      <c r="I14" s="166"/>
      <c r="J14" s="166">
        <v>2390368478</v>
      </c>
    </row>
    <row r="15" spans="1:10" ht="17.850000000000001" customHeight="1">
      <c r="A15" s="168" t="s">
        <v>272</v>
      </c>
      <c r="B15" s="162" t="s">
        <v>273</v>
      </c>
      <c r="C15" s="181">
        <v>9897413106</v>
      </c>
      <c r="D15" s="182"/>
      <c r="E15" s="181">
        <v>9762665163</v>
      </c>
      <c r="F15" s="166"/>
      <c r="G15" s="166"/>
      <c r="H15" s="181">
        <v>1873047605</v>
      </c>
      <c r="I15" s="166"/>
      <c r="J15" s="166">
        <v>1916835906</v>
      </c>
    </row>
    <row r="16" spans="1:10" ht="17.850000000000001" customHeight="1">
      <c r="A16" s="159" t="s">
        <v>274</v>
      </c>
      <c r="B16" s="162"/>
      <c r="C16" s="181">
        <v>65363588</v>
      </c>
      <c r="D16" s="182"/>
      <c r="E16" s="181">
        <v>66766933</v>
      </c>
      <c r="F16" s="166"/>
      <c r="G16" s="166"/>
      <c r="H16" s="169">
        <v>0</v>
      </c>
      <c r="I16" s="169"/>
      <c r="J16" s="169">
        <v>0</v>
      </c>
    </row>
    <row r="17" spans="1:10" ht="17.850000000000001" customHeight="1">
      <c r="A17" s="159" t="s">
        <v>275</v>
      </c>
      <c r="B17" s="162">
        <v>22</v>
      </c>
      <c r="C17" s="181">
        <v>17080820141</v>
      </c>
      <c r="D17" s="182"/>
      <c r="E17" s="181">
        <v>6577864948</v>
      </c>
      <c r="F17" s="166"/>
      <c r="G17" s="166"/>
      <c r="H17" s="181">
        <v>17072720000</v>
      </c>
      <c r="I17" s="172"/>
      <c r="J17" s="166">
        <v>6486360000</v>
      </c>
    </row>
    <row r="18" spans="1:10" ht="17.850000000000001" customHeight="1">
      <c r="A18" s="159" t="s">
        <v>276</v>
      </c>
      <c r="B18" s="162">
        <v>22</v>
      </c>
      <c r="C18" s="181">
        <v>8998849818</v>
      </c>
      <c r="D18" s="182"/>
      <c r="E18" s="181">
        <v>23253290821</v>
      </c>
      <c r="F18" s="166"/>
      <c r="G18" s="166"/>
      <c r="H18" s="181">
        <v>8998849818</v>
      </c>
      <c r="I18" s="166"/>
      <c r="J18" s="166">
        <v>23253290821</v>
      </c>
    </row>
    <row r="19" spans="1:10" ht="17.850000000000001" customHeight="1">
      <c r="A19" s="159" t="s">
        <v>277</v>
      </c>
      <c r="B19" s="162" t="s">
        <v>278</v>
      </c>
      <c r="C19" s="181">
        <v>1117918320</v>
      </c>
      <c r="D19" s="182"/>
      <c r="E19" s="181">
        <v>1134817914</v>
      </c>
      <c r="F19" s="166"/>
      <c r="G19" s="166"/>
      <c r="H19" s="181">
        <v>38689219</v>
      </c>
      <c r="I19" s="166"/>
      <c r="J19" s="166">
        <v>37811033</v>
      </c>
    </row>
    <row r="20" spans="1:10" ht="17.850000000000001" customHeight="1">
      <c r="A20" s="159" t="s">
        <v>279</v>
      </c>
      <c r="B20" s="162" t="s">
        <v>280</v>
      </c>
      <c r="C20" s="181">
        <v>5000000</v>
      </c>
      <c r="D20" s="172"/>
      <c r="E20" s="181">
        <v>5000000</v>
      </c>
      <c r="F20" s="169"/>
      <c r="G20" s="169"/>
      <c r="H20" s="181">
        <v>2154530507</v>
      </c>
      <c r="I20" s="166"/>
      <c r="J20" s="166">
        <v>1809559306</v>
      </c>
    </row>
    <row r="21" spans="1:10" ht="17.850000000000001" customHeight="1">
      <c r="A21" s="159" t="s">
        <v>281</v>
      </c>
      <c r="B21" s="162"/>
      <c r="C21" s="181">
        <v>771924866</v>
      </c>
      <c r="D21" s="182"/>
      <c r="E21" s="181">
        <v>564992234</v>
      </c>
      <c r="F21" s="166"/>
      <c r="G21" s="166"/>
      <c r="H21" s="169">
        <v>0</v>
      </c>
      <c r="I21" s="166"/>
      <c r="J21" s="169">
        <v>0</v>
      </c>
    </row>
    <row r="22" spans="1:10" ht="17.850000000000001" customHeight="1">
      <c r="A22" s="159" t="s">
        <v>282</v>
      </c>
      <c r="B22" s="162">
        <v>26</v>
      </c>
      <c r="C22" s="181">
        <v>518391824</v>
      </c>
      <c r="D22" s="182"/>
      <c r="E22" s="181">
        <v>531263565</v>
      </c>
      <c r="F22" s="166"/>
      <c r="G22" s="166"/>
      <c r="H22" s="181">
        <v>483314691</v>
      </c>
      <c r="I22" s="166"/>
      <c r="J22" s="166">
        <v>495633563</v>
      </c>
    </row>
    <row r="23" spans="1:10" ht="17.850000000000001" customHeight="1">
      <c r="A23" s="159" t="s">
        <v>283</v>
      </c>
      <c r="B23" s="162">
        <v>5</v>
      </c>
      <c r="C23" s="181">
        <v>487506752</v>
      </c>
      <c r="D23" s="166"/>
      <c r="E23" s="181">
        <v>526432686</v>
      </c>
      <c r="F23" s="166"/>
      <c r="G23" s="166"/>
      <c r="H23" s="169">
        <v>0</v>
      </c>
      <c r="I23" s="166"/>
      <c r="J23" s="169">
        <v>0</v>
      </c>
    </row>
    <row r="24" spans="1:10" ht="17.850000000000001" customHeight="1">
      <c r="A24" s="156" t="s">
        <v>284</v>
      </c>
      <c r="B24" s="162"/>
      <c r="C24" s="183">
        <f>SUM(C10:C23)</f>
        <v>68634344940</v>
      </c>
      <c r="D24" s="184"/>
      <c r="E24" s="183">
        <f>SUM(E10:E23)</f>
        <v>71444946010</v>
      </c>
      <c r="F24" s="184"/>
      <c r="G24" s="184"/>
      <c r="H24" s="183">
        <f>SUM(H10:H23)</f>
        <v>34244940536</v>
      </c>
      <c r="I24" s="184"/>
      <c r="J24" s="183">
        <f>SUM(J10:J23)</f>
        <v>40989859107</v>
      </c>
    </row>
    <row r="25" spans="1:10" ht="17.850000000000001" customHeight="1">
      <c r="B25" s="162"/>
      <c r="C25" s="182"/>
      <c r="D25" s="182"/>
      <c r="E25" s="182"/>
      <c r="F25" s="182"/>
      <c r="G25" s="182"/>
      <c r="H25" s="182"/>
      <c r="I25" s="182"/>
      <c r="J25" s="182"/>
    </row>
    <row r="26" spans="1:10" ht="17.850000000000001" customHeight="1">
      <c r="A26" s="163" t="s">
        <v>285</v>
      </c>
      <c r="B26" s="162"/>
      <c r="C26" s="166"/>
      <c r="D26" s="166"/>
      <c r="E26" s="166"/>
      <c r="F26" s="166"/>
      <c r="G26" s="166"/>
      <c r="H26" s="166"/>
      <c r="I26" s="166"/>
      <c r="J26" s="166"/>
    </row>
    <row r="27" spans="1:10" ht="17.850000000000001" customHeight="1">
      <c r="A27" s="159" t="s">
        <v>286</v>
      </c>
      <c r="B27" s="162"/>
      <c r="C27" s="158">
        <v>402157462</v>
      </c>
      <c r="D27" s="166"/>
      <c r="E27" s="158">
        <v>433182438</v>
      </c>
      <c r="F27" s="166"/>
      <c r="G27" s="166"/>
      <c r="H27" s="169">
        <v>0</v>
      </c>
      <c r="I27" s="166"/>
      <c r="J27" s="169">
        <v>0</v>
      </c>
    </row>
    <row r="28" spans="1:10" ht="17.850000000000001" customHeight="1">
      <c r="A28" s="159" t="s">
        <v>287</v>
      </c>
      <c r="B28" s="162">
        <v>22</v>
      </c>
      <c r="C28" s="181">
        <v>28794181017</v>
      </c>
      <c r="D28" s="182"/>
      <c r="E28" s="181">
        <v>47547698532</v>
      </c>
      <c r="F28" s="166"/>
      <c r="G28" s="166"/>
      <c r="H28" s="181">
        <v>28786060000</v>
      </c>
      <c r="I28" s="166"/>
      <c r="J28" s="166">
        <v>47530630000</v>
      </c>
    </row>
    <row r="29" spans="1:10" ht="17.850000000000001" customHeight="1">
      <c r="A29" s="159" t="s">
        <v>288</v>
      </c>
      <c r="B29" s="162" t="s">
        <v>278</v>
      </c>
      <c r="C29" s="181">
        <v>15450690098</v>
      </c>
      <c r="D29" s="182"/>
      <c r="E29" s="181">
        <v>15799534057</v>
      </c>
      <c r="F29" s="166"/>
      <c r="G29" s="166"/>
      <c r="H29" s="181">
        <v>271844158</v>
      </c>
      <c r="I29" s="166"/>
      <c r="J29" s="166">
        <v>88407351</v>
      </c>
    </row>
    <row r="30" spans="1:10" ht="17.850000000000001" customHeight="1">
      <c r="A30" s="159" t="s">
        <v>289</v>
      </c>
      <c r="B30" s="162">
        <v>22</v>
      </c>
      <c r="C30" s="181">
        <v>83672561305</v>
      </c>
      <c r="D30" s="182"/>
      <c r="E30" s="181">
        <v>65969072162</v>
      </c>
      <c r="F30" s="166"/>
      <c r="G30" s="166"/>
      <c r="H30" s="181">
        <v>83672561305</v>
      </c>
      <c r="I30" s="166"/>
      <c r="J30" s="166">
        <v>65969072162</v>
      </c>
    </row>
    <row r="31" spans="1:10" ht="17.850000000000001" customHeight="1">
      <c r="A31" s="159" t="s">
        <v>290</v>
      </c>
      <c r="B31" s="162">
        <v>20</v>
      </c>
      <c r="C31" s="181">
        <v>7796055673</v>
      </c>
      <c r="D31" s="182"/>
      <c r="E31" s="181">
        <v>7879289757</v>
      </c>
      <c r="F31" s="166"/>
      <c r="G31" s="166"/>
      <c r="H31" s="169">
        <v>0</v>
      </c>
      <c r="I31" s="166"/>
      <c r="J31" s="169">
        <v>0</v>
      </c>
    </row>
    <row r="32" spans="1:10" ht="17.850000000000001" customHeight="1">
      <c r="A32" s="159" t="s">
        <v>291</v>
      </c>
      <c r="B32" s="162">
        <v>27</v>
      </c>
      <c r="C32" s="181">
        <v>1906122380</v>
      </c>
      <c r="D32" s="182"/>
      <c r="E32" s="181">
        <v>1663341687</v>
      </c>
      <c r="F32" s="166"/>
      <c r="G32" s="166"/>
      <c r="H32" s="181">
        <v>213043762</v>
      </c>
      <c r="I32" s="166"/>
      <c r="J32" s="166">
        <v>194292748</v>
      </c>
    </row>
    <row r="33" spans="1:10" ht="17.850000000000001" customHeight="1">
      <c r="A33" s="159" t="s">
        <v>292</v>
      </c>
      <c r="B33" s="162">
        <v>5</v>
      </c>
      <c r="C33" s="181">
        <v>4153830813</v>
      </c>
      <c r="D33" s="182"/>
      <c r="E33" s="181">
        <v>2337243411</v>
      </c>
      <c r="F33" s="166"/>
      <c r="G33" s="166"/>
      <c r="H33" s="181">
        <v>39925125</v>
      </c>
      <c r="I33" s="166"/>
      <c r="J33" s="166">
        <v>43707159</v>
      </c>
    </row>
    <row r="34" spans="1:10" ht="17.850000000000001" customHeight="1">
      <c r="A34" s="156" t="s">
        <v>293</v>
      </c>
      <c r="B34" s="162"/>
      <c r="C34" s="183">
        <f>SUM(C26:C33)</f>
        <v>142175598748</v>
      </c>
      <c r="D34" s="184"/>
      <c r="E34" s="183">
        <f>SUM(E26:E33)</f>
        <v>141629362044</v>
      </c>
      <c r="F34" s="184"/>
      <c r="G34" s="184"/>
      <c r="H34" s="183">
        <f>SUM(H26:H33)</f>
        <v>112983434350</v>
      </c>
      <c r="I34" s="184"/>
      <c r="J34" s="183">
        <f>SUM(J26:J33)</f>
        <v>113826109420</v>
      </c>
    </row>
    <row r="35" spans="1:10" ht="17.850000000000001" customHeight="1">
      <c r="A35" s="156" t="s">
        <v>294</v>
      </c>
      <c r="B35" s="162"/>
      <c r="C35" s="185">
        <f>SUM(C34,C24)</f>
        <v>210809943688</v>
      </c>
      <c r="D35" s="184"/>
      <c r="E35" s="185">
        <f>SUM(E34,E24)</f>
        <v>213074308054</v>
      </c>
      <c r="F35" s="184"/>
      <c r="G35" s="184"/>
      <c r="H35" s="185">
        <f>SUM(H34,H24)</f>
        <v>147228374886</v>
      </c>
      <c r="I35" s="184"/>
      <c r="J35" s="185">
        <f>SUM(J34,J24)</f>
        <v>154815968527</v>
      </c>
    </row>
    <row r="36" spans="1:10" ht="17.850000000000001" customHeight="1">
      <c r="C36" s="180"/>
      <c r="D36" s="180"/>
      <c r="E36" s="180"/>
      <c r="F36" s="180"/>
      <c r="G36" s="180"/>
      <c r="H36" s="180"/>
      <c r="I36" s="180"/>
      <c r="J36" s="180"/>
    </row>
    <row r="37" spans="1:10" ht="17.850000000000001" customHeight="1">
      <c r="A37" s="151"/>
      <c r="C37" s="178"/>
      <c r="D37" s="178"/>
      <c r="E37" s="178"/>
      <c r="F37" s="178"/>
      <c r="G37" s="178"/>
      <c r="H37" s="178"/>
      <c r="I37" s="178"/>
      <c r="J37" s="178"/>
    </row>
    <row r="38" spans="1:10" ht="17.850000000000001" customHeight="1">
      <c r="A38" s="151"/>
      <c r="C38" s="178"/>
      <c r="D38" s="178"/>
      <c r="E38" s="178"/>
      <c r="F38" s="178"/>
      <c r="G38" s="178"/>
      <c r="H38" s="178"/>
      <c r="I38" s="178"/>
      <c r="J38" s="178"/>
    </row>
    <row r="39" spans="1:10" ht="17.850000000000001" customHeight="1">
      <c r="A39" s="151"/>
      <c r="C39" s="178"/>
      <c r="D39" s="178"/>
      <c r="E39" s="178"/>
      <c r="F39" s="178"/>
      <c r="G39" s="178"/>
      <c r="H39" s="178"/>
      <c r="I39" s="178"/>
      <c r="J39" s="178"/>
    </row>
    <row r="40" spans="1:10" ht="17.850000000000001" customHeight="1">
      <c r="A40" s="151"/>
      <c r="C40" s="178"/>
      <c r="D40" s="178"/>
      <c r="E40" s="178"/>
      <c r="F40" s="178"/>
      <c r="G40" s="178"/>
      <c r="H40" s="178"/>
      <c r="I40" s="178"/>
      <c r="J40" s="178"/>
    </row>
    <row r="41" spans="1:10" ht="14.1" customHeight="1">
      <c r="A41" s="151"/>
      <c r="C41" s="178"/>
      <c r="D41" s="178"/>
      <c r="E41" s="178"/>
      <c r="F41" s="178"/>
      <c r="G41" s="178"/>
      <c r="H41" s="178"/>
      <c r="I41" s="178"/>
      <c r="J41" s="178"/>
    </row>
    <row r="42" spans="1:10" ht="15" customHeight="1">
      <c r="A42" s="151"/>
      <c r="C42" s="178"/>
      <c r="D42" s="178"/>
      <c r="E42" s="178"/>
      <c r="F42" s="178"/>
      <c r="G42" s="178"/>
      <c r="H42" s="178"/>
      <c r="I42" s="178"/>
      <c r="J42" s="178"/>
    </row>
    <row r="43" spans="1:10" ht="15" customHeight="1">
      <c r="A43" s="151"/>
      <c r="C43" s="178"/>
      <c r="D43" s="178"/>
      <c r="E43" s="178"/>
      <c r="F43" s="178"/>
      <c r="G43" s="178"/>
      <c r="H43" s="178"/>
      <c r="I43" s="178"/>
      <c r="J43" s="178"/>
    </row>
    <row r="44" spans="1:10" ht="15" customHeight="1">
      <c r="A44" s="151"/>
      <c r="C44" s="178"/>
      <c r="D44" s="178"/>
      <c r="E44" s="178"/>
      <c r="F44" s="178"/>
      <c r="G44" s="178"/>
      <c r="H44" s="178"/>
      <c r="I44" s="178"/>
      <c r="J44" s="178"/>
    </row>
    <row r="45" spans="1:10" ht="15" customHeight="1">
      <c r="A45" s="151"/>
      <c r="C45" s="178"/>
      <c r="D45" s="178"/>
      <c r="E45" s="178"/>
      <c r="F45" s="178"/>
      <c r="G45" s="178"/>
      <c r="H45" s="178"/>
      <c r="I45" s="178"/>
      <c r="J45" s="178"/>
    </row>
    <row r="46" spans="1:10" ht="15" customHeight="1">
      <c r="A46" s="151"/>
      <c r="C46" s="178"/>
      <c r="D46" s="178"/>
      <c r="E46" s="178"/>
      <c r="F46" s="178"/>
      <c r="G46" s="178"/>
      <c r="H46" s="178"/>
      <c r="I46" s="178"/>
      <c r="J46" s="178"/>
    </row>
    <row r="47" spans="1:10" ht="17.850000000000001" customHeight="1">
      <c r="A47" s="151"/>
      <c r="C47" s="178"/>
      <c r="D47" s="178"/>
      <c r="E47" s="178"/>
      <c r="F47" s="178"/>
      <c r="G47" s="178"/>
      <c r="H47" s="178"/>
      <c r="I47" s="178"/>
      <c r="J47" s="178"/>
    </row>
    <row r="48" spans="1:10" ht="15" customHeight="1">
      <c r="A48" s="151"/>
      <c r="C48" s="178"/>
      <c r="D48" s="178"/>
      <c r="E48" s="178"/>
      <c r="F48" s="178"/>
      <c r="G48" s="178"/>
      <c r="H48" s="178"/>
      <c r="I48" s="178"/>
      <c r="J48" s="178"/>
    </row>
    <row r="49" spans="1:10" ht="17.850000000000001" customHeight="1">
      <c r="A49" s="151"/>
      <c r="C49" s="178"/>
      <c r="D49" s="178"/>
      <c r="E49" s="178"/>
      <c r="F49" s="178"/>
      <c r="G49" s="178"/>
      <c r="H49" s="178"/>
      <c r="I49" s="178"/>
      <c r="J49" s="178"/>
    </row>
    <row r="50" spans="1:10" ht="17.850000000000001" customHeight="1">
      <c r="A50" s="151"/>
      <c r="C50" s="178"/>
      <c r="D50" s="178"/>
      <c r="E50" s="178"/>
      <c r="F50" s="178"/>
      <c r="G50" s="178"/>
      <c r="H50" s="178"/>
      <c r="I50" s="178"/>
      <c r="J50" s="178"/>
    </row>
    <row r="51" spans="1:10" ht="17.850000000000001" customHeight="1">
      <c r="A51" s="151"/>
      <c r="C51" s="178"/>
      <c r="D51" s="178"/>
      <c r="E51" s="178"/>
      <c r="F51" s="178"/>
      <c r="G51" s="178"/>
      <c r="H51" s="178"/>
      <c r="I51" s="178"/>
      <c r="J51" s="178"/>
    </row>
    <row r="52" spans="1:10" ht="14.1" customHeight="1">
      <c r="A52" s="151"/>
      <c r="C52" s="178"/>
      <c r="D52" s="178"/>
      <c r="E52" s="178"/>
      <c r="F52" s="178"/>
      <c r="G52" s="178"/>
      <c r="H52" s="178"/>
      <c r="I52" s="178"/>
      <c r="J52" s="178"/>
    </row>
    <row r="53" spans="1:10" ht="17.850000000000001" customHeight="1">
      <c r="A53" s="151"/>
      <c r="C53" s="178"/>
      <c r="D53" s="178"/>
      <c r="E53" s="178"/>
      <c r="F53" s="178"/>
      <c r="G53" s="178"/>
      <c r="H53" s="178"/>
      <c r="I53" s="178"/>
      <c r="J53" s="178"/>
    </row>
    <row r="54" spans="1:10" ht="17.850000000000001" customHeight="1">
      <c r="A54" s="151"/>
      <c r="C54" s="178"/>
      <c r="D54" s="178"/>
      <c r="E54" s="178"/>
      <c r="F54" s="178"/>
      <c r="G54" s="178"/>
      <c r="H54" s="178"/>
      <c r="I54" s="178"/>
      <c r="J54" s="178"/>
    </row>
    <row r="55" spans="1:10" ht="17.850000000000001" customHeight="1">
      <c r="A55" s="151"/>
      <c r="C55" s="178"/>
      <c r="D55" s="178"/>
      <c r="E55" s="178"/>
      <c r="F55" s="178"/>
      <c r="G55" s="178"/>
      <c r="H55" s="178"/>
      <c r="I55" s="178"/>
      <c r="J55" s="178"/>
    </row>
    <row r="56" spans="1:10" ht="17.850000000000001" customHeight="1">
      <c r="A56" s="151"/>
      <c r="C56" s="178"/>
      <c r="D56" s="178"/>
      <c r="E56" s="178"/>
      <c r="F56" s="178"/>
      <c r="G56" s="178"/>
      <c r="H56" s="178"/>
      <c r="I56" s="178"/>
      <c r="J56" s="178"/>
    </row>
    <row r="57" spans="1:10" ht="17.850000000000001" customHeight="1">
      <c r="A57" s="151"/>
      <c r="C57" s="178"/>
      <c r="D57" s="178"/>
      <c r="E57" s="178"/>
      <c r="F57" s="178"/>
      <c r="G57" s="178"/>
      <c r="H57" s="178"/>
      <c r="I57" s="178"/>
      <c r="J57" s="178"/>
    </row>
    <row r="58" spans="1:10" ht="17.850000000000001" customHeight="1">
      <c r="A58" s="374">
        <v>2</v>
      </c>
      <c r="B58" s="374"/>
      <c r="C58" s="374"/>
      <c r="D58" s="374"/>
      <c r="E58" s="374"/>
      <c r="F58" s="374"/>
      <c r="G58" s="374"/>
      <c r="H58" s="374"/>
      <c r="I58" s="374"/>
      <c r="J58" s="374"/>
    </row>
    <row r="59" spans="1:10" ht="17.850000000000001" customHeight="1">
      <c r="A59" s="375" t="s">
        <v>221</v>
      </c>
      <c r="B59" s="375"/>
      <c r="C59" s="375"/>
      <c r="D59" s="375"/>
      <c r="E59" s="375"/>
      <c r="F59" s="375"/>
      <c r="G59" s="375"/>
      <c r="H59" s="375"/>
      <c r="I59" s="375"/>
      <c r="J59" s="375"/>
    </row>
    <row r="60" spans="1:10" ht="17.850000000000001" customHeight="1">
      <c r="A60" s="375" t="s">
        <v>264</v>
      </c>
      <c r="B60" s="375"/>
      <c r="C60" s="375"/>
      <c r="D60" s="375"/>
      <c r="E60" s="375"/>
      <c r="F60" s="375"/>
      <c r="G60" s="375"/>
      <c r="H60" s="375"/>
      <c r="I60" s="375"/>
      <c r="J60" s="375"/>
    </row>
    <row r="61" spans="1:10" ht="17.850000000000001" customHeight="1">
      <c r="A61" s="375" t="s">
        <v>295</v>
      </c>
      <c r="B61" s="375"/>
      <c r="C61" s="375"/>
      <c r="D61" s="375"/>
      <c r="E61" s="375"/>
      <c r="F61" s="375"/>
      <c r="G61" s="375"/>
      <c r="H61" s="375"/>
      <c r="I61" s="375"/>
      <c r="J61" s="375"/>
    </row>
    <row r="62" spans="1:10" ht="17.850000000000001" customHeight="1">
      <c r="A62" s="152"/>
      <c r="B62" s="153"/>
      <c r="C62" s="154"/>
      <c r="D62" s="155"/>
      <c r="E62" s="155"/>
      <c r="F62" s="155"/>
      <c r="G62" s="155"/>
      <c r="H62" s="376" t="s">
        <v>224</v>
      </c>
      <c r="I62" s="376"/>
      <c r="J62" s="376"/>
    </row>
    <row r="63" spans="1:10" ht="6" customHeight="1">
      <c r="A63" s="156"/>
      <c r="C63" s="151"/>
    </row>
    <row r="64" spans="1:10" ht="17.850000000000001" customHeight="1">
      <c r="C64" s="375" t="s">
        <v>225</v>
      </c>
      <c r="D64" s="375"/>
      <c r="E64" s="375"/>
      <c r="F64" s="375"/>
      <c r="G64" s="150"/>
      <c r="H64" s="375" t="s">
        <v>226</v>
      </c>
      <c r="I64" s="375"/>
      <c r="J64" s="375"/>
    </row>
    <row r="65" spans="1:10" ht="17.850000000000001" customHeight="1">
      <c r="B65" s="160" t="s">
        <v>227</v>
      </c>
      <c r="C65" s="150" t="s">
        <v>228</v>
      </c>
      <c r="D65" s="150"/>
      <c r="E65" s="150" t="s">
        <v>228</v>
      </c>
      <c r="F65" s="150"/>
      <c r="G65" s="150"/>
      <c r="H65" s="150" t="s">
        <v>228</v>
      </c>
      <c r="I65" s="150"/>
      <c r="J65" s="150" t="s">
        <v>228</v>
      </c>
    </row>
    <row r="66" spans="1:10" ht="17.850000000000001" customHeight="1">
      <c r="B66" s="150"/>
      <c r="C66" s="161" t="s">
        <v>229</v>
      </c>
      <c r="D66" s="150"/>
      <c r="E66" s="161" t="s">
        <v>229</v>
      </c>
      <c r="F66" s="150"/>
      <c r="G66" s="150"/>
      <c r="H66" s="161" t="s">
        <v>229</v>
      </c>
      <c r="I66" s="150"/>
      <c r="J66" s="161" t="s">
        <v>229</v>
      </c>
    </row>
    <row r="67" spans="1:10" ht="17.850000000000001" customHeight="1">
      <c r="A67" s="156"/>
      <c r="B67" s="150"/>
      <c r="C67" s="150">
        <v>2024</v>
      </c>
      <c r="D67" s="150"/>
      <c r="E67" s="150">
        <v>2023</v>
      </c>
      <c r="F67" s="150"/>
      <c r="G67" s="150"/>
      <c r="H67" s="150">
        <v>2024</v>
      </c>
      <c r="I67" s="150"/>
      <c r="J67" s="150">
        <v>2023</v>
      </c>
    </row>
    <row r="68" spans="1:10" ht="17.850000000000001" customHeight="1">
      <c r="A68" s="156"/>
      <c r="B68" s="150"/>
      <c r="C68" s="150"/>
      <c r="D68" s="150"/>
      <c r="E68" s="150"/>
      <c r="F68" s="150"/>
      <c r="G68" s="150"/>
      <c r="H68" s="150"/>
      <c r="I68" s="150"/>
      <c r="J68" s="150"/>
    </row>
    <row r="69" spans="1:10" ht="17.850000000000001" customHeight="1">
      <c r="A69" s="150" t="s">
        <v>296</v>
      </c>
      <c r="B69" s="179"/>
      <c r="C69" s="179"/>
      <c r="D69" s="186"/>
      <c r="E69" s="179"/>
      <c r="F69" s="186"/>
      <c r="G69" s="186"/>
      <c r="H69" s="186"/>
      <c r="I69" s="186"/>
      <c r="J69" s="186"/>
    </row>
    <row r="70" spans="1:10" ht="17.850000000000001" customHeight="1">
      <c r="A70" s="163" t="s">
        <v>297</v>
      </c>
      <c r="C70" s="175"/>
      <c r="D70" s="175"/>
      <c r="E70" s="175"/>
      <c r="F70" s="175"/>
      <c r="G70" s="175"/>
      <c r="H70" s="175"/>
      <c r="I70" s="175"/>
      <c r="J70" s="175"/>
    </row>
    <row r="71" spans="1:10" ht="17.850000000000001" customHeight="1">
      <c r="A71" s="159" t="s">
        <v>298</v>
      </c>
      <c r="B71" s="162">
        <v>28.1</v>
      </c>
      <c r="C71" s="175"/>
      <c r="D71" s="175"/>
      <c r="E71" s="175"/>
      <c r="F71" s="175"/>
      <c r="G71" s="175"/>
      <c r="H71" s="175"/>
      <c r="I71" s="175"/>
      <c r="J71" s="175"/>
    </row>
    <row r="72" spans="1:10" ht="17.850000000000001" customHeight="1">
      <c r="A72" s="168" t="s">
        <v>299</v>
      </c>
      <c r="B72" s="151"/>
      <c r="C72" s="151"/>
      <c r="D72" s="167"/>
      <c r="E72" s="151"/>
      <c r="F72" s="167"/>
      <c r="G72" s="167"/>
      <c r="H72" s="166"/>
      <c r="I72" s="167"/>
      <c r="J72" s="166"/>
    </row>
    <row r="73" spans="1:10" ht="17.850000000000001" customHeight="1" thickBot="1">
      <c r="A73" s="187" t="s">
        <v>300</v>
      </c>
      <c r="B73" s="162"/>
      <c r="C73" s="188">
        <v>4114626699</v>
      </c>
      <c r="D73" s="167"/>
      <c r="E73" s="188">
        <v>4114626699</v>
      </c>
      <c r="F73" s="167"/>
      <c r="G73" s="167"/>
      <c r="H73" s="188">
        <v>4114626699</v>
      </c>
      <c r="I73" s="167"/>
      <c r="J73" s="188">
        <v>4114626699</v>
      </c>
    </row>
    <row r="74" spans="1:10" ht="17.850000000000001" customHeight="1" thickTop="1">
      <c r="A74" s="168" t="s">
        <v>301</v>
      </c>
      <c r="C74" s="167"/>
      <c r="D74" s="167"/>
      <c r="E74" s="167"/>
      <c r="F74" s="167"/>
      <c r="G74" s="167"/>
      <c r="H74" s="167"/>
      <c r="I74" s="167"/>
      <c r="J74" s="167"/>
    </row>
    <row r="75" spans="1:10" ht="17.850000000000001" customHeight="1">
      <c r="A75" s="187" t="s">
        <v>302</v>
      </c>
      <c r="C75" s="189">
        <v>4007796699</v>
      </c>
      <c r="D75" s="167"/>
      <c r="E75" s="189">
        <v>4007796699</v>
      </c>
      <c r="F75" s="167"/>
      <c r="G75" s="167"/>
      <c r="H75" s="167">
        <v>4007796699</v>
      </c>
      <c r="I75" s="167"/>
      <c r="J75" s="167">
        <v>4007796699</v>
      </c>
    </row>
    <row r="76" spans="1:10" ht="17.850000000000001" customHeight="1">
      <c r="A76" s="168" t="s">
        <v>303</v>
      </c>
      <c r="C76" s="181">
        <v>85926434469</v>
      </c>
      <c r="D76" s="182"/>
      <c r="E76" s="181">
        <v>85926434469</v>
      </c>
      <c r="F76" s="166"/>
      <c r="G76" s="166"/>
      <c r="H76" s="166">
        <v>85926434469</v>
      </c>
      <c r="I76" s="166"/>
      <c r="J76" s="166">
        <v>85926434469</v>
      </c>
    </row>
    <row r="77" spans="1:10" ht="17.850000000000001" customHeight="1">
      <c r="A77" s="159" t="s">
        <v>304</v>
      </c>
      <c r="B77" s="162">
        <v>28.3</v>
      </c>
      <c r="C77" s="190"/>
      <c r="D77" s="178"/>
      <c r="E77" s="190"/>
      <c r="F77" s="178"/>
      <c r="G77" s="178"/>
      <c r="H77" s="182"/>
      <c r="I77" s="178"/>
      <c r="J77" s="182"/>
    </row>
    <row r="78" spans="1:10" ht="17.850000000000001" customHeight="1">
      <c r="A78" s="168" t="s">
        <v>305</v>
      </c>
      <c r="C78" s="181">
        <v>-844179789</v>
      </c>
      <c r="D78" s="182"/>
      <c r="E78" s="181">
        <v>-830406297</v>
      </c>
      <c r="F78" s="166"/>
      <c r="G78" s="166"/>
      <c r="H78" s="169">
        <v>0</v>
      </c>
      <c r="I78" s="169"/>
      <c r="J78" s="169">
        <v>0</v>
      </c>
    </row>
    <row r="79" spans="1:10" ht="17.850000000000001" customHeight="1">
      <c r="A79" s="168" t="s">
        <v>306</v>
      </c>
      <c r="B79" s="162"/>
      <c r="C79" s="181">
        <v>569258849</v>
      </c>
      <c r="D79" s="182"/>
      <c r="E79" s="181">
        <v>577505952</v>
      </c>
      <c r="F79" s="166"/>
      <c r="G79" s="166"/>
      <c r="H79" s="169">
        <v>0</v>
      </c>
      <c r="I79" s="169"/>
      <c r="J79" s="169">
        <v>0</v>
      </c>
    </row>
    <row r="80" spans="1:10" ht="17.850000000000001" customHeight="1">
      <c r="A80" s="168" t="s">
        <v>307</v>
      </c>
      <c r="B80" s="162"/>
      <c r="C80" s="181">
        <v>36867563</v>
      </c>
      <c r="D80" s="182"/>
      <c r="E80" s="181">
        <v>36867563</v>
      </c>
      <c r="F80" s="166"/>
      <c r="G80" s="166"/>
      <c r="H80" s="166">
        <v>36867563</v>
      </c>
      <c r="I80" s="166"/>
      <c r="J80" s="166">
        <v>36867563</v>
      </c>
    </row>
    <row r="81" spans="1:17" ht="17.850000000000001" customHeight="1">
      <c r="A81" s="168" t="s">
        <v>308</v>
      </c>
      <c r="B81" s="162"/>
      <c r="C81" s="181">
        <v>342950339</v>
      </c>
      <c r="D81" s="182"/>
      <c r="E81" s="181">
        <v>149516332</v>
      </c>
      <c r="F81" s="191"/>
      <c r="G81" s="191"/>
      <c r="H81" s="181">
        <v>342950339</v>
      </c>
      <c r="I81" s="166"/>
      <c r="J81" s="166">
        <v>149516332</v>
      </c>
    </row>
    <row r="82" spans="1:17" ht="17.850000000000001" customHeight="1">
      <c r="A82" s="168" t="s">
        <v>309</v>
      </c>
      <c r="B82" s="162"/>
      <c r="C82" s="181">
        <v>32173940</v>
      </c>
      <c r="D82" s="182"/>
      <c r="E82" s="181">
        <v>32173940</v>
      </c>
      <c r="F82" s="166"/>
      <c r="G82" s="166"/>
      <c r="H82" s="169">
        <v>0</v>
      </c>
      <c r="I82" s="169"/>
      <c r="J82" s="169">
        <v>0</v>
      </c>
    </row>
    <row r="83" spans="1:17" ht="17.850000000000001" customHeight="1">
      <c r="A83" s="159" t="s">
        <v>310</v>
      </c>
      <c r="B83" s="162"/>
      <c r="C83" s="169">
        <v>0</v>
      </c>
      <c r="D83" s="182"/>
      <c r="E83" s="181">
        <v>193434007</v>
      </c>
      <c r="F83" s="166"/>
      <c r="G83" s="166"/>
      <c r="H83" s="169">
        <v>0</v>
      </c>
      <c r="I83" s="166"/>
      <c r="J83" s="166">
        <v>193434007</v>
      </c>
    </row>
    <row r="84" spans="1:17" ht="17.850000000000001" customHeight="1">
      <c r="A84" s="159" t="s">
        <v>311</v>
      </c>
      <c r="B84" s="162"/>
      <c r="D84" s="175"/>
      <c r="F84" s="175"/>
      <c r="G84" s="175"/>
      <c r="H84" s="172"/>
      <c r="I84" s="175"/>
      <c r="J84" s="172"/>
    </row>
    <row r="85" spans="1:17" ht="17.850000000000001" customHeight="1">
      <c r="A85" s="159" t="s">
        <v>312</v>
      </c>
      <c r="B85" s="162"/>
      <c r="C85" s="151"/>
      <c r="D85" s="175"/>
      <c r="E85" s="151"/>
      <c r="F85" s="175"/>
      <c r="G85" s="175"/>
      <c r="H85" s="172"/>
      <c r="I85" s="175"/>
      <c r="J85" s="172"/>
    </row>
    <row r="86" spans="1:17" ht="17.850000000000001" customHeight="1">
      <c r="A86" s="192" t="s">
        <v>313</v>
      </c>
      <c r="B86" s="162">
        <v>29</v>
      </c>
      <c r="C86" s="181">
        <v>411462670</v>
      </c>
      <c r="D86" s="182"/>
      <c r="E86" s="181">
        <v>411462670</v>
      </c>
      <c r="F86" s="166"/>
      <c r="G86" s="166"/>
      <c r="H86" s="166">
        <v>411462670</v>
      </c>
      <c r="I86" s="166"/>
      <c r="J86" s="166">
        <v>411462670</v>
      </c>
    </row>
    <row r="87" spans="1:17" ht="17.850000000000001" customHeight="1">
      <c r="A87" s="192" t="s">
        <v>314</v>
      </c>
      <c r="B87" s="162">
        <v>29</v>
      </c>
      <c r="C87" s="181">
        <v>87400260</v>
      </c>
      <c r="D87" s="182"/>
      <c r="E87" s="181">
        <v>87400260</v>
      </c>
      <c r="F87" s="166"/>
      <c r="G87" s="166"/>
      <c r="H87" s="166">
        <v>85000000</v>
      </c>
      <c r="I87" s="166"/>
      <c r="J87" s="166">
        <v>85000000</v>
      </c>
    </row>
    <row r="88" spans="1:17" ht="17.850000000000001" customHeight="1">
      <c r="A88" s="159" t="s">
        <v>315</v>
      </c>
      <c r="B88" s="162"/>
      <c r="C88" s="181">
        <v>30103270842</v>
      </c>
      <c r="D88" s="182"/>
      <c r="E88" s="181">
        <v>29399326652</v>
      </c>
      <c r="F88" s="166"/>
      <c r="G88" s="166"/>
      <c r="H88" s="181">
        <v>9535575432</v>
      </c>
      <c r="I88" s="166"/>
      <c r="J88" s="166">
        <v>9517644677</v>
      </c>
    </row>
    <row r="89" spans="1:17" ht="17.850000000000001" customHeight="1">
      <c r="A89" s="159" t="s">
        <v>316</v>
      </c>
      <c r="B89" s="162">
        <v>29</v>
      </c>
      <c r="C89" s="193">
        <v>-674079280</v>
      </c>
      <c r="D89" s="182"/>
      <c r="E89" s="193">
        <v>-326305211</v>
      </c>
      <c r="F89" s="166"/>
      <c r="G89" s="166"/>
      <c r="H89" s="193">
        <v>122880724</v>
      </c>
      <c r="I89" s="169"/>
      <c r="J89" s="194">
        <v>202816342</v>
      </c>
    </row>
    <row r="90" spans="1:17" ht="17.850000000000001" customHeight="1">
      <c r="A90" s="195" t="s">
        <v>317</v>
      </c>
      <c r="C90" s="196">
        <f>SUM(C75:C89)</f>
        <v>119999356562</v>
      </c>
      <c r="D90" s="174"/>
      <c r="E90" s="196">
        <f>SUM(E75:E89)</f>
        <v>119665207036</v>
      </c>
      <c r="F90" s="174"/>
      <c r="G90" s="174"/>
      <c r="H90" s="196">
        <f>SUM(H75:H89)</f>
        <v>100468967896</v>
      </c>
      <c r="I90" s="174"/>
      <c r="J90" s="196">
        <f>SUM(J75:J89)</f>
        <v>100530972759</v>
      </c>
    </row>
    <row r="91" spans="1:17" ht="17.850000000000001" customHeight="1">
      <c r="A91" s="159" t="s">
        <v>318</v>
      </c>
      <c r="B91" s="197"/>
      <c r="C91" s="181">
        <v>6202902736</v>
      </c>
      <c r="D91" s="182"/>
      <c r="E91" s="181">
        <v>6230295453</v>
      </c>
      <c r="F91" s="166"/>
      <c r="G91" s="166"/>
      <c r="H91" s="198">
        <v>0</v>
      </c>
      <c r="I91" s="169"/>
      <c r="J91" s="198">
        <v>0</v>
      </c>
    </row>
    <row r="92" spans="1:17" ht="17.850000000000001" customHeight="1">
      <c r="A92" s="156" t="s">
        <v>319</v>
      </c>
      <c r="C92" s="173">
        <f>SUM(C90:C91)</f>
        <v>126202259298</v>
      </c>
      <c r="D92" s="176"/>
      <c r="E92" s="173">
        <f>SUM(E90:E91)</f>
        <v>125895502489</v>
      </c>
      <c r="F92" s="176"/>
      <c r="G92" s="176"/>
      <c r="H92" s="173">
        <f>SUM(H90:H91)</f>
        <v>100468967896</v>
      </c>
      <c r="I92" s="176"/>
      <c r="J92" s="173">
        <f>SUM(J90:J91)</f>
        <v>100530972759</v>
      </c>
    </row>
    <row r="93" spans="1:17" ht="17.850000000000001" customHeight="1" thickBot="1">
      <c r="A93" s="156" t="s">
        <v>320</v>
      </c>
      <c r="C93" s="177">
        <f>SUM(C92,C35)</f>
        <v>337012202986</v>
      </c>
      <c r="D93" s="174"/>
      <c r="E93" s="177">
        <f>SUM(E92,E35)</f>
        <v>338969810543</v>
      </c>
      <c r="F93" s="174"/>
      <c r="G93" s="174"/>
      <c r="H93" s="177">
        <f>SUM(H92,H35)</f>
        <v>247697342782</v>
      </c>
      <c r="I93" s="174"/>
      <c r="J93" s="177">
        <f>SUM(J92,J35)</f>
        <v>255346941286</v>
      </c>
      <c r="N93" s="199"/>
      <c r="O93" s="199"/>
      <c r="P93" s="199"/>
      <c r="Q93" s="199"/>
    </row>
    <row r="94" spans="1:17" ht="17.850000000000001" customHeight="1" thickTop="1">
      <c r="A94" s="156"/>
      <c r="C94" s="176"/>
      <c r="D94" s="174"/>
      <c r="E94" s="176"/>
      <c r="F94" s="174"/>
      <c r="G94" s="174"/>
      <c r="H94" s="176"/>
      <c r="I94" s="174"/>
      <c r="J94" s="176"/>
    </row>
    <row r="95" spans="1:17" ht="17.850000000000001" customHeight="1">
      <c r="A95" s="156"/>
      <c r="C95" s="176"/>
      <c r="D95" s="174"/>
      <c r="E95" s="176"/>
      <c r="F95" s="174"/>
      <c r="G95" s="174"/>
      <c r="H95" s="176"/>
      <c r="I95" s="174"/>
      <c r="J95" s="176"/>
    </row>
    <row r="96" spans="1:17" ht="15" customHeight="1">
      <c r="A96" s="156"/>
      <c r="C96" s="176"/>
      <c r="D96" s="174"/>
      <c r="E96" s="176"/>
      <c r="F96" s="174"/>
      <c r="G96" s="174"/>
      <c r="H96" s="176"/>
      <c r="I96" s="174"/>
      <c r="J96" s="176"/>
    </row>
    <row r="97" spans="1:10" ht="13.5" customHeight="1">
      <c r="A97" s="156"/>
      <c r="C97" s="176"/>
      <c r="D97" s="174"/>
      <c r="E97" s="176"/>
      <c r="F97" s="174"/>
      <c r="G97" s="174"/>
      <c r="H97" s="176"/>
      <c r="I97" s="174"/>
      <c r="J97" s="176"/>
    </row>
    <row r="98" spans="1:10" ht="17.850000000000001" customHeight="1">
      <c r="A98" s="156"/>
      <c r="C98" s="176"/>
      <c r="D98" s="174"/>
      <c r="E98" s="176"/>
      <c r="F98" s="174"/>
      <c r="G98" s="174"/>
      <c r="H98" s="176"/>
      <c r="I98" s="174"/>
      <c r="J98" s="176"/>
    </row>
    <row r="99" spans="1:10" ht="14.1" customHeight="1">
      <c r="A99" s="156"/>
      <c r="C99" s="176"/>
      <c r="D99" s="174"/>
      <c r="E99" s="176"/>
      <c r="F99" s="174"/>
      <c r="G99" s="174"/>
      <c r="H99" s="176"/>
      <c r="I99" s="174"/>
      <c r="J99" s="176"/>
    </row>
    <row r="100" spans="1:10" ht="17.850000000000001" customHeight="1">
      <c r="A100" s="156"/>
      <c r="C100" s="176"/>
      <c r="D100" s="174"/>
      <c r="E100" s="176"/>
      <c r="F100" s="174"/>
      <c r="G100" s="174"/>
      <c r="H100" s="176"/>
      <c r="I100" s="174"/>
      <c r="J100" s="176"/>
    </row>
    <row r="101" spans="1:10" ht="17.850000000000001" customHeight="1">
      <c r="A101" s="156"/>
      <c r="C101" s="176"/>
      <c r="D101" s="174"/>
      <c r="E101" s="176"/>
      <c r="F101" s="174"/>
      <c r="G101" s="174"/>
      <c r="H101" s="176"/>
      <c r="I101" s="174"/>
      <c r="J101" s="176"/>
    </row>
    <row r="102" spans="1:10" ht="17.850000000000001" customHeight="1">
      <c r="A102" s="156"/>
      <c r="C102" s="176"/>
      <c r="D102" s="174"/>
      <c r="E102" s="176"/>
      <c r="F102" s="174"/>
      <c r="G102" s="174"/>
      <c r="H102" s="176"/>
      <c r="I102" s="174"/>
      <c r="J102" s="176"/>
    </row>
    <row r="103" spans="1:10" ht="17.850000000000001" customHeight="1">
      <c r="A103" s="156"/>
      <c r="C103" s="176"/>
      <c r="D103" s="174"/>
      <c r="E103" s="176"/>
      <c r="F103" s="174"/>
      <c r="G103" s="174"/>
      <c r="H103" s="176"/>
      <c r="I103" s="174"/>
      <c r="J103" s="176"/>
    </row>
    <row r="104" spans="1:10" ht="17.850000000000001" customHeight="1">
      <c r="A104" s="156"/>
      <c r="C104" s="176"/>
      <c r="D104" s="174"/>
      <c r="E104" s="176"/>
      <c r="F104" s="174"/>
      <c r="G104" s="174"/>
      <c r="H104" s="176"/>
      <c r="I104" s="174"/>
      <c r="J104" s="176"/>
    </row>
    <row r="105" spans="1:10" ht="17.850000000000001" customHeight="1">
      <c r="A105" s="156"/>
      <c r="C105" s="176"/>
      <c r="D105" s="174"/>
      <c r="E105" s="176"/>
      <c r="F105" s="174"/>
      <c r="G105" s="174"/>
      <c r="H105" s="176"/>
      <c r="I105" s="174"/>
      <c r="J105" s="176"/>
    </row>
    <row r="106" spans="1:10" ht="17.850000000000001" customHeight="1">
      <c r="A106" s="156"/>
      <c r="C106" s="176"/>
      <c r="D106" s="174"/>
      <c r="E106" s="176"/>
      <c r="F106" s="174"/>
      <c r="G106" s="174"/>
      <c r="H106" s="176"/>
      <c r="I106" s="174"/>
      <c r="J106" s="176"/>
    </row>
    <row r="107" spans="1:10" ht="15.6" customHeight="1">
      <c r="A107" s="156"/>
      <c r="C107" s="176"/>
      <c r="D107" s="174"/>
      <c r="E107" s="176"/>
      <c r="F107" s="174"/>
      <c r="G107" s="174"/>
      <c r="H107" s="176"/>
      <c r="I107" s="174"/>
      <c r="J107" s="176"/>
    </row>
    <row r="108" spans="1:10" ht="15" customHeight="1">
      <c r="A108" s="156"/>
      <c r="C108" s="176"/>
      <c r="D108" s="174"/>
      <c r="E108" s="176"/>
      <c r="F108" s="174"/>
      <c r="G108" s="174"/>
      <c r="H108" s="176"/>
      <c r="I108" s="174"/>
      <c r="J108" s="176"/>
    </row>
    <row r="109" spans="1:10" ht="15" customHeight="1">
      <c r="A109" s="156"/>
      <c r="C109" s="176"/>
      <c r="D109" s="174"/>
      <c r="E109" s="176"/>
      <c r="F109" s="174"/>
      <c r="G109" s="174"/>
      <c r="H109" s="176"/>
      <c r="I109" s="174"/>
      <c r="J109" s="176"/>
    </row>
    <row r="110" spans="1:10" ht="15" customHeight="1">
      <c r="A110" s="156"/>
      <c r="C110" s="176"/>
      <c r="D110" s="174"/>
      <c r="E110" s="176"/>
      <c r="F110" s="174"/>
      <c r="G110" s="174"/>
      <c r="H110" s="176"/>
      <c r="I110" s="174"/>
      <c r="J110" s="176"/>
    </row>
    <row r="111" spans="1:10" ht="15" customHeight="1">
      <c r="A111" s="156"/>
      <c r="C111" s="176"/>
      <c r="D111" s="174"/>
      <c r="E111" s="176"/>
      <c r="F111" s="174"/>
      <c r="G111" s="174"/>
      <c r="H111" s="176"/>
      <c r="I111" s="174"/>
      <c r="J111" s="176"/>
    </row>
    <row r="112" spans="1:10" ht="15" customHeight="1">
      <c r="A112" s="156"/>
      <c r="C112" s="176"/>
      <c r="D112" s="174"/>
      <c r="E112" s="176"/>
      <c r="F112" s="174"/>
      <c r="G112" s="174"/>
      <c r="H112" s="176"/>
      <c r="I112" s="174"/>
      <c r="J112" s="176"/>
    </row>
    <row r="113" spans="1:10" ht="17.850000000000001" customHeight="1">
      <c r="A113" s="156"/>
      <c r="C113" s="176"/>
      <c r="D113" s="174"/>
      <c r="E113" s="176"/>
      <c r="F113" s="174"/>
      <c r="G113" s="174"/>
      <c r="H113" s="176"/>
      <c r="I113" s="174"/>
      <c r="J113" s="176"/>
    </row>
    <row r="114" spans="1:10" ht="17.850000000000001" customHeight="1">
      <c r="A114" s="151" t="s">
        <v>263</v>
      </c>
      <c r="C114" s="176"/>
      <c r="D114" s="174"/>
      <c r="E114" s="176"/>
      <c r="F114" s="174"/>
      <c r="G114" s="174"/>
      <c r="H114" s="176"/>
      <c r="I114" s="176"/>
      <c r="J114" s="176"/>
    </row>
    <row r="115" spans="1:10" ht="17.850000000000001" customHeight="1">
      <c r="A115" s="151"/>
      <c r="C115" s="178"/>
      <c r="D115" s="178"/>
      <c r="E115" s="178"/>
      <c r="F115" s="178"/>
      <c r="G115" s="178"/>
      <c r="H115" s="178"/>
      <c r="I115" s="178"/>
      <c r="J115" s="178"/>
    </row>
    <row r="116" spans="1:10" ht="17.850000000000001" customHeight="1">
      <c r="A116" s="374">
        <v>3</v>
      </c>
      <c r="B116" s="374"/>
      <c r="C116" s="374"/>
      <c r="D116" s="374"/>
      <c r="E116" s="374"/>
      <c r="F116" s="374"/>
      <c r="G116" s="374"/>
      <c r="H116" s="374"/>
      <c r="I116" s="374"/>
      <c r="J116" s="374"/>
    </row>
  </sheetData>
  <mergeCells count="14">
    <mergeCell ref="A1:J1"/>
    <mergeCell ref="A2:J2"/>
    <mergeCell ref="A3:J3"/>
    <mergeCell ref="H4:J4"/>
    <mergeCell ref="C6:F6"/>
    <mergeCell ref="H6:J6"/>
    <mergeCell ref="A116:J116"/>
    <mergeCell ref="A58:J58"/>
    <mergeCell ref="A59:J59"/>
    <mergeCell ref="A60:J60"/>
    <mergeCell ref="A61:J61"/>
    <mergeCell ref="H62:J62"/>
    <mergeCell ref="C64:F64"/>
    <mergeCell ref="H64:J64"/>
  </mergeCells>
  <pageMargins left="0.8" right="0.4" top="0.9" bottom="0.9" header="0.5" footer="0.25"/>
  <pageSetup paperSize="9" scale="70" firstPageNumber="3" fitToHeight="0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11</vt:i4>
      </vt:variant>
    </vt:vector>
  </HeadingPairs>
  <TitlesOfParts>
    <vt:vector size="29" baseType="lpstr">
      <vt:lpstr>financial_info</vt:lpstr>
      <vt:lpstr>CPALL</vt:lpstr>
      <vt:lpstr>CP_BS 24</vt:lpstr>
      <vt:lpstr>CP_PL 24</vt:lpstr>
      <vt:lpstr>CP_BS 23</vt:lpstr>
      <vt:lpstr>CP_PL 23</vt:lpstr>
      <vt:lpstr>BJC</vt:lpstr>
      <vt:lpstr>BJC_BS 24</vt:lpstr>
      <vt:lpstr>BJC_BS 24(2)</vt:lpstr>
      <vt:lpstr>BJC_PL 24</vt:lpstr>
      <vt:lpstr>BJC_BS 23</vt:lpstr>
      <vt:lpstr>BJC_BS 23(2)</vt:lpstr>
      <vt:lpstr>BJC_PL 23</vt:lpstr>
      <vt:lpstr>HMPRO</vt:lpstr>
      <vt:lpstr>HM_BS 24</vt:lpstr>
      <vt:lpstr>HM_PL&amp;CF 24</vt:lpstr>
      <vt:lpstr>HM_BS 23</vt:lpstr>
      <vt:lpstr>HM_PL&amp;CF 23</vt:lpstr>
      <vt:lpstr>'BJC_BS 23'!Print_Area</vt:lpstr>
      <vt:lpstr>'BJC_BS 23(2)'!Print_Area</vt:lpstr>
      <vt:lpstr>'BJC_PL 23'!Print_Area</vt:lpstr>
      <vt:lpstr>'CP_BS 23'!Print_Area</vt:lpstr>
      <vt:lpstr>'CP_BS 24'!Print_Area</vt:lpstr>
      <vt:lpstr>'CP_PL 23'!Print_Area</vt:lpstr>
      <vt:lpstr>'CP_PL 24'!Print_Area</vt:lpstr>
      <vt:lpstr>'HM_BS 23'!Print_Area</vt:lpstr>
      <vt:lpstr>'HM_BS 24'!Print_Area</vt:lpstr>
      <vt:lpstr>'HM_PL&amp;CF 23'!Print_Area</vt:lpstr>
      <vt:lpstr>'HM_PL&amp;CF 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Punchika Visarathakul</cp:lastModifiedBy>
  <dcterms:created xsi:type="dcterms:W3CDTF">2025-05-20T09:30:58Z</dcterms:created>
  <dcterms:modified xsi:type="dcterms:W3CDTF">2025-05-22T05:50:46Z</dcterms:modified>
</cp:coreProperties>
</file>