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6246081f0b9260/Desktop/project/"/>
    </mc:Choice>
  </mc:AlternateContent>
  <xr:revisionPtr revIDLastSave="26" documentId="13_ncr:1_{886A962B-5CEC-4A4E-8965-6063A6C214D4}" xr6:coauthVersionLast="47" xr6:coauthVersionMax="47" xr10:uidLastSave="{CC18D78E-1A2D-4294-93D0-23647552D880}"/>
  <bookViews>
    <workbookView xWindow="-108" yWindow="-108" windowWidth="23256" windowHeight="12576" xr2:uid="{30F8847D-BC2C-4767-AE6D-661EF09730F6}"/>
  </bookViews>
  <sheets>
    <sheet name="Payout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4" i="1"/>
</calcChain>
</file>

<file path=xl/sharedStrings.xml><?xml version="1.0" encoding="utf-8"?>
<sst xmlns="http://schemas.openxmlformats.org/spreadsheetml/2006/main" count="114" uniqueCount="77">
  <si>
    <t>Objective 4</t>
  </si>
  <si>
    <t>Sub Task 1.1</t>
  </si>
  <si>
    <t>Sub Task 1.2</t>
  </si>
  <si>
    <t>bp_id</t>
  </si>
  <si>
    <t>bp_name</t>
  </si>
  <si>
    <t>branch_name</t>
  </si>
  <si>
    <t>per_kg_rate</t>
  </si>
  <si>
    <t>payout (in INR)</t>
  </si>
  <si>
    <t>Total Cost (Rs.)</t>
  </si>
  <si>
    <t>Profit (Rs.)</t>
  </si>
  <si>
    <t>Hardik Patel</t>
  </si>
  <si>
    <t>Jamnager</t>
  </si>
  <si>
    <t>Dharmendra Sharma</t>
  </si>
  <si>
    <t>Ahmmedabad City</t>
  </si>
  <si>
    <t>Ashish saxena</t>
  </si>
  <si>
    <t>Ahmedabad Branch</t>
  </si>
  <si>
    <t>Amit Ramesh Agarwal</t>
  </si>
  <si>
    <t>Vapi</t>
  </si>
  <si>
    <t>Devendar Vanga</t>
  </si>
  <si>
    <t>Surat</t>
  </si>
  <si>
    <t>VIRENDRA SOLANKI</t>
  </si>
  <si>
    <t>Sanand</t>
  </si>
  <si>
    <t>VIKAS AGARWAL</t>
  </si>
  <si>
    <t>Vadodara</t>
  </si>
  <si>
    <t>Gulamhusen Mohamad Ghanchi</t>
  </si>
  <si>
    <t>Rajkot</t>
  </si>
  <si>
    <t>MANISHA PRAVIN PATIL</t>
  </si>
  <si>
    <t>Bhavnager</t>
  </si>
  <si>
    <t>Chauhan navneet kumar</t>
  </si>
  <si>
    <t>Mehsana</t>
  </si>
  <si>
    <t>Pravin Patil</t>
  </si>
  <si>
    <t>Rampura Branch</t>
  </si>
  <si>
    <t>Harun Abdul Bhai Theba</t>
  </si>
  <si>
    <t>Amreli</t>
  </si>
  <si>
    <t>Inderkumar moolchand gupta</t>
  </si>
  <si>
    <t>Junagarh</t>
  </si>
  <si>
    <t>GOHIL RAGHUVIRSINH R</t>
  </si>
  <si>
    <t>Gandhi Nager</t>
  </si>
  <si>
    <t>SANDEEP KUMAR</t>
  </si>
  <si>
    <t>SADHU RAM KARGWAL</t>
  </si>
  <si>
    <t>GULZAR F MEMON</t>
  </si>
  <si>
    <t>DINESHBHAI MOHANBHAI SOLANKI</t>
  </si>
  <si>
    <t>MULIYA TOFIKHUSEN HABIBBHAI</t>
  </si>
  <si>
    <t>Siddhant Subhash Borse</t>
  </si>
  <si>
    <t>PATHAN PARVEZBHAI</t>
  </si>
  <si>
    <t>BELIM RIYAZUDDIN MEHBOOBBHAI</t>
  </si>
  <si>
    <t>MAMATA PAL</t>
  </si>
  <si>
    <t>Bharat madhusing lodha</t>
  </si>
  <si>
    <t>SWAPNIL PANDEY_BP</t>
  </si>
  <si>
    <t>SURESHBHAI RAJABHAI BHARWAD</t>
  </si>
  <si>
    <t>AGARWAL SUGANDHA AMIT</t>
  </si>
  <si>
    <t>MUKESHBHAI RAJABHAI BHARWAD</t>
  </si>
  <si>
    <t>EKTA AGARWAL</t>
  </si>
  <si>
    <t>SHEKH JENULABEDEEN BADRUDIN</t>
  </si>
  <si>
    <t>RAKIB GULAMKADAR BLOCH</t>
  </si>
  <si>
    <t>RAJENDRASINH L CHAVDA</t>
  </si>
  <si>
    <t>GAJRAJSINGH B RATHOD</t>
  </si>
  <si>
    <t>FAIZILA Theba</t>
  </si>
  <si>
    <t>Ashok Kumar</t>
  </si>
  <si>
    <t>DENISH B. BAVARIYA</t>
  </si>
  <si>
    <t>Devendra r. mistry</t>
  </si>
  <si>
    <t>Karan Mistry_Delivery</t>
  </si>
  <si>
    <t>Karan Mistry_Pickup</t>
  </si>
  <si>
    <t>LALAJI BHAI THAKOR</t>
  </si>
  <si>
    <t>Meenakshi Gupta</t>
  </si>
  <si>
    <t>mo. Farukh</t>
  </si>
  <si>
    <t>MOINUDDIN R SHAIKH</t>
  </si>
  <si>
    <t>OD Maheshbhai Bhikhabhai</t>
  </si>
  <si>
    <t>Patani Salim Gafarbhai</t>
  </si>
  <si>
    <t>Pravin Thakor</t>
  </si>
  <si>
    <t>Rajesh Kumar Misra_Delivery</t>
  </si>
  <si>
    <t>Rajesh Kumar Misra_Pickup</t>
  </si>
  <si>
    <t>Shekh Seemabanu Mohammad</t>
  </si>
  <si>
    <t>Visharad Chauhan</t>
  </si>
  <si>
    <t>ZAINULSHA.M.DIWAN</t>
  </si>
  <si>
    <t>kg_delivered</t>
  </si>
  <si>
    <t>Profit/Loos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</si>
</sst>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43" formatCode="_ * #,##0.00_ ;_ * \-#,##0.00_ ;_ * &quot;-&quot;??_ ;_ @_ "/>
  </numFmts>
  <fonts count="9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AD1DC"/>
        <bgColor rgb="FFEAD1DC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8" fillId="7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3" borderId="0" xfId="0" applyFont="1" applyFill="1"/>
    <xf numFmtId="0" fontId="4" fillId="4" borderId="1" xfId="0" applyFont="1" applyFill="1" applyBorder="1"/>
    <xf numFmtId="0" fontId="5" fillId="4" borderId="1" xfId="0" applyFont="1" applyFill="1" applyBorder="1"/>
    <xf numFmtId="0" fontId="3" fillId="3" borderId="2" xfId="0" applyFont="1" applyFill="1" applyBorder="1"/>
    <xf numFmtId="0" fontId="6" fillId="0" borderId="0" xfId="0" applyFont="1"/>
    <xf numFmtId="0" fontId="0" fillId="0" borderId="1" xfId="0" applyBorder="1"/>
    <xf numFmtId="0" fontId="1" fillId="0" borderId="1" xfId="0" applyFont="1" applyBorder="1"/>
    <xf numFmtId="43" fontId="1" fillId="0" borderId="1" xfId="1" applyFont="1" applyBorder="1"/>
    <xf numFmtId="3" fontId="7" fillId="0" borderId="2" xfId="0" applyNumberFormat="1" applyFont="1" applyBorder="1"/>
    <xf numFmtId="1" fontId="1" fillId="0" borderId="0" xfId="0" applyNumberFormat="1" applyFont="1"/>
    <xf numFmtId="2" fontId="1" fillId="0" borderId="0" xfId="0" applyNumberFormat="1" applyFont="1"/>
    <xf numFmtId="0" fontId="0" fillId="5" borderId="1" xfId="0" applyFill="1" applyBorder="1"/>
    <xf numFmtId="0" fontId="1" fillId="5" borderId="1" xfId="0" applyFont="1" applyFill="1" applyBorder="1"/>
    <xf numFmtId="43" fontId="1" fillId="5" borderId="1" xfId="1" applyFont="1" applyFill="1" applyBorder="1"/>
    <xf numFmtId="44" fontId="1" fillId="6" borderId="1" xfId="1" applyNumberFormat="1" applyFont="1" applyFill="1" applyBorder="1"/>
    <xf numFmtId="0" fontId="8" fillId="7" borderId="0" xfId="2"/>
    <xf numFmtId="0" fontId="2" fillId="2" borderId="0" xfId="0" applyFont="1" applyFill="1"/>
    <xf numFmtId="0" fontId="0" fillId="0" borderId="0" xfId="0"/>
  </cellXfs>
  <cellStyles count="3">
    <cellStyle name="Accent1" xfId="2" builtinId="29"/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96246081f0b9260/Desktop/project/branch_wise_rate.xlsx" TargetMode="External"/><Relationship Id="rId1" Type="http://schemas.openxmlformats.org/officeDocument/2006/relationships/externalLinkPath" Target="branch_wise_rat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96246081f0b9260/Desktop/project/Cost%5e120Pivot.xlsx" TargetMode="External"/><Relationship Id="rId1" Type="http://schemas.openxmlformats.org/officeDocument/2006/relationships/externalLinkPath" Target="Cost%5e120Piv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Jamnager</v>
          </cell>
          <cell r="B2">
            <v>4</v>
          </cell>
        </row>
        <row r="3">
          <cell r="A3" t="str">
            <v>Ahmmedabad City</v>
          </cell>
          <cell r="B3">
            <v>3</v>
          </cell>
        </row>
        <row r="4">
          <cell r="A4" t="str">
            <v>Ahmedabad Branch</v>
          </cell>
          <cell r="B4">
            <v>5</v>
          </cell>
        </row>
        <row r="5">
          <cell r="A5" t="str">
            <v>Vapi</v>
          </cell>
          <cell r="B5">
            <v>5</v>
          </cell>
        </row>
        <row r="6">
          <cell r="A6" t="str">
            <v>Surat</v>
          </cell>
          <cell r="B6">
            <v>5</v>
          </cell>
        </row>
        <row r="7">
          <cell r="A7" t="str">
            <v>Sanand</v>
          </cell>
          <cell r="B7">
            <v>5</v>
          </cell>
        </row>
        <row r="8">
          <cell r="A8" t="str">
            <v>Vadodara</v>
          </cell>
          <cell r="B8">
            <v>5</v>
          </cell>
        </row>
        <row r="9">
          <cell r="A9" t="str">
            <v>Rajkot</v>
          </cell>
          <cell r="B9">
            <v>7</v>
          </cell>
        </row>
        <row r="10">
          <cell r="A10" t="str">
            <v>Bhavnager</v>
          </cell>
          <cell r="B10">
            <v>7</v>
          </cell>
        </row>
        <row r="11">
          <cell r="A11" t="str">
            <v>Mehsana</v>
          </cell>
          <cell r="B11">
            <v>7</v>
          </cell>
        </row>
        <row r="12">
          <cell r="A12" t="str">
            <v>Rampura Branch</v>
          </cell>
          <cell r="B12">
            <v>9</v>
          </cell>
        </row>
        <row r="13">
          <cell r="A13" t="str">
            <v>Amreli</v>
          </cell>
          <cell r="B13">
            <v>4</v>
          </cell>
        </row>
        <row r="14">
          <cell r="A14" t="str">
            <v>Junagarh</v>
          </cell>
          <cell r="B14">
            <v>6</v>
          </cell>
        </row>
        <row r="15">
          <cell r="A15" t="str">
            <v>Gandhi Nager</v>
          </cell>
          <cell r="B15">
            <v>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st Pivot"/>
    </sheetNames>
    <sheetDataSet>
      <sheetData sheetId="0">
        <row r="1">
          <cell r="A1" t="str">
            <v>BP name</v>
          </cell>
          <cell r="B1" t="str">
            <v xml:space="preserve">Sum of Total Cost  </v>
          </cell>
        </row>
        <row r="2">
          <cell r="A2" t="str">
            <v>AGARWAL SUGANDHA AMIT</v>
          </cell>
          <cell r="B2">
            <v>144541.63079074514</v>
          </cell>
        </row>
        <row r="3">
          <cell r="A3" t="str">
            <v>Amit Ramesh Agarwal</v>
          </cell>
          <cell r="B3">
            <v>96800</v>
          </cell>
        </row>
        <row r="4">
          <cell r="A4" t="str">
            <v>ASHISH SAXENA</v>
          </cell>
          <cell r="B4">
            <v>91994.665747902181</v>
          </cell>
        </row>
        <row r="5">
          <cell r="A5" t="str">
            <v>Ashok Kumar</v>
          </cell>
          <cell r="B5">
            <v>64982.993258745468</v>
          </cell>
        </row>
        <row r="6">
          <cell r="A6" t="str">
            <v>BELIM RIYAZUDDIN MEHBOOBBHAI</v>
          </cell>
          <cell r="B6">
            <v>59862.317308364662</v>
          </cell>
        </row>
        <row r="7">
          <cell r="A7" t="str">
            <v>Bharat madhusing lodha</v>
          </cell>
          <cell r="B7">
            <v>56438.521816023458</v>
          </cell>
        </row>
        <row r="8">
          <cell r="A8" t="str">
            <v>Chauhan navneet kumar</v>
          </cell>
          <cell r="B8">
            <v>59900</v>
          </cell>
        </row>
        <row r="9">
          <cell r="A9" t="str">
            <v>DENISH B. BAVARIYA</v>
          </cell>
          <cell r="B9">
            <v>56438.521816023458</v>
          </cell>
        </row>
        <row r="10">
          <cell r="A10" t="str">
            <v>Devendar Vanga</v>
          </cell>
          <cell r="B10">
            <v>273576.82325539086</v>
          </cell>
        </row>
        <row r="11">
          <cell r="A11" t="str">
            <v>Devendra r. mistry</v>
          </cell>
          <cell r="B11">
            <v>48208.571428571428</v>
          </cell>
        </row>
        <row r="12">
          <cell r="A12" t="str">
            <v>Dharmendra Sharma</v>
          </cell>
          <cell r="B12">
            <v>173718.62441425069</v>
          </cell>
        </row>
        <row r="13">
          <cell r="A13" t="str">
            <v>DINESHBHAI MOHANBHAI SOLANKI</v>
          </cell>
          <cell r="B13">
            <v>56438.521816023458</v>
          </cell>
        </row>
        <row r="14">
          <cell r="A14" t="str">
            <v>EKTA AGARWAL</v>
          </cell>
          <cell r="B14">
            <v>56438.521816023458</v>
          </cell>
        </row>
        <row r="15">
          <cell r="A15" t="str">
            <v>FAIZILA Theba</v>
          </cell>
          <cell r="B15">
            <v>47660</v>
          </cell>
        </row>
        <row r="16">
          <cell r="A16" t="str">
            <v>GAJRAJSINGH B RATHOD</v>
          </cell>
          <cell r="B16">
            <v>64982.993258745468</v>
          </cell>
        </row>
        <row r="17">
          <cell r="A17" t="str">
            <v>GOHIL RAGHUVIRSINH R</v>
          </cell>
          <cell r="B17">
            <v>49580</v>
          </cell>
        </row>
        <row r="18">
          <cell r="A18" t="str">
            <v>Gulamhusen Mohamad Ghanchi</v>
          </cell>
          <cell r="B18">
            <v>68337.142857142855</v>
          </cell>
        </row>
        <row r="19">
          <cell r="A19" t="str">
            <v>GULZAR F MEMON</v>
          </cell>
          <cell r="B19">
            <v>91994.665747902181</v>
          </cell>
        </row>
        <row r="20">
          <cell r="A20" t="str">
            <v>Hardik Patel</v>
          </cell>
          <cell r="B20">
            <v>178141.10152349135</v>
          </cell>
        </row>
        <row r="21">
          <cell r="A21" t="str">
            <v>Harun Abdul Bhai Theba</v>
          </cell>
          <cell r="B21">
            <v>49580</v>
          </cell>
        </row>
        <row r="22">
          <cell r="A22" t="str">
            <v>Inderkumar moolchand gupta</v>
          </cell>
          <cell r="B22">
            <v>200552.72847315401</v>
          </cell>
        </row>
        <row r="23">
          <cell r="A23" t="str">
            <v>Karan Mistry_Delivery</v>
          </cell>
          <cell r="B23">
            <v>56438.521816023458</v>
          </cell>
        </row>
        <row r="24">
          <cell r="A24" t="str">
            <v>Karan Mistry_Pickup</v>
          </cell>
          <cell r="B24">
            <v>47660</v>
          </cell>
        </row>
        <row r="25">
          <cell r="A25" t="str">
            <v>LALAJI BHAI THAKOR</v>
          </cell>
          <cell r="B25">
            <v>59862.317308364662</v>
          </cell>
        </row>
        <row r="26">
          <cell r="A26" t="str">
            <v>MAMATA PAL</v>
          </cell>
          <cell r="B26">
            <v>49580</v>
          </cell>
        </row>
        <row r="27">
          <cell r="A27" t="str">
            <v>MANISHA PRAVIN PATIL</v>
          </cell>
          <cell r="B27">
            <v>114488.57142857142</v>
          </cell>
        </row>
        <row r="28">
          <cell r="A28" t="str">
            <v>Meenakshi Gupta</v>
          </cell>
          <cell r="B28">
            <v>49580</v>
          </cell>
        </row>
        <row r="29">
          <cell r="A29" t="str">
            <v>mo. Farukh</v>
          </cell>
          <cell r="B29">
            <v>49580</v>
          </cell>
        </row>
        <row r="30">
          <cell r="A30" t="str">
            <v>MOINUDDIN R SHAIKH</v>
          </cell>
          <cell r="B30">
            <v>56438.521816023458</v>
          </cell>
        </row>
        <row r="31">
          <cell r="A31" t="str">
            <v>MUKESHBHAI RAJABHAI BHARWAD</v>
          </cell>
          <cell r="B31">
            <v>64982.993258745468</v>
          </cell>
        </row>
        <row r="32">
          <cell r="A32" t="str">
            <v>MULIYA TOFIKHUSEN HABIBBHAI</v>
          </cell>
          <cell r="B32">
            <v>68337.142857142855</v>
          </cell>
        </row>
        <row r="33">
          <cell r="A33" t="str">
            <v>OD Maheshbhai Bhikhabhai</v>
          </cell>
          <cell r="B33">
            <v>49580</v>
          </cell>
        </row>
        <row r="34">
          <cell r="A34" t="str">
            <v>Patani Salim Gafarbhai</v>
          </cell>
          <cell r="B34">
            <v>122108.57142857142</v>
          </cell>
        </row>
        <row r="35">
          <cell r="A35" t="str">
            <v>PATHAN PARVEZBHAI</v>
          </cell>
          <cell r="B35">
            <v>56438.521816023458</v>
          </cell>
        </row>
        <row r="36">
          <cell r="A36" t="str">
            <v>Pravin Patil</v>
          </cell>
          <cell r="B36">
            <v>48208.571428571428</v>
          </cell>
        </row>
        <row r="37">
          <cell r="A37" t="str">
            <v>Pravin Thakor</v>
          </cell>
          <cell r="B37">
            <v>81800</v>
          </cell>
        </row>
        <row r="38">
          <cell r="A38" t="str">
            <v>RAJENDRASINH L CHAVDA</v>
          </cell>
          <cell r="B38">
            <v>48208.571428571428</v>
          </cell>
        </row>
        <row r="39">
          <cell r="A39" t="str">
            <v>Rajesh Kumar Misra_Delivery</v>
          </cell>
          <cell r="B39">
            <v>47660</v>
          </cell>
        </row>
        <row r="40">
          <cell r="A40" t="str">
            <v>Rajesh Kumar Misra_Pickup</v>
          </cell>
          <cell r="B40">
            <v>77400</v>
          </cell>
        </row>
        <row r="41">
          <cell r="A41" t="str">
            <v>RAKIB GULAMKADAR BLOCH</v>
          </cell>
          <cell r="B41">
            <v>48208.571428571428</v>
          </cell>
        </row>
        <row r="42">
          <cell r="A42" t="str">
            <v>SADHU RAM KARGWAL</v>
          </cell>
          <cell r="B42">
            <v>114562.99325874547</v>
          </cell>
        </row>
        <row r="43">
          <cell r="A43" t="str">
            <v>SANDEEP KUMAR</v>
          </cell>
          <cell r="B43">
            <v>91994.665747902181</v>
          </cell>
        </row>
        <row r="44">
          <cell r="A44" t="str">
            <v>SHEKH JENULABEDEEN BADRUDIN</v>
          </cell>
          <cell r="B44">
            <v>64982.993258745468</v>
          </cell>
        </row>
        <row r="45">
          <cell r="A45" t="str">
            <v>Shekh Seemabanu Mohammad</v>
          </cell>
          <cell r="B45">
            <v>49580</v>
          </cell>
        </row>
        <row r="46">
          <cell r="A46" t="str">
            <v>Siddhant Subhash Borse</v>
          </cell>
          <cell r="B46">
            <v>56438.521816023458</v>
          </cell>
        </row>
        <row r="47">
          <cell r="A47" t="str">
            <v>SURESHBHAI RAJABHAI BHARWAD</v>
          </cell>
          <cell r="B47">
            <v>276352.95197164442</v>
          </cell>
        </row>
        <row r="48">
          <cell r="A48" t="str">
            <v>SWAPNIL PANDEY_BP</v>
          </cell>
          <cell r="B48">
            <v>99160</v>
          </cell>
        </row>
        <row r="49">
          <cell r="A49" t="str">
            <v>VIKAS AGARWAL</v>
          </cell>
          <cell r="B49">
            <v>96775.55191901089</v>
          </cell>
        </row>
        <row r="50">
          <cell r="A50" t="str">
            <v>VIRENDRA SOLANKI</v>
          </cell>
          <cell r="B50">
            <v>59862.317308364662</v>
          </cell>
        </row>
        <row r="51">
          <cell r="A51" t="str">
            <v>Visharad Chauhan</v>
          </cell>
          <cell r="B51">
            <v>59862.317308364662</v>
          </cell>
        </row>
        <row r="52">
          <cell r="A52" t="str">
            <v>ZAINULSHA.M.DIWAN</v>
          </cell>
          <cell r="B52">
            <v>104800</v>
          </cell>
        </row>
        <row r="53">
          <cell r="A53" t="str">
            <v>Grand Total</v>
          </cell>
          <cell r="B53">
            <v>4261101.533932481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8041-DABF-4081-B578-5974925FB649}">
  <sheetPr>
    <tabColor rgb="FF9900FF"/>
    <outlinePr summaryBelow="0" summaryRight="0"/>
  </sheetPr>
  <dimension ref="A1:M54"/>
  <sheetViews>
    <sheetView showGridLines="0" tabSelected="1" zoomScale="70" zoomScaleNormal="70" workbookViewId="0">
      <selection activeCell="H3" sqref="H3"/>
    </sheetView>
  </sheetViews>
  <sheetFormatPr defaultColWidth="12.5546875" defaultRowHeight="16.5" customHeight="1" x14ac:dyDescent="0.3"/>
  <cols>
    <col min="1" max="1" width="5.33203125" bestFit="1" customWidth="1"/>
    <col min="2" max="2" width="29.5546875" customWidth="1"/>
    <col min="3" max="3" width="16.6640625" customWidth="1"/>
    <col min="4" max="4" width="21.109375" bestFit="1" customWidth="1"/>
    <col min="5" max="5" width="14.33203125" bestFit="1" customWidth="1"/>
    <col min="6" max="6" width="17.6640625" customWidth="1"/>
    <col min="7" max="7" width="19.109375" bestFit="1" customWidth="1"/>
    <col min="8" max="8" width="14.88671875" bestFit="1" customWidth="1"/>
    <col min="13" max="13" width="16.6640625" bestFit="1" customWidth="1"/>
  </cols>
  <sheetData>
    <row r="1" spans="1:13" ht="16.5" customHeight="1" x14ac:dyDescent="0.3">
      <c r="B1" s="1"/>
      <c r="C1" s="1"/>
      <c r="D1" s="1"/>
      <c r="E1" s="1"/>
      <c r="F1" s="1"/>
      <c r="G1" s="18" t="s">
        <v>0</v>
      </c>
      <c r="H1" s="19"/>
    </row>
    <row r="2" spans="1:13" ht="16.5" customHeight="1" x14ac:dyDescent="0.3">
      <c r="B2" s="1"/>
      <c r="C2" s="1"/>
      <c r="D2" s="1"/>
      <c r="E2" s="1"/>
      <c r="F2" s="1"/>
      <c r="G2" s="2" t="s">
        <v>1</v>
      </c>
      <c r="H2" s="2" t="s">
        <v>2</v>
      </c>
    </row>
    <row r="3" spans="1:13" ht="16.5" customHeight="1" x14ac:dyDescent="0.3">
      <c r="A3" s="3" t="s">
        <v>3</v>
      </c>
      <c r="B3" s="4" t="s">
        <v>4</v>
      </c>
      <c r="C3" s="4" t="s">
        <v>5</v>
      </c>
      <c r="D3" s="4" t="s">
        <v>75</v>
      </c>
      <c r="E3" s="4" t="s">
        <v>6</v>
      </c>
      <c r="F3" s="4" t="s">
        <v>7</v>
      </c>
      <c r="G3" s="5" t="s">
        <v>8</v>
      </c>
      <c r="H3" s="5" t="s">
        <v>9</v>
      </c>
      <c r="I3" s="17" t="s">
        <v>76</v>
      </c>
      <c r="M3" s="6"/>
    </row>
    <row r="4" spans="1:13" ht="16.5" customHeight="1" x14ac:dyDescent="0.3">
      <c r="A4" s="7">
        <v>1022</v>
      </c>
      <c r="B4" s="8" t="s">
        <v>10</v>
      </c>
      <c r="C4" s="8" t="s">
        <v>11</v>
      </c>
      <c r="D4" s="9">
        <v>66343</v>
      </c>
      <c r="E4" s="8">
        <f>VLOOKUP($C4,[1]Sheet1!$A$2:$B$15,2,FALSE)</f>
        <v>4</v>
      </c>
      <c r="F4" s="16">
        <f>D4*E4</f>
        <v>265372</v>
      </c>
      <c r="G4" s="10">
        <f>VLOOKUP(B4,'[2]Cost Pivot'!$A$1:$B$53,2,FALSE)</f>
        <v>178141.10152349135</v>
      </c>
      <c r="H4" s="10">
        <f>$F4-$G4</f>
        <v>87230.89847650865</v>
      </c>
      <c r="I4" t="str">
        <f>IF($H4&gt;0,"Profit","Loss")</f>
        <v>Profit</v>
      </c>
    </row>
    <row r="5" spans="1:13" ht="16.5" customHeight="1" x14ac:dyDescent="0.3">
      <c r="A5" s="7">
        <v>1057</v>
      </c>
      <c r="B5" s="8" t="s">
        <v>12</v>
      </c>
      <c r="C5" s="8" t="s">
        <v>13</v>
      </c>
      <c r="D5" s="9">
        <v>34688.666666666664</v>
      </c>
      <c r="E5" s="8">
        <f>VLOOKUP($C5,[1]Sheet1!$A$2:$B$15,2,FALSE)</f>
        <v>3</v>
      </c>
      <c r="F5" s="16">
        <f t="shared" ref="F5:F54" si="0">D5*E5</f>
        <v>104066</v>
      </c>
      <c r="G5" s="10">
        <f>VLOOKUP(B5,'[2]Cost Pivot'!$A$1:$B$53,2,FALSE)</f>
        <v>173718.62441425069</v>
      </c>
      <c r="H5" s="10">
        <f t="shared" ref="H5:H54" si="1">$F5-$G5</f>
        <v>-69652.624414250691</v>
      </c>
      <c r="I5" t="str">
        <f t="shared" ref="I5:I54" si="2">IF($H5&gt;0,"Profit","Loss")</f>
        <v>Loss</v>
      </c>
      <c r="J5" s="11"/>
      <c r="K5" s="11"/>
    </row>
    <row r="6" spans="1:13" ht="16.5" customHeight="1" x14ac:dyDescent="0.3">
      <c r="A6" s="7">
        <v>1061</v>
      </c>
      <c r="B6" s="8" t="s">
        <v>14</v>
      </c>
      <c r="C6" s="8" t="s">
        <v>15</v>
      </c>
      <c r="D6" s="9">
        <v>29269</v>
      </c>
      <c r="E6" s="8">
        <f>VLOOKUP($C6,[1]Sheet1!$A$2:$B$15,2,FALSE)</f>
        <v>5</v>
      </c>
      <c r="F6" s="16">
        <f t="shared" si="0"/>
        <v>146345</v>
      </c>
      <c r="G6" s="10">
        <f>VLOOKUP(B6,'[2]Cost Pivot'!$A$1:$B$53,2,FALSE)</f>
        <v>91994.665747902181</v>
      </c>
      <c r="H6" s="10">
        <f t="shared" si="1"/>
        <v>54350.334252097819</v>
      </c>
      <c r="I6" t="str">
        <f t="shared" si="2"/>
        <v>Profit</v>
      </c>
    </row>
    <row r="7" spans="1:13" ht="16.5" customHeight="1" x14ac:dyDescent="0.3">
      <c r="A7" s="7">
        <v>1070</v>
      </c>
      <c r="B7" s="8" t="s">
        <v>16</v>
      </c>
      <c r="C7" s="8" t="s">
        <v>17</v>
      </c>
      <c r="D7" s="9">
        <v>36413.599999999999</v>
      </c>
      <c r="E7" s="8">
        <f>VLOOKUP($C7,[1]Sheet1!$A$2:$B$15,2,FALSE)</f>
        <v>5</v>
      </c>
      <c r="F7" s="16">
        <f t="shared" si="0"/>
        <v>182068</v>
      </c>
      <c r="G7" s="10">
        <f>VLOOKUP(B7,'[2]Cost Pivot'!$A$1:$B$53,2,FALSE)</f>
        <v>96800</v>
      </c>
      <c r="H7" s="10">
        <f t="shared" si="1"/>
        <v>85268</v>
      </c>
      <c r="I7" t="str">
        <f t="shared" si="2"/>
        <v>Profit</v>
      </c>
    </row>
    <row r="8" spans="1:13" ht="16.5" customHeight="1" x14ac:dyDescent="0.3">
      <c r="A8" s="7">
        <v>1107</v>
      </c>
      <c r="B8" s="8" t="s">
        <v>18</v>
      </c>
      <c r="C8" s="8" t="s">
        <v>19</v>
      </c>
      <c r="D8" s="9">
        <v>14851.2</v>
      </c>
      <c r="E8" s="8">
        <f>VLOOKUP($C8,[1]Sheet1!$A$2:$B$15,2,FALSE)</f>
        <v>5</v>
      </c>
      <c r="F8" s="16">
        <f t="shared" si="0"/>
        <v>74256</v>
      </c>
      <c r="G8" s="10">
        <f>VLOOKUP(B8,'[2]Cost Pivot'!$A$1:$B$53,2,FALSE)</f>
        <v>273576.82325539086</v>
      </c>
      <c r="H8" s="10">
        <f t="shared" si="1"/>
        <v>-199320.82325539086</v>
      </c>
      <c r="I8" t="str">
        <f t="shared" si="2"/>
        <v>Loss</v>
      </c>
      <c r="J8" s="11"/>
      <c r="K8" s="12"/>
    </row>
    <row r="9" spans="1:13" ht="16.5" customHeight="1" x14ac:dyDescent="0.3">
      <c r="A9" s="7">
        <v>1104</v>
      </c>
      <c r="B9" s="8" t="s">
        <v>20</v>
      </c>
      <c r="C9" s="8" t="s">
        <v>21</v>
      </c>
      <c r="D9" s="9">
        <v>5479.6</v>
      </c>
      <c r="E9" s="8">
        <f>VLOOKUP($C9,[1]Sheet1!$A$2:$B$15,2,FALSE)</f>
        <v>5</v>
      </c>
      <c r="F9" s="16">
        <f t="shared" si="0"/>
        <v>27398</v>
      </c>
      <c r="G9" s="10">
        <f>VLOOKUP(B9,'[2]Cost Pivot'!$A$1:$B$53,2,FALSE)</f>
        <v>59862.317308364662</v>
      </c>
      <c r="H9" s="10">
        <f t="shared" si="1"/>
        <v>-32464.317308364662</v>
      </c>
      <c r="I9" t="str">
        <f t="shared" si="2"/>
        <v>Loss</v>
      </c>
    </row>
    <row r="10" spans="1:13" ht="16.5" customHeight="1" x14ac:dyDescent="0.3">
      <c r="A10" s="7">
        <v>1105</v>
      </c>
      <c r="B10" s="8" t="s">
        <v>22</v>
      </c>
      <c r="C10" s="8" t="s">
        <v>17</v>
      </c>
      <c r="D10" s="9">
        <v>12176.6</v>
      </c>
      <c r="E10" s="8">
        <f>VLOOKUP($C10,[1]Sheet1!$A$2:$B$15,2,FALSE)</f>
        <v>5</v>
      </c>
      <c r="F10" s="16">
        <f t="shared" si="0"/>
        <v>60883</v>
      </c>
      <c r="G10" s="10">
        <f>VLOOKUP(B10,'[2]Cost Pivot'!$A$1:$B$53,2,FALSE)</f>
        <v>96775.55191901089</v>
      </c>
      <c r="H10" s="10">
        <f t="shared" si="1"/>
        <v>-35892.55191901089</v>
      </c>
      <c r="I10" t="str">
        <f t="shared" si="2"/>
        <v>Loss</v>
      </c>
    </row>
    <row r="11" spans="1:13" ht="16.5" customHeight="1" x14ac:dyDescent="0.3">
      <c r="A11" s="7">
        <v>1143</v>
      </c>
      <c r="B11" s="8" t="s">
        <v>24</v>
      </c>
      <c r="C11" s="8" t="s">
        <v>15</v>
      </c>
      <c r="D11" s="9">
        <v>30367.4</v>
      </c>
      <c r="E11" s="8">
        <f>VLOOKUP($C11,[1]Sheet1!$A$2:$B$15,2,FALSE)</f>
        <v>5</v>
      </c>
      <c r="F11" s="16">
        <f t="shared" si="0"/>
        <v>151837</v>
      </c>
      <c r="G11" s="10">
        <f>VLOOKUP(B11,'[2]Cost Pivot'!$A$1:$B$53,2,FALSE)</f>
        <v>68337.142857142855</v>
      </c>
      <c r="H11" s="10">
        <f t="shared" si="1"/>
        <v>83499.857142857145</v>
      </c>
      <c r="I11" t="str">
        <f t="shared" si="2"/>
        <v>Profit</v>
      </c>
    </row>
    <row r="12" spans="1:13" ht="16.5" customHeight="1" x14ac:dyDescent="0.3">
      <c r="A12" s="7">
        <v>1146</v>
      </c>
      <c r="B12" s="8" t="s">
        <v>26</v>
      </c>
      <c r="C12" s="8" t="s">
        <v>19</v>
      </c>
      <c r="D12" s="9">
        <v>15057.4</v>
      </c>
      <c r="E12" s="8">
        <f>VLOOKUP($C12,[1]Sheet1!$A$2:$B$15,2,FALSE)</f>
        <v>5</v>
      </c>
      <c r="F12" s="16">
        <f t="shared" si="0"/>
        <v>75287</v>
      </c>
      <c r="G12" s="10">
        <f>VLOOKUP(B12,'[2]Cost Pivot'!$A$1:$B$53,2,FALSE)</f>
        <v>114488.57142857142</v>
      </c>
      <c r="H12" s="10">
        <f t="shared" si="1"/>
        <v>-39201.57142857142</v>
      </c>
      <c r="I12" t="str">
        <f t="shared" si="2"/>
        <v>Loss</v>
      </c>
    </row>
    <row r="13" spans="1:13" ht="16.5" customHeight="1" x14ac:dyDescent="0.3">
      <c r="A13" s="13">
        <v>1203</v>
      </c>
      <c r="B13" s="14" t="s">
        <v>28</v>
      </c>
      <c r="C13" s="14" t="s">
        <v>23</v>
      </c>
      <c r="D13" s="15">
        <v>7678</v>
      </c>
      <c r="E13" s="8">
        <f>VLOOKUP($C13,[1]Sheet1!$A$2:$B$15,2,FALSE)</f>
        <v>5</v>
      </c>
      <c r="F13" s="16">
        <f t="shared" si="0"/>
        <v>38390</v>
      </c>
      <c r="G13" s="10">
        <f>VLOOKUP(B13,'[2]Cost Pivot'!$A$1:$B$53,2,FALSE)</f>
        <v>59900</v>
      </c>
      <c r="H13" s="10">
        <f t="shared" si="1"/>
        <v>-21510</v>
      </c>
      <c r="I13" t="str">
        <f t="shared" si="2"/>
        <v>Loss</v>
      </c>
    </row>
    <row r="14" spans="1:13" ht="16.5" customHeight="1" x14ac:dyDescent="0.3">
      <c r="A14" s="7">
        <v>1229</v>
      </c>
      <c r="B14" s="8" t="s">
        <v>30</v>
      </c>
      <c r="C14" s="8" t="s">
        <v>19</v>
      </c>
      <c r="D14" s="9">
        <v>50309.2</v>
      </c>
      <c r="E14" s="8">
        <f>VLOOKUP($C14,[1]Sheet1!$A$2:$B$15,2,FALSE)</f>
        <v>5</v>
      </c>
      <c r="F14" s="16">
        <f t="shared" si="0"/>
        <v>251546</v>
      </c>
      <c r="G14" s="10">
        <f>VLOOKUP(B14,'[2]Cost Pivot'!$A$1:$B$53,2,FALSE)</f>
        <v>48208.571428571428</v>
      </c>
      <c r="H14" s="10">
        <f t="shared" si="1"/>
        <v>203337.42857142858</v>
      </c>
      <c r="I14" t="str">
        <f t="shared" si="2"/>
        <v>Profit</v>
      </c>
    </row>
    <row r="15" spans="1:13" ht="16.5" customHeight="1" x14ac:dyDescent="0.3">
      <c r="A15" s="7">
        <v>1217</v>
      </c>
      <c r="B15" s="8" t="s">
        <v>32</v>
      </c>
      <c r="C15" s="8" t="s">
        <v>25</v>
      </c>
      <c r="D15" s="9">
        <v>11221.857142857143</v>
      </c>
      <c r="E15" s="8">
        <f>VLOOKUP($C15,[1]Sheet1!$A$2:$B$15,2,FALSE)</f>
        <v>7</v>
      </c>
      <c r="F15" s="16">
        <f t="shared" si="0"/>
        <v>78553</v>
      </c>
      <c r="G15" s="10">
        <f>VLOOKUP(B15,'[2]Cost Pivot'!$A$1:$B$53,2,FALSE)</f>
        <v>49580</v>
      </c>
      <c r="H15" s="10">
        <f t="shared" si="1"/>
        <v>28973</v>
      </c>
      <c r="I15" t="str">
        <f t="shared" si="2"/>
        <v>Profit</v>
      </c>
    </row>
    <row r="16" spans="1:13" ht="16.5" customHeight="1" x14ac:dyDescent="0.3">
      <c r="A16" s="7">
        <v>1223</v>
      </c>
      <c r="B16" s="8" t="s">
        <v>34</v>
      </c>
      <c r="C16" s="8" t="s">
        <v>23</v>
      </c>
      <c r="D16" s="9">
        <v>37402.800000000003</v>
      </c>
      <c r="E16" s="8">
        <f>VLOOKUP($C16,[1]Sheet1!$A$2:$B$15,2,FALSE)</f>
        <v>5</v>
      </c>
      <c r="F16" s="16">
        <f t="shared" si="0"/>
        <v>187014</v>
      </c>
      <c r="G16" s="10">
        <f>VLOOKUP(B16,'[2]Cost Pivot'!$A$1:$B$53,2,FALSE)</f>
        <v>200552.72847315401</v>
      </c>
      <c r="H16" s="10">
        <f t="shared" si="1"/>
        <v>-13538.728473154013</v>
      </c>
      <c r="I16" t="str">
        <f t="shared" si="2"/>
        <v>Loss</v>
      </c>
    </row>
    <row r="17" spans="1:9" ht="16.5" customHeight="1" x14ac:dyDescent="0.3">
      <c r="A17" s="7">
        <v>1209</v>
      </c>
      <c r="B17" s="8" t="s">
        <v>36</v>
      </c>
      <c r="C17" s="8" t="s">
        <v>27</v>
      </c>
      <c r="D17" s="9">
        <v>2739.4285714285716</v>
      </c>
      <c r="E17" s="8">
        <f>VLOOKUP($C17,[1]Sheet1!$A$2:$B$15,2,FALSE)</f>
        <v>7</v>
      </c>
      <c r="F17" s="16">
        <f t="shared" si="0"/>
        <v>19176</v>
      </c>
      <c r="G17" s="10">
        <f>VLOOKUP(B17,'[2]Cost Pivot'!$A$1:$B$53,2,FALSE)</f>
        <v>49580</v>
      </c>
      <c r="H17" s="10">
        <f t="shared" si="1"/>
        <v>-30404</v>
      </c>
      <c r="I17" t="str">
        <f t="shared" si="2"/>
        <v>Loss</v>
      </c>
    </row>
    <row r="18" spans="1:9" ht="16.5" customHeight="1" x14ac:dyDescent="0.3">
      <c r="A18" s="7">
        <v>1237</v>
      </c>
      <c r="B18" s="8" t="s">
        <v>38</v>
      </c>
      <c r="C18" s="8" t="s">
        <v>15</v>
      </c>
      <c r="D18" s="9">
        <v>12357.2</v>
      </c>
      <c r="E18" s="8">
        <f>VLOOKUP($C18,[1]Sheet1!$A$2:$B$15,2,FALSE)</f>
        <v>5</v>
      </c>
      <c r="F18" s="16">
        <f t="shared" si="0"/>
        <v>61786</v>
      </c>
      <c r="G18" s="10">
        <f>VLOOKUP(B18,'[2]Cost Pivot'!$A$1:$B$53,2,FALSE)</f>
        <v>91994.665747902181</v>
      </c>
      <c r="H18" s="10">
        <f t="shared" si="1"/>
        <v>-30208.665747902181</v>
      </c>
      <c r="I18" t="str">
        <f t="shared" si="2"/>
        <v>Loss</v>
      </c>
    </row>
    <row r="19" spans="1:9" ht="16.5" customHeight="1" x14ac:dyDescent="0.3">
      <c r="A19" s="7">
        <v>1240</v>
      </c>
      <c r="B19" s="8" t="s">
        <v>39</v>
      </c>
      <c r="C19" s="8" t="s">
        <v>29</v>
      </c>
      <c r="D19" s="9">
        <v>1583.1428571428571</v>
      </c>
      <c r="E19" s="8">
        <f>VLOOKUP($C19,[1]Sheet1!$A$2:$B$15,2,FALSE)</f>
        <v>7</v>
      </c>
      <c r="F19" s="16">
        <f t="shared" si="0"/>
        <v>11082</v>
      </c>
      <c r="G19" s="10">
        <f>VLOOKUP(B19,'[2]Cost Pivot'!$A$1:$B$53,2,FALSE)</f>
        <v>114562.99325874547</v>
      </c>
      <c r="H19" s="10">
        <f t="shared" si="1"/>
        <v>-103480.99325874547</v>
      </c>
      <c r="I19" t="str">
        <f t="shared" si="2"/>
        <v>Loss</v>
      </c>
    </row>
    <row r="20" spans="1:9" ht="16.5" customHeight="1" x14ac:dyDescent="0.3">
      <c r="A20" s="7">
        <v>1259</v>
      </c>
      <c r="B20" s="8" t="s">
        <v>40</v>
      </c>
      <c r="C20" s="8" t="s">
        <v>15</v>
      </c>
      <c r="D20" s="9">
        <v>8948.2000000000007</v>
      </c>
      <c r="E20" s="8">
        <f>VLOOKUP($C20,[1]Sheet1!$A$2:$B$15,2,FALSE)</f>
        <v>5</v>
      </c>
      <c r="F20" s="16">
        <f t="shared" si="0"/>
        <v>44741</v>
      </c>
      <c r="G20" s="10">
        <f>VLOOKUP(B20,'[2]Cost Pivot'!$A$1:$B$53,2,FALSE)</f>
        <v>91994.665747902181</v>
      </c>
      <c r="H20" s="10">
        <f t="shared" si="1"/>
        <v>-47253.665747902181</v>
      </c>
      <c r="I20" t="str">
        <f t="shared" si="2"/>
        <v>Loss</v>
      </c>
    </row>
    <row r="21" spans="1:9" ht="16.5" customHeight="1" x14ac:dyDescent="0.3">
      <c r="A21" s="7">
        <v>1275</v>
      </c>
      <c r="B21" s="8" t="s">
        <v>41</v>
      </c>
      <c r="C21" s="8" t="s">
        <v>21</v>
      </c>
      <c r="D21" s="9">
        <v>162.4</v>
      </c>
      <c r="E21" s="8">
        <f>VLOOKUP($C21,[1]Sheet1!$A$2:$B$15,2,FALSE)</f>
        <v>5</v>
      </c>
      <c r="F21" s="16">
        <f t="shared" si="0"/>
        <v>812</v>
      </c>
      <c r="G21" s="10">
        <f>VLOOKUP(B21,'[2]Cost Pivot'!$A$1:$B$53,2,FALSE)</f>
        <v>56438.521816023458</v>
      </c>
      <c r="H21" s="10">
        <f t="shared" si="1"/>
        <v>-55626.521816023458</v>
      </c>
      <c r="I21" t="str">
        <f t="shared" si="2"/>
        <v>Loss</v>
      </c>
    </row>
    <row r="22" spans="1:9" ht="16.5" customHeight="1" x14ac:dyDescent="0.3">
      <c r="A22" s="7">
        <v>1289</v>
      </c>
      <c r="B22" s="8" t="s">
        <v>42</v>
      </c>
      <c r="C22" s="8" t="s">
        <v>15</v>
      </c>
      <c r="D22" s="9">
        <v>25992</v>
      </c>
      <c r="E22" s="8">
        <f>VLOOKUP($C22,[1]Sheet1!$A$2:$B$15,2,FALSE)</f>
        <v>5</v>
      </c>
      <c r="F22" s="16">
        <f t="shared" si="0"/>
        <v>129960</v>
      </c>
      <c r="G22" s="10">
        <f>VLOOKUP(B22,'[2]Cost Pivot'!$A$1:$B$53,2,FALSE)</f>
        <v>68337.142857142855</v>
      </c>
      <c r="H22" s="10">
        <f t="shared" si="1"/>
        <v>61622.857142857145</v>
      </c>
      <c r="I22" t="str">
        <f t="shared" si="2"/>
        <v>Profit</v>
      </c>
    </row>
    <row r="23" spans="1:9" ht="16.5" customHeight="1" x14ac:dyDescent="0.3">
      <c r="A23" s="7">
        <v>1299</v>
      </c>
      <c r="B23" s="8" t="s">
        <v>43</v>
      </c>
      <c r="C23" s="8" t="s">
        <v>19</v>
      </c>
      <c r="D23" s="9">
        <v>9403.6</v>
      </c>
      <c r="E23" s="8">
        <f>VLOOKUP($C23,[1]Sheet1!$A$2:$B$15,2,FALSE)</f>
        <v>5</v>
      </c>
      <c r="F23" s="16">
        <f t="shared" si="0"/>
        <v>47018</v>
      </c>
      <c r="G23" s="10">
        <f>VLOOKUP(B23,'[2]Cost Pivot'!$A$1:$B$53,2,FALSE)</f>
        <v>56438.521816023458</v>
      </c>
      <c r="H23" s="10">
        <f t="shared" si="1"/>
        <v>-9420.5218160234581</v>
      </c>
      <c r="I23" t="str">
        <f t="shared" si="2"/>
        <v>Loss</v>
      </c>
    </row>
    <row r="24" spans="1:9" ht="16.5" customHeight="1" x14ac:dyDescent="0.3">
      <c r="A24" s="7">
        <v>1302</v>
      </c>
      <c r="B24" s="8" t="s">
        <v>44</v>
      </c>
      <c r="C24" s="8" t="s">
        <v>31</v>
      </c>
      <c r="D24" s="9">
        <v>7681.4444444444443</v>
      </c>
      <c r="E24" s="8">
        <f>VLOOKUP($C24,[1]Sheet1!$A$2:$B$15,2,FALSE)</f>
        <v>9</v>
      </c>
      <c r="F24" s="16">
        <f t="shared" si="0"/>
        <v>69133</v>
      </c>
      <c r="G24" s="10">
        <f>VLOOKUP(B24,'[2]Cost Pivot'!$A$1:$B$53,2,FALSE)</f>
        <v>56438.521816023458</v>
      </c>
      <c r="H24" s="10">
        <f t="shared" si="1"/>
        <v>12694.478183976542</v>
      </c>
      <c r="I24" t="str">
        <f t="shared" si="2"/>
        <v>Profit</v>
      </c>
    </row>
    <row r="25" spans="1:9" ht="16.5" customHeight="1" x14ac:dyDescent="0.3">
      <c r="A25" s="7">
        <v>1296</v>
      </c>
      <c r="B25" s="8" t="s">
        <v>45</v>
      </c>
      <c r="C25" s="8" t="s">
        <v>31</v>
      </c>
      <c r="D25" s="9">
        <v>2553.3333333333335</v>
      </c>
      <c r="E25" s="8">
        <f>VLOOKUP($C25,[1]Sheet1!$A$2:$B$15,2,FALSE)</f>
        <v>9</v>
      </c>
      <c r="F25" s="16">
        <f t="shared" si="0"/>
        <v>22980</v>
      </c>
      <c r="G25" s="10">
        <f>VLOOKUP(B25,'[2]Cost Pivot'!$A$1:$B$53,2,FALSE)</f>
        <v>59862.317308364662</v>
      </c>
      <c r="H25" s="10">
        <f t="shared" si="1"/>
        <v>-36882.317308364662</v>
      </c>
      <c r="I25" t="str">
        <f t="shared" si="2"/>
        <v>Loss</v>
      </c>
    </row>
    <row r="26" spans="1:9" ht="16.5" customHeight="1" x14ac:dyDescent="0.3">
      <c r="A26" s="7">
        <v>1298</v>
      </c>
      <c r="B26" s="8" t="s">
        <v>46</v>
      </c>
      <c r="C26" s="8" t="s">
        <v>33</v>
      </c>
      <c r="D26" s="9">
        <v>15837.5</v>
      </c>
      <c r="E26" s="8">
        <f>VLOOKUP($C26,[1]Sheet1!$A$2:$B$15,2,FALSE)</f>
        <v>4</v>
      </c>
      <c r="F26" s="16">
        <f t="shared" si="0"/>
        <v>63350</v>
      </c>
      <c r="G26" s="10">
        <f>VLOOKUP(B26,'[2]Cost Pivot'!$A$1:$B$53,2,FALSE)</f>
        <v>49580</v>
      </c>
      <c r="H26" s="10">
        <f t="shared" si="1"/>
        <v>13770</v>
      </c>
      <c r="I26" t="str">
        <f t="shared" si="2"/>
        <v>Profit</v>
      </c>
    </row>
    <row r="27" spans="1:9" ht="16.5" customHeight="1" x14ac:dyDescent="0.3">
      <c r="A27" s="7">
        <v>1324</v>
      </c>
      <c r="B27" s="8" t="s">
        <v>47</v>
      </c>
      <c r="C27" s="8" t="s">
        <v>31</v>
      </c>
      <c r="D27" s="9">
        <v>4069</v>
      </c>
      <c r="E27" s="8">
        <f>VLOOKUP($C27,[1]Sheet1!$A$2:$B$15,2,FALSE)</f>
        <v>9</v>
      </c>
      <c r="F27" s="16">
        <f t="shared" si="0"/>
        <v>36621</v>
      </c>
      <c r="G27" s="10">
        <f>VLOOKUP(B27,'[2]Cost Pivot'!$A$1:$B$53,2,FALSE)</f>
        <v>56438.521816023458</v>
      </c>
      <c r="H27" s="10">
        <f t="shared" si="1"/>
        <v>-19817.521816023458</v>
      </c>
      <c r="I27" t="str">
        <f t="shared" si="2"/>
        <v>Loss</v>
      </c>
    </row>
    <row r="28" spans="1:9" ht="16.5" customHeight="1" x14ac:dyDescent="0.3">
      <c r="A28" s="7">
        <v>1331</v>
      </c>
      <c r="B28" s="8" t="s">
        <v>48</v>
      </c>
      <c r="C28" s="8" t="s">
        <v>13</v>
      </c>
      <c r="D28" s="9">
        <v>20175</v>
      </c>
      <c r="E28" s="8">
        <f>VLOOKUP($C28,[1]Sheet1!$A$2:$B$15,2,FALSE)</f>
        <v>3</v>
      </c>
      <c r="F28" s="16">
        <f t="shared" si="0"/>
        <v>60525</v>
      </c>
      <c r="G28" s="10">
        <f>VLOOKUP(B28,'[2]Cost Pivot'!$A$1:$B$53,2,FALSE)</f>
        <v>99160</v>
      </c>
      <c r="H28" s="10">
        <f t="shared" si="1"/>
        <v>-38635</v>
      </c>
      <c r="I28" t="str">
        <f t="shared" si="2"/>
        <v>Loss</v>
      </c>
    </row>
    <row r="29" spans="1:9" ht="16.5" customHeight="1" x14ac:dyDescent="0.3">
      <c r="A29" s="7">
        <v>1330</v>
      </c>
      <c r="B29" s="8" t="s">
        <v>49</v>
      </c>
      <c r="C29" s="8" t="s">
        <v>31</v>
      </c>
      <c r="D29" s="9">
        <v>11325</v>
      </c>
      <c r="E29" s="8">
        <f>VLOOKUP($C29,[1]Sheet1!$A$2:$B$15,2,FALSE)</f>
        <v>9</v>
      </c>
      <c r="F29" s="16">
        <f t="shared" si="0"/>
        <v>101925</v>
      </c>
      <c r="G29" s="10">
        <f>VLOOKUP(B29,'[2]Cost Pivot'!$A$1:$B$53,2,FALSE)</f>
        <v>276352.95197164442</v>
      </c>
      <c r="H29" s="10">
        <f t="shared" si="1"/>
        <v>-174427.95197164442</v>
      </c>
      <c r="I29" t="str">
        <f t="shared" si="2"/>
        <v>Loss</v>
      </c>
    </row>
    <row r="30" spans="1:9" ht="16.5" customHeight="1" x14ac:dyDescent="0.3">
      <c r="A30" s="7">
        <v>1332</v>
      </c>
      <c r="B30" s="8" t="s">
        <v>50</v>
      </c>
      <c r="C30" s="8" t="s">
        <v>17</v>
      </c>
      <c r="D30" s="9">
        <v>16347.6</v>
      </c>
      <c r="E30" s="8">
        <f>VLOOKUP($C30,[1]Sheet1!$A$2:$B$15,2,FALSE)</f>
        <v>5</v>
      </c>
      <c r="F30" s="16">
        <f t="shared" si="0"/>
        <v>81738</v>
      </c>
      <c r="G30" s="10">
        <f>VLOOKUP(B30,'[2]Cost Pivot'!$A$1:$B$53,2,FALSE)</f>
        <v>144541.63079074514</v>
      </c>
      <c r="H30" s="10">
        <f t="shared" si="1"/>
        <v>-62803.630790745141</v>
      </c>
      <c r="I30" t="str">
        <f t="shared" si="2"/>
        <v>Loss</v>
      </c>
    </row>
    <row r="31" spans="1:9" ht="16.5" customHeight="1" x14ac:dyDescent="0.3">
      <c r="A31" s="7">
        <v>1335</v>
      </c>
      <c r="B31" s="8" t="s">
        <v>51</v>
      </c>
      <c r="C31" s="8" t="s">
        <v>31</v>
      </c>
      <c r="D31" s="9">
        <v>9502.6666666666661</v>
      </c>
      <c r="E31" s="8">
        <f>VLOOKUP($C31,[1]Sheet1!$A$2:$B$15,2,FALSE)</f>
        <v>9</v>
      </c>
      <c r="F31" s="16">
        <f t="shared" si="0"/>
        <v>85524</v>
      </c>
      <c r="G31" s="10">
        <f>VLOOKUP(B31,'[2]Cost Pivot'!$A$1:$B$53,2,FALSE)</f>
        <v>64982.993258745468</v>
      </c>
      <c r="H31" s="10">
        <f t="shared" si="1"/>
        <v>20541.006741254532</v>
      </c>
      <c r="I31" t="str">
        <f t="shared" si="2"/>
        <v>Profit</v>
      </c>
    </row>
    <row r="32" spans="1:9" ht="16.5" customHeight="1" x14ac:dyDescent="0.3">
      <c r="A32" s="7">
        <v>1339</v>
      </c>
      <c r="B32" s="8" t="s">
        <v>52</v>
      </c>
      <c r="C32" s="8" t="s">
        <v>17</v>
      </c>
      <c r="D32" s="9">
        <v>6016.6</v>
      </c>
      <c r="E32" s="8">
        <f>VLOOKUP($C32,[1]Sheet1!$A$2:$B$15,2,FALSE)</f>
        <v>5</v>
      </c>
      <c r="F32" s="16">
        <f t="shared" si="0"/>
        <v>30083</v>
      </c>
      <c r="G32" s="10">
        <f>VLOOKUP(B32,'[2]Cost Pivot'!$A$1:$B$53,2,FALSE)</f>
        <v>56438.521816023458</v>
      </c>
      <c r="H32" s="10">
        <f t="shared" si="1"/>
        <v>-26355.521816023458</v>
      </c>
      <c r="I32" t="str">
        <f t="shared" si="2"/>
        <v>Loss</v>
      </c>
    </row>
    <row r="33" spans="1:9" ht="16.5" customHeight="1" x14ac:dyDescent="0.3">
      <c r="A33" s="7">
        <v>1338</v>
      </c>
      <c r="B33" s="8" t="s">
        <v>53</v>
      </c>
      <c r="C33" s="8" t="s">
        <v>31</v>
      </c>
      <c r="D33" s="9">
        <v>4789</v>
      </c>
      <c r="E33" s="8">
        <f>VLOOKUP($C33,[1]Sheet1!$A$2:$B$15,2,FALSE)</f>
        <v>9</v>
      </c>
      <c r="F33" s="16">
        <f t="shared" si="0"/>
        <v>43101</v>
      </c>
      <c r="G33" s="10">
        <f>VLOOKUP(B33,'[2]Cost Pivot'!$A$1:$B$53,2,FALSE)</f>
        <v>64982.993258745468</v>
      </c>
      <c r="H33" s="10">
        <f t="shared" si="1"/>
        <v>-21881.993258745468</v>
      </c>
      <c r="I33" t="str">
        <f t="shared" si="2"/>
        <v>Loss</v>
      </c>
    </row>
    <row r="34" spans="1:9" ht="16.5" customHeight="1" x14ac:dyDescent="0.3">
      <c r="A34" s="7">
        <v>1344</v>
      </c>
      <c r="B34" s="8" t="s">
        <v>54</v>
      </c>
      <c r="C34" s="8" t="s">
        <v>35</v>
      </c>
      <c r="D34" s="9">
        <v>3031.3333333333335</v>
      </c>
      <c r="E34" s="8">
        <f>VLOOKUP($C34,[1]Sheet1!$A$2:$B$15,2,FALSE)</f>
        <v>6</v>
      </c>
      <c r="F34" s="16">
        <f t="shared" si="0"/>
        <v>18188</v>
      </c>
      <c r="G34" s="10">
        <f>VLOOKUP(B34,'[2]Cost Pivot'!$A$1:$B$53,2,FALSE)</f>
        <v>48208.571428571428</v>
      </c>
      <c r="H34" s="10">
        <f t="shared" si="1"/>
        <v>-30020.571428571428</v>
      </c>
      <c r="I34" t="str">
        <f t="shared" si="2"/>
        <v>Loss</v>
      </c>
    </row>
    <row r="35" spans="1:9" ht="16.5" customHeight="1" x14ac:dyDescent="0.3">
      <c r="A35" s="7">
        <v>1357</v>
      </c>
      <c r="B35" s="8" t="s">
        <v>55</v>
      </c>
      <c r="C35" s="8" t="s">
        <v>37</v>
      </c>
      <c r="D35" s="9">
        <v>1308.8421052631579</v>
      </c>
      <c r="E35" s="8">
        <f>VLOOKUP($C35,[1]Sheet1!$A$2:$B$15,2,FALSE)</f>
        <v>19</v>
      </c>
      <c r="F35" s="16">
        <f t="shared" si="0"/>
        <v>24868</v>
      </c>
      <c r="G35" s="10">
        <f>VLOOKUP(B35,'[2]Cost Pivot'!$A$1:$B$53,2,FALSE)</f>
        <v>48208.571428571428</v>
      </c>
      <c r="H35" s="10">
        <f t="shared" si="1"/>
        <v>-23340.571428571428</v>
      </c>
      <c r="I35" t="str">
        <f t="shared" si="2"/>
        <v>Loss</v>
      </c>
    </row>
    <row r="36" spans="1:9" ht="16.5" customHeight="1" x14ac:dyDescent="0.3">
      <c r="A36" s="7">
        <v>1377</v>
      </c>
      <c r="B36" s="8" t="s">
        <v>56</v>
      </c>
      <c r="C36" s="8" t="s">
        <v>37</v>
      </c>
      <c r="D36" s="9">
        <v>3100</v>
      </c>
      <c r="E36" s="8">
        <f>VLOOKUP($C36,[1]Sheet1!$A$2:$B$15,2,FALSE)</f>
        <v>19</v>
      </c>
      <c r="F36" s="16">
        <f t="shared" si="0"/>
        <v>58900</v>
      </c>
      <c r="G36" s="10">
        <f>VLOOKUP(B36,'[2]Cost Pivot'!$A$1:$B$53,2,FALSE)</f>
        <v>64982.993258745468</v>
      </c>
      <c r="H36" s="10">
        <f t="shared" si="1"/>
        <v>-6082.9932587454678</v>
      </c>
      <c r="I36" t="str">
        <f t="shared" si="2"/>
        <v>Loss</v>
      </c>
    </row>
    <row r="37" spans="1:9" ht="16.5" customHeight="1" x14ac:dyDescent="0.3">
      <c r="A37" s="7">
        <v>1334</v>
      </c>
      <c r="B37" s="8" t="s">
        <v>57</v>
      </c>
      <c r="C37" s="8" t="s">
        <v>25</v>
      </c>
      <c r="D37" s="9">
        <v>4040.4285714285716</v>
      </c>
      <c r="E37" s="8">
        <f>VLOOKUP($C37,[1]Sheet1!$A$2:$B$15,2,FALSE)</f>
        <v>7</v>
      </c>
      <c r="F37" s="16">
        <f t="shared" si="0"/>
        <v>28283</v>
      </c>
      <c r="G37" s="10">
        <f>VLOOKUP(B37,'[2]Cost Pivot'!$A$1:$B$53,2,FALSE)</f>
        <v>47660</v>
      </c>
      <c r="H37" s="10">
        <f t="shared" si="1"/>
        <v>-19377</v>
      </c>
      <c r="I37" t="str">
        <f t="shared" si="2"/>
        <v>Loss</v>
      </c>
    </row>
    <row r="38" spans="1:9" ht="16.5" customHeight="1" x14ac:dyDescent="0.3">
      <c r="A38" s="7">
        <v>1363</v>
      </c>
      <c r="B38" s="8" t="s">
        <v>58</v>
      </c>
      <c r="C38" s="8" t="s">
        <v>37</v>
      </c>
      <c r="D38" s="9">
        <v>6740.5789473684208</v>
      </c>
      <c r="E38" s="8">
        <f>VLOOKUP($C38,[1]Sheet1!$A$2:$B$15,2,FALSE)</f>
        <v>19</v>
      </c>
      <c r="F38" s="16">
        <f t="shared" si="0"/>
        <v>128071</v>
      </c>
      <c r="G38" s="10">
        <f>VLOOKUP(B38,'[2]Cost Pivot'!$A$1:$B$53,2,FALSE)</f>
        <v>64982.993258745468</v>
      </c>
      <c r="H38" s="10">
        <f t="shared" si="1"/>
        <v>63088.006741254532</v>
      </c>
      <c r="I38" t="str">
        <f t="shared" si="2"/>
        <v>Profit</v>
      </c>
    </row>
    <row r="39" spans="1:9" ht="16.5" customHeight="1" x14ac:dyDescent="0.3">
      <c r="A39" s="7">
        <v>1336</v>
      </c>
      <c r="B39" s="8" t="s">
        <v>59</v>
      </c>
      <c r="C39" s="8" t="s">
        <v>11</v>
      </c>
      <c r="D39" s="9">
        <v>30295</v>
      </c>
      <c r="E39" s="8">
        <f>VLOOKUP($C39,[1]Sheet1!$A$2:$B$15,2,FALSE)</f>
        <v>4</v>
      </c>
      <c r="F39" s="16">
        <f t="shared" si="0"/>
        <v>121180</v>
      </c>
      <c r="G39" s="10">
        <f>VLOOKUP(B39,'[2]Cost Pivot'!$A$1:$B$53,2,FALSE)</f>
        <v>56438.521816023458</v>
      </c>
      <c r="H39" s="10">
        <f t="shared" si="1"/>
        <v>64741.478183976542</v>
      </c>
      <c r="I39" t="str">
        <f t="shared" si="2"/>
        <v>Profit</v>
      </c>
    </row>
    <row r="40" spans="1:9" ht="16.5" customHeight="1" x14ac:dyDescent="0.3">
      <c r="A40" s="7">
        <v>1318</v>
      </c>
      <c r="B40" s="8" t="s">
        <v>60</v>
      </c>
      <c r="C40" s="8" t="s">
        <v>23</v>
      </c>
      <c r="D40" s="9">
        <v>27256.799999999999</v>
      </c>
      <c r="E40" s="8">
        <f>VLOOKUP($C40,[1]Sheet1!$A$2:$B$15,2,FALSE)</f>
        <v>5</v>
      </c>
      <c r="F40" s="16">
        <f t="shared" si="0"/>
        <v>136284</v>
      </c>
      <c r="G40" s="10">
        <f>VLOOKUP(B40,'[2]Cost Pivot'!$A$1:$B$53,2,FALSE)</f>
        <v>48208.571428571428</v>
      </c>
      <c r="H40" s="10">
        <f t="shared" si="1"/>
        <v>88075.42857142858</v>
      </c>
      <c r="I40" t="str">
        <f t="shared" si="2"/>
        <v>Profit</v>
      </c>
    </row>
    <row r="41" spans="1:9" ht="16.5" customHeight="1" x14ac:dyDescent="0.3">
      <c r="A41" s="7">
        <v>1075</v>
      </c>
      <c r="B41" s="8" t="s">
        <v>61</v>
      </c>
      <c r="C41" s="8" t="s">
        <v>23</v>
      </c>
      <c r="D41" s="9">
        <v>35706.800000000003</v>
      </c>
      <c r="E41" s="8">
        <f>VLOOKUP($C41,[1]Sheet1!$A$2:$B$15,2,FALSE)</f>
        <v>5</v>
      </c>
      <c r="F41" s="16">
        <f t="shared" si="0"/>
        <v>178534</v>
      </c>
      <c r="G41" s="10">
        <f>VLOOKUP(B41,'[2]Cost Pivot'!$A$1:$B$53,2,FALSE)</f>
        <v>56438.521816023458</v>
      </c>
      <c r="H41" s="10">
        <f t="shared" si="1"/>
        <v>122095.47818397655</v>
      </c>
      <c r="I41" t="str">
        <f t="shared" si="2"/>
        <v>Profit</v>
      </c>
    </row>
    <row r="42" spans="1:9" ht="16.5" customHeight="1" x14ac:dyDescent="0.3">
      <c r="A42" s="7">
        <v>1074</v>
      </c>
      <c r="B42" s="8" t="s">
        <v>62</v>
      </c>
      <c r="C42" s="8" t="s">
        <v>23</v>
      </c>
      <c r="D42" s="9">
        <v>24819.200000000001</v>
      </c>
      <c r="E42" s="8">
        <f>VLOOKUP($C42,[1]Sheet1!$A$2:$B$15,2,FALSE)</f>
        <v>5</v>
      </c>
      <c r="F42" s="16">
        <f t="shared" si="0"/>
        <v>124096</v>
      </c>
      <c r="G42" s="10">
        <f>VLOOKUP(B42,'[2]Cost Pivot'!$A$1:$B$53,2,FALSE)</f>
        <v>47660</v>
      </c>
      <c r="H42" s="10">
        <f t="shared" si="1"/>
        <v>76436</v>
      </c>
      <c r="I42" t="str">
        <f t="shared" si="2"/>
        <v>Profit</v>
      </c>
    </row>
    <row r="43" spans="1:9" ht="16.5" customHeight="1" x14ac:dyDescent="0.3">
      <c r="A43" s="7">
        <v>1319</v>
      </c>
      <c r="B43" s="8" t="s">
        <v>63</v>
      </c>
      <c r="C43" s="8" t="s">
        <v>15</v>
      </c>
      <c r="D43" s="9">
        <v>30552.2</v>
      </c>
      <c r="E43" s="8">
        <f>VLOOKUP($C43,[1]Sheet1!$A$2:$B$15,2,FALSE)</f>
        <v>5</v>
      </c>
      <c r="F43" s="16">
        <f t="shared" si="0"/>
        <v>152761</v>
      </c>
      <c r="G43" s="10">
        <f>VLOOKUP(B43,'[2]Cost Pivot'!$A$1:$B$53,2,FALSE)</f>
        <v>59862.317308364662</v>
      </c>
      <c r="H43" s="10">
        <f t="shared" si="1"/>
        <v>92898.682691635331</v>
      </c>
      <c r="I43" t="str">
        <f t="shared" si="2"/>
        <v>Profit</v>
      </c>
    </row>
    <row r="44" spans="1:9" ht="16.5" customHeight="1" x14ac:dyDescent="0.3">
      <c r="A44" s="7">
        <v>1342</v>
      </c>
      <c r="B44" s="8" t="s">
        <v>64</v>
      </c>
      <c r="C44" s="8" t="s">
        <v>23</v>
      </c>
      <c r="D44" s="9">
        <v>5699.6</v>
      </c>
      <c r="E44" s="8">
        <f>VLOOKUP($C44,[1]Sheet1!$A$2:$B$15,2,FALSE)</f>
        <v>5</v>
      </c>
      <c r="F44" s="16">
        <f t="shared" si="0"/>
        <v>28498</v>
      </c>
      <c r="G44" s="10">
        <f>VLOOKUP(B44,'[2]Cost Pivot'!$A$1:$B$53,2,FALSE)</f>
        <v>49580</v>
      </c>
      <c r="H44" s="10">
        <f t="shared" si="1"/>
        <v>-21082</v>
      </c>
      <c r="I44" t="str">
        <f t="shared" si="2"/>
        <v>Loss</v>
      </c>
    </row>
    <row r="45" spans="1:9" ht="16.5" customHeight="1" x14ac:dyDescent="0.3">
      <c r="A45" s="7">
        <v>1317</v>
      </c>
      <c r="B45" s="8" t="s">
        <v>65</v>
      </c>
      <c r="C45" s="8" t="s">
        <v>19</v>
      </c>
      <c r="D45" s="9">
        <v>4544.8</v>
      </c>
      <c r="E45" s="8">
        <f>VLOOKUP($C45,[1]Sheet1!$A$2:$B$15,2,FALSE)</f>
        <v>5</v>
      </c>
      <c r="F45" s="16">
        <f t="shared" si="0"/>
        <v>22724</v>
      </c>
      <c r="G45" s="10">
        <f>VLOOKUP(B45,'[2]Cost Pivot'!$A$1:$B$53,2,FALSE)</f>
        <v>49580</v>
      </c>
      <c r="H45" s="10">
        <f t="shared" si="1"/>
        <v>-26856</v>
      </c>
      <c r="I45" t="str">
        <f t="shared" si="2"/>
        <v>Loss</v>
      </c>
    </row>
    <row r="46" spans="1:9" ht="16.5" customHeight="1" x14ac:dyDescent="0.3">
      <c r="A46" s="7">
        <v>1364</v>
      </c>
      <c r="B46" s="8" t="s">
        <v>66</v>
      </c>
      <c r="C46" s="8" t="s">
        <v>37</v>
      </c>
      <c r="D46" s="9">
        <v>1351.2631578947369</v>
      </c>
      <c r="E46" s="8">
        <f>VLOOKUP($C46,[1]Sheet1!$A$2:$B$15,2,FALSE)</f>
        <v>19</v>
      </c>
      <c r="F46" s="16">
        <f t="shared" si="0"/>
        <v>25674</v>
      </c>
      <c r="G46" s="10">
        <f>VLOOKUP(B46,'[2]Cost Pivot'!$A$1:$B$53,2,FALSE)</f>
        <v>56438.521816023458</v>
      </c>
      <c r="H46" s="10">
        <f t="shared" si="1"/>
        <v>-30764.521816023458</v>
      </c>
      <c r="I46" t="str">
        <f t="shared" si="2"/>
        <v>Loss</v>
      </c>
    </row>
    <row r="47" spans="1:9" ht="16.5" customHeight="1" x14ac:dyDescent="0.3">
      <c r="A47" s="7">
        <v>1327</v>
      </c>
      <c r="B47" s="8" t="s">
        <v>67</v>
      </c>
      <c r="C47" s="8" t="s">
        <v>23</v>
      </c>
      <c r="D47" s="9">
        <v>4279.8</v>
      </c>
      <c r="E47" s="8">
        <f>VLOOKUP($C47,[1]Sheet1!$A$2:$B$15,2,FALSE)</f>
        <v>5</v>
      </c>
      <c r="F47" s="16">
        <f t="shared" si="0"/>
        <v>21399</v>
      </c>
      <c r="G47" s="10">
        <f>VLOOKUP(B47,'[2]Cost Pivot'!$A$1:$B$53,2,FALSE)</f>
        <v>49580</v>
      </c>
      <c r="H47" s="10">
        <f t="shared" si="1"/>
        <v>-28181</v>
      </c>
      <c r="I47" t="str">
        <f t="shared" si="2"/>
        <v>Loss</v>
      </c>
    </row>
    <row r="48" spans="1:9" ht="16.5" customHeight="1" x14ac:dyDescent="0.3">
      <c r="A48" s="7">
        <v>1042</v>
      </c>
      <c r="B48" s="8" t="s">
        <v>68</v>
      </c>
      <c r="C48" s="8" t="s">
        <v>25</v>
      </c>
      <c r="D48" s="9">
        <v>3512.4285714285716</v>
      </c>
      <c r="E48" s="8">
        <f>VLOOKUP($C48,[1]Sheet1!$A$2:$B$15,2,FALSE)</f>
        <v>7</v>
      </c>
      <c r="F48" s="16">
        <f t="shared" si="0"/>
        <v>24587</v>
      </c>
      <c r="G48" s="10">
        <f>VLOOKUP(B48,'[2]Cost Pivot'!$A$1:$B$53,2,FALSE)</f>
        <v>122108.57142857142</v>
      </c>
      <c r="H48" s="10">
        <f t="shared" si="1"/>
        <v>-97521.57142857142</v>
      </c>
      <c r="I48" t="str">
        <f t="shared" si="2"/>
        <v>Loss</v>
      </c>
    </row>
    <row r="49" spans="1:9" ht="16.5" customHeight="1" x14ac:dyDescent="0.3">
      <c r="A49" s="7">
        <v>1031</v>
      </c>
      <c r="B49" s="8" t="s">
        <v>69</v>
      </c>
      <c r="C49" s="8" t="s">
        <v>15</v>
      </c>
      <c r="D49" s="9">
        <v>5234.2</v>
      </c>
      <c r="E49" s="8">
        <f>VLOOKUP($C49,[1]Sheet1!$A$2:$B$15,2,FALSE)</f>
        <v>5</v>
      </c>
      <c r="F49" s="16">
        <f t="shared" si="0"/>
        <v>26171</v>
      </c>
      <c r="G49" s="10">
        <f>VLOOKUP(B49,'[2]Cost Pivot'!$A$1:$B$53,2,FALSE)</f>
        <v>81800</v>
      </c>
      <c r="H49" s="10">
        <f t="shared" si="1"/>
        <v>-55629</v>
      </c>
      <c r="I49" t="str">
        <f t="shared" si="2"/>
        <v>Loss</v>
      </c>
    </row>
    <row r="50" spans="1:9" ht="16.5" customHeight="1" x14ac:dyDescent="0.3">
      <c r="A50" s="7">
        <v>1328</v>
      </c>
      <c r="B50" s="8" t="s">
        <v>70</v>
      </c>
      <c r="C50" s="8" t="s">
        <v>23</v>
      </c>
      <c r="D50" s="9">
        <v>31347.4</v>
      </c>
      <c r="E50" s="8">
        <f>VLOOKUP($C50,[1]Sheet1!$A$2:$B$15,2,FALSE)</f>
        <v>5</v>
      </c>
      <c r="F50" s="16">
        <f t="shared" si="0"/>
        <v>156737</v>
      </c>
      <c r="G50" s="10">
        <f>VLOOKUP(B50,'[2]Cost Pivot'!$A$1:$B$53,2,FALSE)</f>
        <v>47660</v>
      </c>
      <c r="H50" s="10">
        <f t="shared" si="1"/>
        <v>109077</v>
      </c>
      <c r="I50" t="str">
        <f t="shared" si="2"/>
        <v>Profit</v>
      </c>
    </row>
    <row r="51" spans="1:9" ht="16.5" customHeight="1" x14ac:dyDescent="0.3">
      <c r="A51" s="7">
        <v>1329</v>
      </c>
      <c r="B51" s="8" t="s">
        <v>71</v>
      </c>
      <c r="C51" s="8" t="s">
        <v>23</v>
      </c>
      <c r="D51" s="9">
        <v>19532.2</v>
      </c>
      <c r="E51" s="8">
        <f>VLOOKUP($C51,[1]Sheet1!$A$2:$B$15,2,FALSE)</f>
        <v>5</v>
      </c>
      <c r="F51" s="16">
        <f t="shared" si="0"/>
        <v>97661</v>
      </c>
      <c r="G51" s="10">
        <f>VLOOKUP(B51,'[2]Cost Pivot'!$A$1:$B$53,2,FALSE)</f>
        <v>77400</v>
      </c>
      <c r="H51" s="10">
        <f t="shared" si="1"/>
        <v>20261</v>
      </c>
      <c r="I51" t="str">
        <f t="shared" si="2"/>
        <v>Profit</v>
      </c>
    </row>
    <row r="52" spans="1:9" ht="16.5" customHeight="1" x14ac:dyDescent="0.3">
      <c r="A52" s="7">
        <v>1367</v>
      </c>
      <c r="B52" s="8" t="s">
        <v>72</v>
      </c>
      <c r="C52" s="8" t="s">
        <v>23</v>
      </c>
      <c r="D52" s="9">
        <v>8847.4</v>
      </c>
      <c r="E52" s="8">
        <f>VLOOKUP($C52,[1]Sheet1!$A$2:$B$15,2,FALSE)</f>
        <v>5</v>
      </c>
      <c r="F52" s="16">
        <f t="shared" si="0"/>
        <v>44237</v>
      </c>
      <c r="G52" s="10">
        <f>VLOOKUP(B52,'[2]Cost Pivot'!$A$1:$B$53,2,FALSE)</f>
        <v>49580</v>
      </c>
      <c r="H52" s="10">
        <f t="shared" si="1"/>
        <v>-5343</v>
      </c>
      <c r="I52" t="str">
        <f t="shared" si="2"/>
        <v>Loss</v>
      </c>
    </row>
    <row r="53" spans="1:9" ht="16.5" customHeight="1" x14ac:dyDescent="0.3">
      <c r="A53" s="7">
        <v>1171</v>
      </c>
      <c r="B53" s="8" t="s">
        <v>73</v>
      </c>
      <c r="C53" s="8" t="s">
        <v>21</v>
      </c>
      <c r="D53" s="9">
        <v>5290.4</v>
      </c>
      <c r="E53" s="8">
        <f>VLOOKUP($C53,[1]Sheet1!$A$2:$B$15,2,FALSE)</f>
        <v>5</v>
      </c>
      <c r="F53" s="16">
        <f t="shared" si="0"/>
        <v>26452</v>
      </c>
      <c r="G53" s="10">
        <f>VLOOKUP(B53,'[2]Cost Pivot'!$A$1:$B$53,2,FALSE)</f>
        <v>59862.317308364662</v>
      </c>
      <c r="H53" s="10">
        <f t="shared" si="1"/>
        <v>-33410.317308364662</v>
      </c>
      <c r="I53" t="str">
        <f t="shared" si="2"/>
        <v>Loss</v>
      </c>
    </row>
    <row r="54" spans="1:9" ht="16.5" customHeight="1" x14ac:dyDescent="0.3">
      <c r="A54" s="7">
        <v>1151</v>
      </c>
      <c r="B54" s="8" t="s">
        <v>74</v>
      </c>
      <c r="C54" s="8" t="s">
        <v>23</v>
      </c>
      <c r="D54" s="9">
        <v>7018.8</v>
      </c>
      <c r="E54" s="8">
        <f>VLOOKUP($C54,[1]Sheet1!$A$2:$B$15,2,FALSE)</f>
        <v>5</v>
      </c>
      <c r="F54" s="16">
        <f t="shared" si="0"/>
        <v>35094</v>
      </c>
      <c r="G54" s="10">
        <f>VLOOKUP(B54,'[2]Cost Pivot'!$A$1:$B$53,2,FALSE)</f>
        <v>104800</v>
      </c>
      <c r="H54" s="10">
        <f t="shared" si="1"/>
        <v>-69706</v>
      </c>
      <c r="I54" t="str">
        <f t="shared" si="2"/>
        <v>Loss</v>
      </c>
    </row>
  </sheetData>
  <mergeCells count="1">
    <mergeCell ref="G1:H1"/>
  </mergeCells>
  <conditionalFormatting sqref="B4:H55">
    <cfRule type="expression" dxfId="2" priority="5">
      <formula>COUNTIF($B$4:$H$55,#REF!)&gt;1</formula>
    </cfRule>
  </conditionalFormatting>
  <conditionalFormatting sqref="I4:I54">
    <cfRule type="cellIs" dxfId="1" priority="1" operator="equal">
      <formula>"Profit"</formula>
    </cfRule>
    <cfRule type="cellIs" dxfId="0" priority="2" operator="equal">
      <formula>"Loss"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Puneet Kumar</cp:lastModifiedBy>
  <dcterms:created xsi:type="dcterms:W3CDTF">2024-04-27T10:43:22Z</dcterms:created>
  <dcterms:modified xsi:type="dcterms:W3CDTF">2024-07-24T06:13:08Z</dcterms:modified>
</cp:coreProperties>
</file>