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\Desktop\File\Excel\"/>
    </mc:Choice>
  </mc:AlternateContent>
  <xr:revisionPtr revIDLastSave="0" documentId="13_ncr:1_{4C8827A8-03DE-4324-8B54-C5A435494183}" xr6:coauthVersionLast="47" xr6:coauthVersionMax="47" xr10:uidLastSave="{00000000-0000-0000-0000-000000000000}"/>
  <bookViews>
    <workbookView xWindow="-108" yWindow="-108" windowWidth="23256" windowHeight="13176" xr2:uid="{FEC576C4-23EA-40EB-B804-4CC1DE346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I17" i="1"/>
  <c r="Q15" i="1"/>
  <c r="P15" i="1"/>
  <c r="I9" i="1"/>
  <c r="R15" i="1"/>
  <c r="Q8" i="1"/>
  <c r="R8" i="1"/>
  <c r="Q5" i="1"/>
  <c r="R5" i="1"/>
  <c r="P8" i="1"/>
  <c r="P5" i="1"/>
  <c r="J15" i="1"/>
  <c r="I15" i="1"/>
  <c r="J5" i="1"/>
  <c r="J9" i="1" s="1"/>
  <c r="I5" i="1"/>
  <c r="C13" i="1"/>
  <c r="C14" i="1"/>
  <c r="B13" i="1"/>
  <c r="B14" i="1"/>
  <c r="C7" i="1"/>
  <c r="B7" i="1"/>
  <c r="C5" i="1"/>
  <c r="B5" i="1"/>
  <c r="B15" i="1" l="1"/>
  <c r="C15" i="1"/>
  <c r="D15" i="1" s="1"/>
  <c r="I16" i="1" l="1"/>
  <c r="I11" i="1" s="1"/>
  <c r="P9" i="1"/>
  <c r="P14" i="1"/>
  <c r="P10" i="1" s="1"/>
  <c r="P12" i="1" s="1"/>
  <c r="I10" i="1"/>
  <c r="E15" i="1"/>
  <c r="J16" i="1"/>
  <c r="J11" i="1" s="1"/>
  <c r="J13" i="1" s="1"/>
  <c r="I13" i="1"/>
  <c r="J10" i="1" l="1"/>
  <c r="R14" i="1"/>
  <c r="R10" i="1" s="1"/>
  <c r="R12" i="1" s="1"/>
  <c r="Q9" i="1"/>
  <c r="R9" i="1"/>
  <c r="Q14" i="1"/>
  <c r="Q10" i="1" s="1"/>
  <c r="Q12" i="1" s="1"/>
</calcChain>
</file>

<file path=xl/sharedStrings.xml><?xml version="1.0" encoding="utf-8"?>
<sst xmlns="http://schemas.openxmlformats.org/spreadsheetml/2006/main" count="46" uniqueCount="38">
  <si>
    <t>ตอนที่ 1</t>
  </si>
  <si>
    <t>นน cal</t>
  </si>
  <si>
    <t>นน cal+นย</t>
  </si>
  <si>
    <t>นน นย</t>
  </si>
  <si>
    <t>นน cal+นผ</t>
  </si>
  <si>
    <t>นน นอ</t>
  </si>
  <si>
    <t>T นย เริ่มต้น</t>
  </si>
  <si>
    <t>T นอ ก่อนเทผสม</t>
  </si>
  <si>
    <t>T นผ</t>
  </si>
  <si>
    <t>Ccal</t>
  </si>
  <si>
    <t>ผลต่าง นผ นย</t>
  </si>
  <si>
    <t>ผลต่าง นผ นอ</t>
  </si>
  <si>
    <t>ตอนที่ 2</t>
  </si>
  <si>
    <t>KNO3</t>
  </si>
  <si>
    <t>Na2CO3</t>
  </si>
  <si>
    <t>นน cal+น</t>
  </si>
  <si>
    <t>นน น</t>
  </si>
  <si>
    <t>นน ส</t>
  </si>
  <si>
    <t>T เริ่มต้น น</t>
  </si>
  <si>
    <t>T สลล จากกราฟ</t>
  </si>
  <si>
    <t>Heat ที่ น รับ/เสีย</t>
  </si>
  <si>
    <t>Heat ที่ cal รับ/เสีย</t>
  </si>
  <si>
    <t>enthalpy</t>
  </si>
  <si>
    <t>H จาก handbook</t>
  </si>
  <si>
    <t>% ความผิดพลาด</t>
  </si>
  <si>
    <t>ผลต่าง T</t>
  </si>
  <si>
    <t>qr</t>
  </si>
  <si>
    <t>mol</t>
  </si>
  <si>
    <t>ตอนที่ 3</t>
  </si>
  <si>
    <t>นน cal+สลลผ</t>
  </si>
  <si>
    <t>นน สลลผ</t>
  </si>
  <si>
    <t>T เบส</t>
  </si>
  <si>
    <t>T สลลผ</t>
  </si>
  <si>
    <t>T เปลี่ยนไป</t>
  </si>
  <si>
    <t>Heat สะเทิน</t>
  </si>
  <si>
    <t>HCl+NaOH</t>
  </si>
  <si>
    <t>CH3COOH+NaOH</t>
  </si>
  <si>
    <t>HCl+NH3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</si>
</sst>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A0B0-ABDC-4579-97E4-244F5689F0BD}">
  <dimension ref="A1:R17"/>
  <sheetViews>
    <sheetView tabSelected="1" workbookViewId="0">
      <selection activeCell="T13" sqref="T13"/>
    </sheetView>
  </sheetViews>
  <sheetFormatPr defaultRowHeight="14.4" x14ac:dyDescent="0.3"/>
  <cols>
    <col min="1" max="1" width="15.21875" customWidth="1"/>
    <col min="4" max="4" width="10.5546875" bestFit="1" customWidth="1"/>
    <col min="8" max="8" width="16.44140625" customWidth="1"/>
    <col min="15" max="15" width="12.21875" customWidth="1"/>
  </cols>
  <sheetData>
    <row r="1" spans="1:18" x14ac:dyDescent="0.3">
      <c r="A1" t="s">
        <v>0</v>
      </c>
      <c r="H1" t="s">
        <v>12</v>
      </c>
      <c r="O1" t="s">
        <v>28</v>
      </c>
    </row>
    <row r="2" spans="1:18" x14ac:dyDescent="0.3">
      <c r="B2">
        <v>1</v>
      </c>
      <c r="C2">
        <v>2</v>
      </c>
      <c r="I2" t="s">
        <v>13</v>
      </c>
      <c r="J2" t="s">
        <v>14</v>
      </c>
      <c r="P2" t="s">
        <v>35</v>
      </c>
      <c r="Q2" t="s">
        <v>36</v>
      </c>
      <c r="R2" t="s">
        <v>37</v>
      </c>
    </row>
    <row r="3" spans="1:18" x14ac:dyDescent="0.3">
      <c r="A3" t="s">
        <v>1</v>
      </c>
      <c r="B3">
        <v>102.453</v>
      </c>
      <c r="C3">
        <v>102.453</v>
      </c>
      <c r="H3" t="s">
        <v>1</v>
      </c>
      <c r="I3">
        <v>102.453</v>
      </c>
      <c r="J3">
        <v>102.248</v>
      </c>
      <c r="O3" t="s">
        <v>1</v>
      </c>
      <c r="P3">
        <v>102.453</v>
      </c>
      <c r="Q3">
        <v>102.248</v>
      </c>
      <c r="R3">
        <v>104.155</v>
      </c>
    </row>
    <row r="4" spans="1:18" x14ac:dyDescent="0.3">
      <c r="A4" t="s">
        <v>2</v>
      </c>
      <c r="B4">
        <v>126.849</v>
      </c>
      <c r="C4">
        <v>127.214</v>
      </c>
      <c r="H4" t="s">
        <v>15</v>
      </c>
      <c r="I4">
        <v>151.77099999999999</v>
      </c>
      <c r="J4">
        <v>150.02500000000001</v>
      </c>
      <c r="O4" t="s">
        <v>29</v>
      </c>
      <c r="P4">
        <v>206.38800000000001</v>
      </c>
      <c r="Q4">
        <v>205.363</v>
      </c>
      <c r="R4">
        <v>213.053</v>
      </c>
    </row>
    <row r="5" spans="1:18" x14ac:dyDescent="0.3">
      <c r="A5" t="s">
        <v>3</v>
      </c>
      <c r="B5">
        <f>B4-B3</f>
        <v>24.396000000000001</v>
      </c>
      <c r="C5">
        <f>C4-C3</f>
        <v>24.760999999999996</v>
      </c>
      <c r="H5" t="s">
        <v>16</v>
      </c>
      <c r="I5">
        <f>I4-I3</f>
        <v>49.317999999999984</v>
      </c>
      <c r="J5">
        <f>J4-J3</f>
        <v>47.777000000000001</v>
      </c>
      <c r="O5" t="s">
        <v>30</v>
      </c>
      <c r="P5">
        <f>P4-P3</f>
        <v>103.935</v>
      </c>
      <c r="Q5">
        <f t="shared" ref="Q5:R5" si="0">Q4-Q3</f>
        <v>103.11499999999999</v>
      </c>
      <c r="R5">
        <f t="shared" si="0"/>
        <v>108.898</v>
      </c>
    </row>
    <row r="6" spans="1:18" x14ac:dyDescent="0.3">
      <c r="A6" t="s">
        <v>4</v>
      </c>
      <c r="B6">
        <v>150.34200000000001</v>
      </c>
      <c r="C6">
        <v>150.61699999999999</v>
      </c>
      <c r="H6" t="s">
        <v>17</v>
      </c>
      <c r="I6" s="2">
        <v>3.94</v>
      </c>
      <c r="J6">
        <v>3.996</v>
      </c>
      <c r="O6" t="s">
        <v>31</v>
      </c>
      <c r="P6">
        <v>27.7</v>
      </c>
      <c r="Q6">
        <v>28.3</v>
      </c>
      <c r="R6">
        <v>31.1</v>
      </c>
    </row>
    <row r="7" spans="1:18" x14ac:dyDescent="0.3">
      <c r="A7" t="s">
        <v>5</v>
      </c>
      <c r="B7">
        <f>B6-B4</f>
        <v>23.493000000000009</v>
      </c>
      <c r="C7">
        <f>C6-C4</f>
        <v>23.402999999999992</v>
      </c>
      <c r="H7" t="s">
        <v>18</v>
      </c>
      <c r="I7">
        <v>30.1</v>
      </c>
      <c r="J7">
        <v>27.1</v>
      </c>
      <c r="O7" t="s">
        <v>32</v>
      </c>
      <c r="P7" s="3">
        <v>38</v>
      </c>
      <c r="Q7">
        <v>37.5</v>
      </c>
      <c r="R7">
        <v>39.299999999999997</v>
      </c>
    </row>
    <row r="8" spans="1:18" x14ac:dyDescent="0.3">
      <c r="A8" t="s">
        <v>6</v>
      </c>
      <c r="B8">
        <v>28.1</v>
      </c>
      <c r="C8" s="3">
        <v>28.8</v>
      </c>
      <c r="H8" t="s">
        <v>19</v>
      </c>
      <c r="I8">
        <v>24.2</v>
      </c>
      <c r="J8">
        <v>30.8</v>
      </c>
      <c r="O8" t="s">
        <v>33</v>
      </c>
      <c r="P8" s="3">
        <f>P7-P6</f>
        <v>10.3</v>
      </c>
      <c r="Q8" s="3">
        <f t="shared" ref="Q8:R8" si="1">Q7-Q6</f>
        <v>9.1999999999999993</v>
      </c>
      <c r="R8" s="3">
        <f t="shared" si="1"/>
        <v>8.1999999999999957</v>
      </c>
    </row>
    <row r="9" spans="1:18" x14ac:dyDescent="0.3">
      <c r="A9" t="s">
        <v>7</v>
      </c>
      <c r="B9" s="3">
        <v>62</v>
      </c>
      <c r="C9" s="3">
        <v>62</v>
      </c>
      <c r="H9" t="s">
        <v>20</v>
      </c>
      <c r="I9">
        <f>(I5+I6)*I15</f>
        <v>-314.22219999999999</v>
      </c>
      <c r="J9">
        <f>(J5+J6)*J15</f>
        <v>191.56009999999998</v>
      </c>
      <c r="M9" s="2"/>
      <c r="O9" t="s">
        <v>34</v>
      </c>
      <c r="P9">
        <f>-(P5*P8+D15*P8)</f>
        <v>-1158.9212599005803</v>
      </c>
      <c r="Q9">
        <f>-(Q5*Q8+E15*Q8)</f>
        <v>-1027.608970008285</v>
      </c>
      <c r="R9">
        <f>-(R5*R8+E15*R8)</f>
        <v>-963.33294283347095</v>
      </c>
    </row>
    <row r="10" spans="1:18" x14ac:dyDescent="0.3">
      <c r="A10" t="s">
        <v>8</v>
      </c>
      <c r="B10">
        <v>42.3</v>
      </c>
      <c r="C10">
        <v>42.4</v>
      </c>
      <c r="H10" t="s">
        <v>21</v>
      </c>
      <c r="I10">
        <f>D15*I15</f>
        <v>-50.631600331400271</v>
      </c>
      <c r="J10">
        <f>E15*J15</f>
        <v>31.752020546810325</v>
      </c>
      <c r="O10" t="s">
        <v>22</v>
      </c>
      <c r="P10">
        <f>P14/P15</f>
        <v>-15452.283465341068</v>
      </c>
      <c r="Q10">
        <f>Q14/Q15</f>
        <v>-13701.452933443799</v>
      </c>
      <c r="R10">
        <f>R14/R15</f>
        <v>-12844.43923777961</v>
      </c>
    </row>
    <row r="11" spans="1:18" x14ac:dyDescent="0.3">
      <c r="A11" t="s">
        <v>9</v>
      </c>
      <c r="H11" t="s">
        <v>22</v>
      </c>
      <c r="I11">
        <f>I16/I17</f>
        <v>9352.8512267693968</v>
      </c>
      <c r="J11">
        <f>J16/J17</f>
        <v>-5923.6948893798526</v>
      </c>
      <c r="O11" t="s">
        <v>23</v>
      </c>
      <c r="P11">
        <v>-13.8</v>
      </c>
      <c r="Q11">
        <v>-12.8</v>
      </c>
      <c r="R11">
        <v>-11.8</v>
      </c>
    </row>
    <row r="12" spans="1:18" x14ac:dyDescent="0.3">
      <c r="H12" t="s">
        <v>23</v>
      </c>
      <c r="I12">
        <v>8.35</v>
      </c>
      <c r="J12">
        <v>-5.93</v>
      </c>
      <c r="O12" t="s">
        <v>24</v>
      </c>
      <c r="P12">
        <f>(P10-P11*10^3)*100/(P11*10^3)</f>
        <v>11.973068589428031</v>
      </c>
      <c r="Q12">
        <f t="shared" ref="Q12:R12" si="2">(Q10-Q11*10^3)*100/(Q11*10^3)</f>
        <v>7.0426010425296814</v>
      </c>
      <c r="R12">
        <f t="shared" si="2"/>
        <v>8.8511799811831384</v>
      </c>
    </row>
    <row r="13" spans="1:18" x14ac:dyDescent="0.3">
      <c r="A13" t="s">
        <v>11</v>
      </c>
      <c r="B13" s="3">
        <f>B10-B9</f>
        <v>-19.700000000000003</v>
      </c>
      <c r="C13" s="3">
        <f>C10-C9</f>
        <v>-19.600000000000001</v>
      </c>
      <c r="H13" t="s">
        <v>24</v>
      </c>
      <c r="I13">
        <f>(I11-I12*10^3)*100/(I12*10^3)</f>
        <v>12.010194332567625</v>
      </c>
      <c r="J13">
        <f>(-J11+J12*10^3)*100/(J12*10^3)</f>
        <v>0.10632564283553775</v>
      </c>
    </row>
    <row r="14" spans="1:18" x14ac:dyDescent="0.3">
      <c r="A14" t="s">
        <v>10</v>
      </c>
      <c r="B14">
        <f>B10-B8</f>
        <v>14.199999999999996</v>
      </c>
      <c r="C14">
        <f>C10-C8</f>
        <v>13.599999999999998</v>
      </c>
      <c r="O14" t="s">
        <v>26</v>
      </c>
      <c r="P14">
        <f>-(P5*P8+D15*P8)</f>
        <v>-1158.9212599005803</v>
      </c>
      <c r="Q14">
        <f>-(Q5*Q8+E15*Q8)</f>
        <v>-1027.608970008285</v>
      </c>
      <c r="R14">
        <f>-(R5*R8+E15*R8)</f>
        <v>-963.33294283347095</v>
      </c>
    </row>
    <row r="15" spans="1:18" x14ac:dyDescent="0.3">
      <c r="A15" t="s">
        <v>9</v>
      </c>
      <c r="B15" s="1">
        <f>-(B7*B13+B5*B14)/B14</f>
        <v>8.1964014084507326</v>
      </c>
      <c r="C15" s="1">
        <f>-(C7*C13+C5*C14)/C14</f>
        <v>8.966852941176473</v>
      </c>
      <c r="D15" s="1">
        <f>(B15+C15)/2</f>
        <v>8.5816271748136028</v>
      </c>
      <c r="E15" s="1">
        <f>(B15+C15)/2</f>
        <v>8.5816271748136028</v>
      </c>
      <c r="F15" s="1"/>
      <c r="H15" t="s">
        <v>25</v>
      </c>
      <c r="I15">
        <f>I8-I7</f>
        <v>-5.9000000000000021</v>
      </c>
      <c r="J15">
        <f>J8-J7</f>
        <v>3.6999999999999993</v>
      </c>
      <c r="O15" t="s">
        <v>27</v>
      </c>
      <c r="P15">
        <f>1.5*0.05</f>
        <v>7.5000000000000011E-2</v>
      </c>
      <c r="Q15">
        <f>1.5*0.05</f>
        <v>7.5000000000000011E-2</v>
      </c>
      <c r="R15">
        <f t="shared" ref="R15" si="3">1.5*0.05</f>
        <v>7.5000000000000011E-2</v>
      </c>
    </row>
    <row r="16" spans="1:18" x14ac:dyDescent="0.3">
      <c r="H16" t="s">
        <v>26</v>
      </c>
      <c r="I16">
        <f>-((I5+I6)*I15+D15*I15)</f>
        <v>364.85380033140024</v>
      </c>
      <c r="J16">
        <f>-((J5+J6)*J15+E15*J15)</f>
        <v>-223.31212054681029</v>
      </c>
    </row>
    <row r="17" spans="8:10" x14ac:dyDescent="0.3">
      <c r="H17" t="s">
        <v>27</v>
      </c>
      <c r="I17">
        <f>I6/(39+14+16*3)</f>
        <v>3.900990099009901E-2</v>
      </c>
      <c r="J17" s="4">
        <f>J6/(106)</f>
        <v>3.7698113207547172E-2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Meep</dc:creator>
  <cp:lastModifiedBy>Meep</cp:lastModifiedBy>
  <dcterms:created xsi:type="dcterms:W3CDTF">2021-09-02T04:27:51Z</dcterms:created>
  <dcterms:modified xsi:type="dcterms:W3CDTF">2021-09-06T17:24:13Z</dcterms:modified>
</cp:coreProperties>
</file>