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a-ebila\Desktop\STERILE PROCESSING MATRIX\"/>
    </mc:Choice>
  </mc:AlternateContent>
  <bookViews>
    <workbookView xWindow="0" yWindow="0" windowWidth="17190" windowHeight="9180"/>
  </bookViews>
  <sheets>
    <sheet name="Surgery Schedule" sheetId="4" r:id="rId1"/>
    <sheet name="Surgery Scheduler" sheetId="3" r:id="rId2"/>
    <sheet name="Time Intervals" sheetId="2" r:id="rId3"/>
  </sheets>
  <definedNames>
    <definedName name="BigNum">9.99E+307</definedName>
    <definedName name="BigStr">REPT("z",255)</definedName>
    <definedName name="DateVal">'Surgery Schedule'!$F$1</definedName>
    <definedName name="LookUpDateAndTime">Input[DATE]&amp;Input[TIME]</definedName>
    <definedName name="MonthNumber">'Surgery Schedule'!$B$16</definedName>
    <definedName name="ReportDay">'Surgery Schedule'!$B$17</definedName>
    <definedName name="ReportMonth">'Surgery Schedule'!$B$15</definedName>
    <definedName name="ReportYear">'Surgery Schedule'!$B$13</definedName>
    <definedName name="ScheduleHighlight">'Surgery Schedule'!$B$28</definedName>
    <definedName name="TimesList">Times[TIME]</definedName>
  </definedNames>
  <calcPr calcId="171027"/>
</workbook>
</file>

<file path=xl/calcChain.xml><?xml version="1.0" encoding="utf-8"?>
<calcChain xmlns="http://schemas.openxmlformats.org/spreadsheetml/2006/main">
  <c r="H18" i="3" l="1"/>
  <c r="H19" i="3"/>
  <c r="H20" i="3"/>
  <c r="H21" i="3"/>
  <c r="H22" i="3"/>
  <c r="H23" i="3"/>
  <c r="H16" i="3"/>
  <c r="H17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F1" i="4" l="1"/>
  <c r="H5" i="4" s="1"/>
  <c r="E2" i="4"/>
  <c r="E4" i="4"/>
  <c r="E6" i="4"/>
  <c r="E8" i="4"/>
  <c r="E10" i="4"/>
  <c r="E12" i="4"/>
  <c r="E14" i="4"/>
  <c r="B15" i="4"/>
  <c r="E16" i="4"/>
  <c r="E18" i="4"/>
  <c r="E20" i="4"/>
  <c r="E22" i="4"/>
  <c r="E24" i="4"/>
  <c r="E26" i="4"/>
  <c r="E28" i="4"/>
  <c r="E30" i="4"/>
  <c r="E32" i="4"/>
  <c r="E34" i="4"/>
  <c r="H23" i="4" l="1"/>
  <c r="H3" i="4"/>
  <c r="H30" i="4"/>
  <c r="H21" i="4"/>
  <c r="H15" i="4"/>
  <c r="H8" i="4"/>
  <c r="B6" i="4"/>
  <c r="F30" i="4"/>
  <c r="H28" i="4"/>
  <c r="J26" i="4" s="1"/>
  <c r="H9" i="4"/>
  <c r="F24" i="4"/>
  <c r="F22" i="4"/>
  <c r="H2" i="4"/>
  <c r="F34" i="4"/>
  <c r="H33" i="4"/>
  <c r="F28" i="4"/>
  <c r="F27" i="4"/>
  <c r="H26" i="4"/>
  <c r="H20" i="4"/>
  <c r="H14" i="4"/>
  <c r="F8" i="4"/>
  <c r="F6" i="4"/>
  <c r="F2" i="4"/>
  <c r="F32" i="4"/>
  <c r="H31" i="4"/>
  <c r="F26" i="4"/>
  <c r="H25" i="4"/>
  <c r="F20" i="4"/>
  <c r="F18" i="4"/>
  <c r="H17" i="4"/>
  <c r="F14" i="4"/>
  <c r="F12" i="4"/>
  <c r="H11" i="4"/>
  <c r="J21" i="4" l="1"/>
  <c r="I21" i="4"/>
  <c r="I26" i="4"/>
  <c r="I25" i="4"/>
  <c r="J20" i="4"/>
  <c r="I20" i="4"/>
  <c r="J25" i="4"/>
  <c r="I8" i="4"/>
  <c r="J14" i="4"/>
  <c r="I15" i="4"/>
  <c r="J15" i="4"/>
  <c r="I14" i="4"/>
  <c r="J31" i="4"/>
  <c r="I30" i="4"/>
  <c r="J30" i="4"/>
  <c r="I31" i="4"/>
  <c r="B1" i="4"/>
  <c r="H5" i="3"/>
  <c r="H6" i="3"/>
  <c r="H7" i="3"/>
  <c r="H8" i="3"/>
  <c r="H9" i="3"/>
  <c r="H10" i="3"/>
  <c r="H11" i="3"/>
  <c r="H12" i="3"/>
  <c r="H13" i="3"/>
  <c r="H14" i="3"/>
  <c r="H15" i="3"/>
  <c r="I33" i="4" l="1"/>
  <c r="J19" i="4"/>
  <c r="I19" i="4"/>
  <c r="J27" i="4"/>
  <c r="J22" i="4"/>
  <c r="I23" i="4"/>
  <c r="J18" i="4"/>
  <c r="I18" i="4"/>
  <c r="I16" i="4"/>
  <c r="J28" i="4"/>
  <c r="I27" i="4"/>
  <c r="J23" i="4"/>
  <c r="J32" i="4"/>
  <c r="J34" i="4"/>
  <c r="J17" i="4"/>
  <c r="I17" i="4"/>
  <c r="J29" i="4"/>
  <c r="I28" i="4"/>
  <c r="I24" i="4"/>
  <c r="I22" i="4"/>
  <c r="I32" i="4"/>
  <c r="I34" i="4"/>
  <c r="J33" i="4"/>
  <c r="J16" i="4"/>
  <c r="I29" i="4"/>
  <c r="J24" i="4"/>
  <c r="B9" i="3"/>
  <c r="B7" i="3" l="1"/>
  <c r="B1" i="3"/>
</calcChain>
</file>

<file path=xl/comments1.xml><?xml version="1.0" encoding="utf-8"?>
<comments xmlns="http://schemas.openxmlformats.org/spreadsheetml/2006/main">
  <authors>
    <author>Aka-ebila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Aka-ebila:</t>
        </r>
        <r>
          <rPr>
            <sz val="9"/>
            <color indexed="81"/>
            <rFont val="Tahoma"/>
            <family val="2"/>
          </rPr>
          <t xml:space="preserve">
Scroll up and down to view daily schedule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Aka-ebila:</t>
        </r>
        <r>
          <rPr>
            <sz val="9"/>
            <color indexed="81"/>
            <rFont val="Tahoma"/>
            <family val="2"/>
          </rPr>
          <t xml:space="preserve">
Record or upload minutes of meetings</t>
        </r>
      </text>
    </comment>
  </commentList>
</comments>
</file>

<file path=xl/sharedStrings.xml><?xml version="1.0" encoding="utf-8"?>
<sst xmlns="http://schemas.openxmlformats.org/spreadsheetml/2006/main" count="41" uniqueCount="28">
  <si>
    <t>Month</t>
  </si>
  <si>
    <t>Year</t>
  </si>
  <si>
    <t>Day</t>
  </si>
  <si>
    <t>VIEW SCHEDULE</t>
  </si>
  <si>
    <t>EDIT SCHEDULE</t>
  </si>
  <si>
    <t>DATE</t>
  </si>
  <si>
    <t>TIME</t>
  </si>
  <si>
    <t>DESCRIPTION</t>
  </si>
  <si>
    <t>UNIQUE VALUE (CALCULATED)</t>
  </si>
  <si>
    <t xml:space="preserve"> </t>
  </si>
  <si>
    <t>c</t>
  </si>
  <si>
    <t>Dr. Dee's Surgery Schedule</t>
  </si>
  <si>
    <t>SURGERY AT A GLANCE</t>
  </si>
  <si>
    <t>INSTRUMENTATION</t>
  </si>
  <si>
    <t>OUT OF SERVICE</t>
  </si>
  <si>
    <t>MISSING INSTRUMENTS</t>
  </si>
  <si>
    <t>SPD Meeting 10/31/2016</t>
  </si>
  <si>
    <t>MEETINGS</t>
  </si>
  <si>
    <t>LAP CHOLE</t>
  </si>
  <si>
    <t>TOTAL KNEE</t>
  </si>
  <si>
    <t>Lap Chole</t>
  </si>
  <si>
    <t>Column1</t>
  </si>
  <si>
    <t>Appendectomy</t>
  </si>
  <si>
    <r>
      <rPr>
        <sz val="9"/>
        <color theme="4"/>
        <rFont val="Calibri"/>
        <family val="2"/>
        <scheme val="minor"/>
      </rPr>
      <t>Dr. Sam:</t>
    </r>
    <r>
      <rPr>
        <sz val="9"/>
        <color theme="1"/>
        <rFont val="Calibri"/>
        <family val="2"/>
        <scheme val="minor"/>
      </rPr>
      <t xml:space="preserve"> Knee Revision</t>
    </r>
  </si>
  <si>
    <r>
      <rPr>
        <sz val="9"/>
        <color theme="4"/>
        <rFont val="Calibri"/>
        <family val="2"/>
        <scheme val="minor"/>
      </rPr>
      <t>Dr. Dan:</t>
    </r>
    <r>
      <rPr>
        <sz val="9"/>
        <color theme="1"/>
        <rFont val="Calibri"/>
        <family val="2"/>
        <scheme val="minor"/>
      </rPr>
      <t xml:space="preserve"> Total Hip</t>
    </r>
  </si>
  <si>
    <r>
      <rPr>
        <sz val="9"/>
        <color theme="4"/>
        <rFont val="Calibri"/>
        <family val="2"/>
        <scheme val="minor"/>
      </rPr>
      <t xml:space="preserve">Dr. Philip: </t>
    </r>
    <r>
      <rPr>
        <sz val="9"/>
        <color theme="1"/>
        <rFont val="Calibri"/>
        <family val="2"/>
        <scheme val="minor"/>
      </rPr>
      <t>Lap Chole</t>
    </r>
  </si>
  <si>
    <r>
      <rPr>
        <sz val="9"/>
        <color theme="4"/>
        <rFont val="Calibri"/>
        <family val="2"/>
        <scheme val="minor"/>
      </rPr>
      <t>Dr. Albert:</t>
    </r>
    <r>
      <rPr>
        <sz val="9"/>
        <color theme="1"/>
        <rFont val="Calibri"/>
        <family val="2"/>
        <scheme val="minor"/>
      </rPr>
      <t xml:space="preserve"> Total Knee</t>
    </r>
  </si>
  <si>
    <r>
      <rPr>
        <sz val="9"/>
        <color theme="4"/>
        <rFont val="Calibri"/>
        <family val="2"/>
        <scheme val="minor"/>
      </rPr>
      <t>Dr Bernstien:</t>
    </r>
    <r>
      <rPr>
        <sz val="9"/>
        <color theme="1"/>
        <rFont val="Calibri"/>
        <family val="2"/>
        <scheme val="minor"/>
      </rPr>
      <t xml:space="preserve"> Hania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</si>
</sst>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[$-409]mmmm\ d\,\ yyyy;@"/>
    <numFmt numFmtId="166" formatCode=";;;"/>
  </numFmts>
  <fonts count="28" x14ac:knownFonts="1"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4"/>
      <name val="Segoe Print"/>
    </font>
    <font>
      <sz val="11"/>
      <color theme="3"/>
      <name val="Webdings"/>
      <family val="1"/>
      <charset val="2"/>
    </font>
    <font>
      <sz val="9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theme="2" tint="0.5999633777886288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3"/>
      <name val="Arial"/>
      <family val="2"/>
      <scheme val="major"/>
    </font>
    <font>
      <b/>
      <sz val="90"/>
      <color theme="4"/>
      <name val="Arial"/>
      <family val="2"/>
      <scheme val="maj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4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6"/>
      <color theme="4"/>
      <name val="Arial"/>
      <family val="2"/>
      <scheme val="major"/>
    </font>
    <font>
      <sz val="16"/>
      <color theme="2" tint="0.5999633777886288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ck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theme="0" tint="-0.34998626667073579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theme="0" tint="-0.34998626667073579"/>
      </bottom>
      <diagonal/>
    </border>
    <border>
      <left/>
      <right style="thin">
        <color indexed="64"/>
      </right>
      <top/>
      <bottom style="hair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indexed="64"/>
      </right>
      <top style="hair">
        <color theme="0" tint="-0.34998626667073579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3"/>
      </left>
      <right/>
      <top style="thin">
        <color indexed="64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theme="3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6" borderId="0" applyNumberFormat="0" applyAlignment="0" applyProtection="0"/>
    <xf numFmtId="0" fontId="4" fillId="6" borderId="0" applyNumberFormat="0" applyBorder="0" applyAlignment="0" applyProtection="0"/>
    <xf numFmtId="0" fontId="2" fillId="8" borderId="0" applyNumberFormat="0" applyBorder="0" applyAlignment="0" applyProtection="0"/>
    <xf numFmtId="0" fontId="24" fillId="9" borderId="0" applyNumberFormat="0" applyBorder="0" applyAlignment="0" applyProtection="0"/>
    <xf numFmtId="0" fontId="25" fillId="10" borderId="29" applyNumberFormat="0" applyAlignment="0" applyProtection="0"/>
  </cellStyleXfs>
  <cellXfs count="103">
    <xf numFmtId="0" fontId="0" fillId="0" borderId="0" xfId="0">
      <alignment vertical="center"/>
    </xf>
    <xf numFmtId="0" fontId="0" fillId="0" borderId="0" xfId="0" applyFont="1" applyFill="1" applyBorder="1" applyAlignment="1">
      <alignment horizontal="left" wrapText="1"/>
    </xf>
    <xf numFmtId="14" fontId="0" fillId="0" borderId="0" xfId="0" applyNumberFormat="1" applyFont="1" applyFill="1" applyBorder="1" applyAlignment="1">
      <alignment horizontal="left" vertical="center" indent="1"/>
    </xf>
    <xf numFmtId="164" fontId="0" fillId="0" borderId="0" xfId="0" applyNumberFormat="1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/>
    </xf>
    <xf numFmtId="0" fontId="4" fillId="2" borderId="0" xfId="0" applyFont="1" applyFill="1" applyBorder="1" applyAlignment="1" applyProtection="1">
      <alignment vertical="center"/>
    </xf>
    <xf numFmtId="164" fontId="0" fillId="0" borderId="0" xfId="0" applyNumberFormat="1" applyFont="1" applyFill="1" applyBorder="1" applyAlignment="1" applyProtection="1">
      <alignment horizontal="left" indent="1"/>
    </xf>
    <xf numFmtId="0" fontId="0" fillId="0" borderId="0" xfId="0" applyFont="1" applyFill="1" applyBorder="1" applyProtection="1">
      <alignment vertical="center"/>
    </xf>
    <xf numFmtId="0" fontId="14" fillId="6" borderId="0" xfId="3" applyAlignment="1">
      <alignment horizontal="left" vertical="center" indent="4"/>
    </xf>
    <xf numFmtId="0" fontId="15" fillId="0" borderId="0" xfId="0" applyFont="1" applyFill="1" applyBorder="1" applyAlignment="1">
      <alignment horizontal="left" vertical="center" wrapText="1" indent="5"/>
    </xf>
    <xf numFmtId="0" fontId="0" fillId="0" borderId="11" xfId="0" applyBorder="1">
      <alignment vertical="center"/>
    </xf>
    <xf numFmtId="0" fontId="0" fillId="0" borderId="21" xfId="0" applyBorder="1">
      <alignment vertical="center"/>
    </xf>
    <xf numFmtId="0" fontId="8" fillId="5" borderId="23" xfId="0" applyFont="1" applyFill="1" applyBorder="1" applyAlignment="1">
      <alignment horizontal="left" vertical="center"/>
    </xf>
    <xf numFmtId="0" fontId="11" fillId="0" borderId="21" xfId="0" applyFont="1" applyBorder="1" applyAlignment="1">
      <alignment horizontal="left" indent="3"/>
    </xf>
    <xf numFmtId="0" fontId="0" fillId="0" borderId="21" xfId="0" applyBorder="1" applyAlignment="1">
      <alignment horizontal="left" vertical="center" indent="2"/>
    </xf>
    <xf numFmtId="166" fontId="0" fillId="0" borderId="11" xfId="0" applyNumberFormat="1" applyBorder="1">
      <alignment vertical="center"/>
    </xf>
    <xf numFmtId="0" fontId="0" fillId="7" borderId="11" xfId="0" applyFill="1" applyBorder="1">
      <alignment vertical="center"/>
    </xf>
    <xf numFmtId="0" fontId="0" fillId="7" borderId="2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22" xfId="0" applyFill="1" applyBorder="1">
      <alignment vertical="center"/>
    </xf>
    <xf numFmtId="0" fontId="0" fillId="0" borderId="0" xfId="0" applyAlignment="1">
      <alignment vertical="center"/>
    </xf>
    <xf numFmtId="2" fontId="7" fillId="5" borderId="27" xfId="0" applyNumberFormat="1" applyFont="1" applyFill="1" applyBorder="1" applyAlignment="1">
      <alignment horizontal="left" vertical="center"/>
    </xf>
    <xf numFmtId="2" fontId="7" fillId="5" borderId="26" xfId="0" applyNumberFormat="1" applyFont="1" applyFill="1" applyBorder="1" applyAlignment="1">
      <alignment horizontal="left" vertical="center"/>
    </xf>
    <xf numFmtId="2" fontId="7" fillId="5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14" fontId="9" fillId="3" borderId="3" xfId="0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14" fontId="19" fillId="3" borderId="3" xfId="0" applyNumberFormat="1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2" fontId="7" fillId="5" borderId="26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35" xfId="0" applyBorder="1">
      <alignment vertical="center"/>
    </xf>
    <xf numFmtId="0" fontId="2" fillId="8" borderId="36" xfId="5" applyBorder="1" applyAlignment="1" applyProtection="1">
      <alignment horizontal="left" vertical="center"/>
      <protection locked="0"/>
    </xf>
    <xf numFmtId="165" fontId="2" fillId="8" borderId="37" xfId="5" applyNumberFormat="1" applyBorder="1" applyAlignment="1" applyProtection="1">
      <alignment horizontal="left" vertical="center"/>
      <protection locked="0"/>
    </xf>
    <xf numFmtId="0" fontId="0" fillId="0" borderId="35" xfId="0" applyFill="1" applyBorder="1">
      <alignment vertical="center"/>
    </xf>
    <xf numFmtId="0" fontId="14" fillId="0" borderId="35" xfId="3" applyFill="1" applyBorder="1" applyAlignment="1" applyProtection="1">
      <alignment horizontal="left" vertical="center" indent="6"/>
      <protection locked="0"/>
    </xf>
    <xf numFmtId="0" fontId="2" fillId="8" borderId="30" xfId="5" applyBorder="1" applyAlignment="1">
      <alignment horizontal="center" vertical="center"/>
    </xf>
    <xf numFmtId="14" fontId="0" fillId="0" borderId="0" xfId="0" applyNumberFormat="1" applyFill="1" applyAlignment="1">
      <alignment horizontal="left"/>
    </xf>
    <xf numFmtId="14" fontId="0" fillId="0" borderId="0" xfId="0" applyNumberFormat="1" applyFill="1" applyAlignment="1">
      <alignment horizontal="left" vertical="center"/>
    </xf>
    <xf numFmtId="18" fontId="0" fillId="0" borderId="0" xfId="0" applyNumberFormat="1" applyFill="1" applyAlignment="1">
      <alignment horizontal="left" vertical="center"/>
    </xf>
    <xf numFmtId="18" fontId="0" fillId="0" borderId="0" xfId="0" applyNumberFormat="1" applyFill="1" applyAlignment="1">
      <alignment horizontal="left"/>
    </xf>
    <xf numFmtId="0" fontId="14" fillId="6" borderId="0" xfId="3" applyAlignment="1">
      <alignment vertical="center"/>
    </xf>
    <xf numFmtId="0" fontId="5" fillId="4" borderId="28" xfId="0" applyFont="1" applyFill="1" applyBorder="1" applyAlignment="1" applyProtection="1">
      <alignment horizontal="center" vertical="center" wrapText="1"/>
      <protection locked="0"/>
    </xf>
    <xf numFmtId="0" fontId="5" fillId="4" borderId="21" xfId="0" applyFont="1" applyFill="1" applyBorder="1" applyAlignment="1" applyProtection="1">
      <alignment horizontal="center" vertical="center" wrapText="1"/>
      <protection locked="0"/>
    </xf>
    <xf numFmtId="0" fontId="5" fillId="4" borderId="14" xfId="0" applyFont="1" applyFill="1" applyBorder="1" applyAlignment="1" applyProtection="1">
      <alignment horizontal="center" vertical="center" wrapText="1"/>
      <protection locked="0"/>
    </xf>
    <xf numFmtId="0" fontId="6" fillId="4" borderId="10" xfId="0" applyFont="1" applyFill="1" applyBorder="1" applyAlignment="1" applyProtection="1">
      <alignment horizontal="right" vertical="center" wrapText="1"/>
      <protection locked="0"/>
    </xf>
    <xf numFmtId="0" fontId="6" fillId="4" borderId="11" xfId="0" applyFont="1" applyFill="1" applyBorder="1" applyAlignment="1" applyProtection="1">
      <alignment horizontal="right" vertical="center" wrapText="1"/>
      <protection locked="0"/>
    </xf>
    <xf numFmtId="0" fontId="6" fillId="4" borderId="13" xfId="0" applyFont="1" applyFill="1" applyBorder="1" applyAlignment="1" applyProtection="1">
      <alignment horizontal="right" vertical="center" wrapText="1"/>
      <protection locked="0"/>
    </xf>
    <xf numFmtId="0" fontId="24" fillId="9" borderId="8" xfId="6" applyBorder="1" applyAlignment="1">
      <alignment horizontal="center" vertical="center"/>
    </xf>
    <xf numFmtId="0" fontId="24" fillId="9" borderId="9" xfId="6" applyBorder="1" applyAlignment="1">
      <alignment horizontal="center" vertical="center"/>
    </xf>
    <xf numFmtId="0" fontId="24" fillId="9" borderId="11" xfId="6" applyBorder="1" applyAlignment="1">
      <alignment horizontal="center" vertical="center"/>
    </xf>
    <xf numFmtId="0" fontId="24" fillId="9" borderId="21" xfId="6" applyBorder="1" applyAlignment="1">
      <alignment horizontal="center" vertical="center"/>
    </xf>
    <xf numFmtId="0" fontId="24" fillId="9" borderId="12" xfId="6" applyBorder="1" applyAlignment="1">
      <alignment horizontal="center" vertical="center"/>
    </xf>
    <xf numFmtId="0" fontId="24" fillId="9" borderId="22" xfId="6" applyBorder="1" applyAlignment="1">
      <alignment horizontal="center" vertical="center"/>
    </xf>
    <xf numFmtId="0" fontId="1" fillId="8" borderId="39" xfId="5" applyFont="1" applyBorder="1" applyAlignment="1">
      <alignment horizontal="center" vertical="center"/>
    </xf>
    <xf numFmtId="0" fontId="2" fillId="8" borderId="40" xfId="5" applyBorder="1" applyAlignment="1">
      <alignment horizontal="center" vertical="center"/>
    </xf>
    <xf numFmtId="0" fontId="25" fillId="10" borderId="29" xfId="7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25" fillId="10" borderId="29" xfId="7" applyBorder="1" applyAlignment="1">
      <alignment vertical="center"/>
    </xf>
    <xf numFmtId="0" fontId="4" fillId="6" borderId="11" xfId="4" applyBorder="1" applyAlignment="1" applyProtection="1">
      <alignment horizontal="left" vertical="center" indent="5"/>
      <protection locked="0"/>
    </xf>
    <xf numFmtId="0" fontId="4" fillId="6" borderId="21" xfId="4" applyBorder="1" applyAlignment="1" applyProtection="1">
      <alignment horizontal="left" vertical="center" indent="5"/>
      <protection locked="0"/>
    </xf>
    <xf numFmtId="0" fontId="4" fillId="6" borderId="24" xfId="4" applyBorder="1" applyAlignment="1">
      <alignment horizontal="left" vertical="center" indent="1"/>
    </xf>
    <xf numFmtId="0" fontId="4" fillId="6" borderId="25" xfId="4" applyBorder="1" applyAlignment="1">
      <alignment horizontal="left" vertical="center" indent="1"/>
    </xf>
    <xf numFmtId="0" fontId="26" fillId="7" borderId="24" xfId="0" applyFont="1" applyFill="1" applyBorder="1" applyAlignment="1">
      <alignment horizontal="left" vertical="center" indent="1"/>
    </xf>
    <xf numFmtId="0" fontId="26" fillId="7" borderId="25" xfId="0" applyFont="1" applyFill="1" applyBorder="1" applyAlignment="1">
      <alignment horizontal="left" vertical="center" indent="1"/>
    </xf>
    <xf numFmtId="0" fontId="0" fillId="11" borderId="31" xfId="0" applyFill="1" applyBorder="1" applyAlignment="1">
      <alignment horizontal="left" vertical="center"/>
    </xf>
    <xf numFmtId="0" fontId="0" fillId="11" borderId="32" xfId="0" applyFill="1" applyBorder="1" applyAlignment="1">
      <alignment horizontal="left" vertical="center"/>
    </xf>
    <xf numFmtId="0" fontId="5" fillId="4" borderId="22" xfId="0" applyFont="1" applyFill="1" applyBorder="1" applyAlignment="1" applyProtection="1">
      <alignment horizontal="center" vertical="center" wrapText="1"/>
      <protection locked="0"/>
    </xf>
    <xf numFmtId="0" fontId="13" fillId="0" borderId="3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7" fillId="0" borderId="15" xfId="2" applyFont="1" applyBorder="1" applyAlignment="1">
      <alignment horizontal="center" vertical="top"/>
    </xf>
    <xf numFmtId="0" fontId="17" fillId="0" borderId="16" xfId="2" applyFont="1" applyBorder="1" applyAlignment="1">
      <alignment horizontal="center" vertical="top"/>
    </xf>
    <xf numFmtId="0" fontId="17" fillId="0" borderId="17" xfId="2" applyFont="1" applyBorder="1" applyAlignment="1">
      <alignment horizontal="center" vertical="top"/>
    </xf>
    <xf numFmtId="0" fontId="17" fillId="0" borderId="18" xfId="2" applyFont="1" applyBorder="1" applyAlignment="1">
      <alignment horizontal="center" vertical="top"/>
    </xf>
    <xf numFmtId="0" fontId="17" fillId="0" borderId="19" xfId="2" applyFont="1" applyBorder="1" applyAlignment="1">
      <alignment horizontal="center" vertical="top"/>
    </xf>
    <xf numFmtId="0" fontId="17" fillId="0" borderId="20" xfId="2" applyFont="1" applyBorder="1" applyAlignment="1">
      <alignment horizontal="center" vertical="top"/>
    </xf>
    <xf numFmtId="0" fontId="2" fillId="8" borderId="38" xfId="5" applyBorder="1" applyAlignment="1" applyProtection="1">
      <alignment horizontal="left" vertical="center" indent="10"/>
      <protection locked="0"/>
    </xf>
    <xf numFmtId="0" fontId="2" fillId="8" borderId="39" xfId="5" applyBorder="1" applyAlignment="1" applyProtection="1">
      <alignment horizontal="left" vertical="center" indent="6"/>
      <protection locked="0"/>
    </xf>
    <xf numFmtId="0" fontId="2" fillId="8" borderId="40" xfId="5" applyBorder="1" applyAlignment="1" applyProtection="1">
      <alignment horizontal="left" vertical="center" indent="6"/>
      <protection locked="0"/>
    </xf>
    <xf numFmtId="0" fontId="5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2" xfId="0" applyFont="1" applyFill="1" applyBorder="1" applyAlignment="1" applyProtection="1">
      <alignment horizontal="right" vertical="center" wrapText="1"/>
      <protection locked="0"/>
    </xf>
    <xf numFmtId="0" fontId="6" fillId="4" borderId="8" xfId="0" applyFont="1" applyFill="1" applyBorder="1" applyAlignment="1" applyProtection="1">
      <alignment horizontal="right" vertical="center" wrapText="1"/>
      <protection locked="0"/>
    </xf>
    <xf numFmtId="0" fontId="12" fillId="0" borderId="0" xfId="1" applyFill="1" applyAlignment="1">
      <alignment horizontal="left" vertical="center"/>
    </xf>
    <xf numFmtId="0" fontId="13" fillId="2" borderId="0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2" fontId="7" fillId="5" borderId="27" xfId="0" applyNumberFormat="1" applyFont="1" applyFill="1" applyBorder="1" applyAlignment="1">
      <alignment horizontal="left"/>
    </xf>
    <xf numFmtId="2" fontId="7" fillId="5" borderId="26" xfId="0" applyNumberFormat="1" applyFont="1" applyFill="1" applyBorder="1" applyAlignment="1">
      <alignment horizontal="left"/>
    </xf>
  </cellXfs>
  <cellStyles count="8">
    <cellStyle name="60% - Accent2" xfId="5" builtinId="36"/>
    <cellStyle name="Heading 1" xfId="2" builtinId="16" customBuiltin="1"/>
    <cellStyle name="Heading 2" xfId="3" builtinId="17" customBuiltin="1"/>
    <cellStyle name="Heading 3" xfId="4" builtinId="18" customBuiltin="1"/>
    <cellStyle name="Neutral" xfId="6" builtinId="28"/>
    <cellStyle name="Normal" xfId="0" builtinId="0" customBuiltin="1"/>
    <cellStyle name="Output" xfId="7" builtinId="21"/>
    <cellStyle name="Title" xfId="1" builtinId="15" customBuiltin="1"/>
  </cellStyles>
  <dxfs count="17">
    <dxf>
      <font>
        <color theme="4"/>
      </font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9" formatCode="m/d/yyyy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>
      <tableStyleElement type="wholeTable" dxfId="16"/>
      <tableStyleElement type="headerRow" dxfId="15"/>
      <tableStyleElement type="firstRowStripe" dxfId="14"/>
      <tableStyleElement type="secondRowStripe" dxfId="13"/>
    </tableStyle>
    <tableStyle name="Time Intervals" pivot="0" count="4">
      <tableStyleElement type="wholeTable" dxfId="12"/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$B$13" max="3000" min="1904" page="10" val="2016"/>
</file>

<file path=xl/ctrlProps/ctrlProp2.xml><?xml version="1.0" encoding="utf-8"?>
<formControlPr xmlns="http://schemas.microsoft.com/office/spreadsheetml/2009/9/main" objectType="Spin" dx="16" fmlaLink="$B$16" max="12" min="1" page="10" val="11"/>
</file>

<file path=xl/ctrlProps/ctrlProp3.xml><?xml version="1.0" encoding="utf-8"?>
<formControlPr xmlns="http://schemas.microsoft.com/office/spreadsheetml/2009/9/main" objectType="Spin" dx="16" fmlaLink="$B$17" max="31" min="1" page="10" val="2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EMPLOYEE%20SCHEDULE.xlsx" TargetMode="External"/><Relationship Id="rId2" Type="http://schemas.openxmlformats.org/officeDocument/2006/relationships/hyperlink" Target="#'Time Intervals'!A1"/><Relationship Id="rId1" Type="http://schemas.openxmlformats.org/officeDocument/2006/relationships/hyperlink" Target="#'Event Scheduler'!A1"/><Relationship Id="rId4" Type="http://schemas.openxmlformats.org/officeDocument/2006/relationships/hyperlink" Target="EMPLOYEE%20EVALUATION.dotx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Daily Schedule'!A1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11</xdr:row>
          <xdr:rowOff>180975</xdr:rowOff>
        </xdr:from>
        <xdr:to>
          <xdr:col>2</xdr:col>
          <xdr:colOff>114300</xdr:colOff>
          <xdr:row>13</xdr:row>
          <xdr:rowOff>9525</xdr:rowOff>
        </xdr:to>
        <xdr:sp macro="" textlink="">
          <xdr:nvSpPr>
            <xdr:cNvPr id="4103" name="Year Spinner" descr="Year Spinner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14</xdr:row>
          <xdr:rowOff>0</xdr:rowOff>
        </xdr:from>
        <xdr:to>
          <xdr:col>2</xdr:col>
          <xdr:colOff>114300</xdr:colOff>
          <xdr:row>15</xdr:row>
          <xdr:rowOff>19050</xdr:rowOff>
        </xdr:to>
        <xdr:sp macro="" textlink="">
          <xdr:nvSpPr>
            <xdr:cNvPr id="4104" name="Month Spinner" descr="Month Spinner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16</xdr:row>
          <xdr:rowOff>0</xdr:rowOff>
        </xdr:from>
        <xdr:to>
          <xdr:col>2</xdr:col>
          <xdr:colOff>114300</xdr:colOff>
          <xdr:row>17</xdr:row>
          <xdr:rowOff>19050</xdr:rowOff>
        </xdr:to>
        <xdr:sp macro="" textlink="">
          <xdr:nvSpPr>
            <xdr:cNvPr id="4105" name="Day Spinner" descr="Day Spinner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</xdr:col>
      <xdr:colOff>1429</xdr:colOff>
      <xdr:row>9</xdr:row>
      <xdr:rowOff>129813</xdr:rowOff>
    </xdr:from>
    <xdr:to>
      <xdr:col>1</xdr:col>
      <xdr:colOff>295513</xdr:colOff>
      <xdr:row>11</xdr:row>
      <xdr:rowOff>17318</xdr:rowOff>
    </xdr:to>
    <xdr:grpSp>
      <xdr:nvGrpSpPr>
        <xdr:cNvPr id="107" name="View Schedule Icon" descr="&quot;&quot;" title="View Schedule Icon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>
          <a:grpSpLocks noChangeAspect="1"/>
        </xdr:cNvGrpSpPr>
      </xdr:nvGrpSpPr>
      <xdr:grpSpPr bwMode="auto">
        <a:xfrm>
          <a:off x="249079" y="2111013"/>
          <a:ext cx="294084" cy="268505"/>
          <a:chOff x="61" y="204"/>
          <a:chExt cx="31" cy="120"/>
        </a:xfrm>
      </xdr:grpSpPr>
      <xdr:sp macro="" textlink="">
        <xdr:nvSpPr>
          <xdr:cNvPr id="108" name="Rectangle 9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 noChangeArrowheads="1"/>
          </xdr:cNvSpPr>
        </xdr:nvSpPr>
        <xdr:spPr bwMode="auto">
          <a:xfrm>
            <a:off x="61" y="204"/>
            <a:ext cx="31" cy="120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Rectangle 10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ChangeArrowheads="1"/>
          </xdr:cNvSpPr>
        </xdr:nvSpPr>
        <xdr:spPr bwMode="auto">
          <a:xfrm>
            <a:off x="62" y="209"/>
            <a:ext cx="27" cy="115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10" name="Freeform 11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 noEditPoints="1"/>
          </xdr:cNvSpPr>
        </xdr:nvSpPr>
        <xdr:spPr bwMode="auto">
          <a:xfrm>
            <a:off x="61" y="204"/>
            <a:ext cx="30" cy="120"/>
          </a:xfrm>
          <a:custGeom>
            <a:avLst/>
            <a:gdLst>
              <a:gd name="T0" fmla="*/ 1905 w 3196"/>
              <a:gd name="T1" fmla="*/ 2607 h 3151"/>
              <a:gd name="T2" fmla="*/ 1771 w 3196"/>
              <a:gd name="T3" fmla="*/ 2607 h 3151"/>
              <a:gd name="T4" fmla="*/ 1308 w 3196"/>
              <a:gd name="T5" fmla="*/ 2280 h 3151"/>
              <a:gd name="T6" fmla="*/ 517 w 3196"/>
              <a:gd name="T7" fmla="*/ 2280 h 3151"/>
              <a:gd name="T8" fmla="*/ 517 w 3196"/>
              <a:gd name="T9" fmla="*/ 2280 h 3151"/>
              <a:gd name="T10" fmla="*/ 2368 w 3196"/>
              <a:gd name="T11" fmla="*/ 2170 h 3151"/>
              <a:gd name="T12" fmla="*/ 2233 w 3196"/>
              <a:gd name="T13" fmla="*/ 2170 h 3151"/>
              <a:gd name="T14" fmla="*/ 1771 w 3196"/>
              <a:gd name="T15" fmla="*/ 1843 h 3151"/>
              <a:gd name="T16" fmla="*/ 979 w 3196"/>
              <a:gd name="T17" fmla="*/ 1843 h 3151"/>
              <a:gd name="T18" fmla="*/ 979 w 3196"/>
              <a:gd name="T19" fmla="*/ 1843 h 3151"/>
              <a:gd name="T20" fmla="*/ 517 w 3196"/>
              <a:gd name="T21" fmla="*/ 2170 h 3151"/>
              <a:gd name="T22" fmla="*/ 2696 w 3196"/>
              <a:gd name="T23" fmla="*/ 1733 h 3151"/>
              <a:gd name="T24" fmla="*/ 2233 w 3196"/>
              <a:gd name="T25" fmla="*/ 1405 h 3151"/>
              <a:gd name="T26" fmla="*/ 1442 w 3196"/>
              <a:gd name="T27" fmla="*/ 1405 h 3151"/>
              <a:gd name="T28" fmla="*/ 1442 w 3196"/>
              <a:gd name="T29" fmla="*/ 1405 h 3151"/>
              <a:gd name="T30" fmla="*/ 979 w 3196"/>
              <a:gd name="T31" fmla="*/ 1733 h 3151"/>
              <a:gd name="T32" fmla="*/ 2904 w 3196"/>
              <a:gd name="T33" fmla="*/ 2860 h 3151"/>
              <a:gd name="T34" fmla="*/ 609 w 3196"/>
              <a:gd name="T35" fmla="*/ 253 h 3151"/>
              <a:gd name="T36" fmla="*/ 542 w 3196"/>
              <a:gd name="T37" fmla="*/ 487 h 3151"/>
              <a:gd name="T38" fmla="*/ 520 w 3196"/>
              <a:gd name="T39" fmla="*/ 641 h 3151"/>
              <a:gd name="T40" fmla="*/ 584 w 3196"/>
              <a:gd name="T41" fmla="*/ 779 h 3151"/>
              <a:gd name="T42" fmla="*/ 712 w 3196"/>
              <a:gd name="T43" fmla="*/ 862 h 3151"/>
              <a:gd name="T44" fmla="*/ 870 w 3196"/>
              <a:gd name="T45" fmla="*/ 862 h 3151"/>
              <a:gd name="T46" fmla="*/ 996 w 3196"/>
              <a:gd name="T47" fmla="*/ 779 h 3151"/>
              <a:gd name="T48" fmla="*/ 1061 w 3196"/>
              <a:gd name="T49" fmla="*/ 641 h 3151"/>
              <a:gd name="T50" fmla="*/ 1039 w 3196"/>
              <a:gd name="T51" fmla="*/ 487 h 3151"/>
              <a:gd name="T52" fmla="*/ 971 w 3196"/>
              <a:gd name="T53" fmla="*/ 253 h 3151"/>
              <a:gd name="T54" fmla="*/ 2200 w 3196"/>
              <a:gd name="T55" fmla="*/ 453 h 3151"/>
              <a:gd name="T56" fmla="*/ 2157 w 3196"/>
              <a:gd name="T57" fmla="*/ 601 h 3151"/>
              <a:gd name="T58" fmla="*/ 2201 w 3196"/>
              <a:gd name="T59" fmla="*/ 749 h 3151"/>
              <a:gd name="T60" fmla="*/ 2315 w 3196"/>
              <a:gd name="T61" fmla="*/ 848 h 3151"/>
              <a:gd name="T62" fmla="*/ 2470 w 3196"/>
              <a:gd name="T63" fmla="*/ 870 h 3151"/>
              <a:gd name="T64" fmla="*/ 2610 w 3196"/>
              <a:gd name="T65" fmla="*/ 806 h 3151"/>
              <a:gd name="T66" fmla="*/ 2693 w 3196"/>
              <a:gd name="T67" fmla="*/ 680 h 3151"/>
              <a:gd name="T68" fmla="*/ 2693 w 3196"/>
              <a:gd name="T69" fmla="*/ 523 h 3151"/>
              <a:gd name="T70" fmla="*/ 2611 w 3196"/>
              <a:gd name="T71" fmla="*/ 397 h 3151"/>
              <a:gd name="T72" fmla="*/ 0 w 3196"/>
              <a:gd name="T73" fmla="*/ 3151 h 3151"/>
              <a:gd name="T74" fmla="*/ 2483 w 3196"/>
              <a:gd name="T75" fmla="*/ 11 h 3151"/>
              <a:gd name="T76" fmla="*/ 2556 w 3196"/>
              <a:gd name="T77" fmla="*/ 83 h 3151"/>
              <a:gd name="T78" fmla="*/ 2564 w 3196"/>
              <a:gd name="T79" fmla="*/ 652 h 3151"/>
              <a:gd name="T80" fmla="*/ 2507 w 3196"/>
              <a:gd name="T81" fmla="*/ 736 h 3151"/>
              <a:gd name="T82" fmla="*/ 2403 w 3196"/>
              <a:gd name="T83" fmla="*/ 757 h 3151"/>
              <a:gd name="T84" fmla="*/ 2318 w 3196"/>
              <a:gd name="T85" fmla="*/ 700 h 3151"/>
              <a:gd name="T86" fmla="*/ 2294 w 3196"/>
              <a:gd name="T87" fmla="*/ 135 h 3151"/>
              <a:gd name="T88" fmla="*/ 2334 w 3196"/>
              <a:gd name="T89" fmla="*/ 40 h 3151"/>
              <a:gd name="T90" fmla="*/ 2430 w 3196"/>
              <a:gd name="T91" fmla="*/ 0 h 3151"/>
              <a:gd name="T92" fmla="*/ 867 w 3196"/>
              <a:gd name="T93" fmla="*/ 23 h 3151"/>
              <a:gd name="T94" fmla="*/ 924 w 3196"/>
              <a:gd name="T95" fmla="*/ 108 h 3151"/>
              <a:gd name="T96" fmla="*/ 916 w 3196"/>
              <a:gd name="T97" fmla="*/ 677 h 3151"/>
              <a:gd name="T98" fmla="*/ 844 w 3196"/>
              <a:gd name="T99" fmla="*/ 749 h 3151"/>
              <a:gd name="T100" fmla="*/ 737 w 3196"/>
              <a:gd name="T101" fmla="*/ 749 h 3151"/>
              <a:gd name="T102" fmla="*/ 665 w 3196"/>
              <a:gd name="T103" fmla="*/ 677 h 3151"/>
              <a:gd name="T104" fmla="*/ 657 w 3196"/>
              <a:gd name="T105" fmla="*/ 108 h 3151"/>
              <a:gd name="T106" fmla="*/ 714 w 3196"/>
              <a:gd name="T107" fmla="*/ 23 h 31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96" h="3151">
                <a:moveTo>
                  <a:pt x="1905" y="2280"/>
                </a:moveTo>
                <a:lnTo>
                  <a:pt x="2233" y="2280"/>
                </a:lnTo>
                <a:lnTo>
                  <a:pt x="2233" y="2607"/>
                </a:lnTo>
                <a:lnTo>
                  <a:pt x="1905" y="2607"/>
                </a:lnTo>
                <a:lnTo>
                  <a:pt x="1905" y="2280"/>
                </a:lnTo>
                <a:close/>
                <a:moveTo>
                  <a:pt x="1442" y="2280"/>
                </a:moveTo>
                <a:lnTo>
                  <a:pt x="1771" y="2280"/>
                </a:lnTo>
                <a:lnTo>
                  <a:pt x="1771" y="2607"/>
                </a:lnTo>
                <a:lnTo>
                  <a:pt x="1442" y="2607"/>
                </a:lnTo>
                <a:lnTo>
                  <a:pt x="1442" y="2280"/>
                </a:lnTo>
                <a:close/>
                <a:moveTo>
                  <a:pt x="979" y="2280"/>
                </a:moveTo>
                <a:lnTo>
                  <a:pt x="1308" y="2280"/>
                </a:lnTo>
                <a:lnTo>
                  <a:pt x="1308" y="2607"/>
                </a:lnTo>
                <a:lnTo>
                  <a:pt x="979" y="2607"/>
                </a:lnTo>
                <a:lnTo>
                  <a:pt x="979" y="2280"/>
                </a:lnTo>
                <a:close/>
                <a:moveTo>
                  <a:pt x="517" y="2280"/>
                </a:moveTo>
                <a:lnTo>
                  <a:pt x="846" y="2280"/>
                </a:lnTo>
                <a:lnTo>
                  <a:pt x="846" y="2607"/>
                </a:lnTo>
                <a:lnTo>
                  <a:pt x="517" y="2607"/>
                </a:lnTo>
                <a:lnTo>
                  <a:pt x="517" y="2280"/>
                </a:lnTo>
                <a:close/>
                <a:moveTo>
                  <a:pt x="2368" y="1843"/>
                </a:moveTo>
                <a:lnTo>
                  <a:pt x="2696" y="1843"/>
                </a:lnTo>
                <a:lnTo>
                  <a:pt x="2696" y="2170"/>
                </a:lnTo>
                <a:lnTo>
                  <a:pt x="2368" y="2170"/>
                </a:lnTo>
                <a:lnTo>
                  <a:pt x="2368" y="1843"/>
                </a:lnTo>
                <a:close/>
                <a:moveTo>
                  <a:pt x="1905" y="1843"/>
                </a:moveTo>
                <a:lnTo>
                  <a:pt x="2233" y="1843"/>
                </a:lnTo>
                <a:lnTo>
                  <a:pt x="2233" y="2170"/>
                </a:lnTo>
                <a:lnTo>
                  <a:pt x="1905" y="2170"/>
                </a:lnTo>
                <a:lnTo>
                  <a:pt x="1905" y="1843"/>
                </a:lnTo>
                <a:close/>
                <a:moveTo>
                  <a:pt x="1442" y="1843"/>
                </a:moveTo>
                <a:lnTo>
                  <a:pt x="1771" y="1843"/>
                </a:lnTo>
                <a:lnTo>
                  <a:pt x="1771" y="2170"/>
                </a:lnTo>
                <a:lnTo>
                  <a:pt x="1442" y="2170"/>
                </a:lnTo>
                <a:lnTo>
                  <a:pt x="1442" y="1843"/>
                </a:lnTo>
                <a:close/>
                <a:moveTo>
                  <a:pt x="979" y="1843"/>
                </a:moveTo>
                <a:lnTo>
                  <a:pt x="1308" y="1843"/>
                </a:lnTo>
                <a:lnTo>
                  <a:pt x="1308" y="2170"/>
                </a:lnTo>
                <a:lnTo>
                  <a:pt x="979" y="2170"/>
                </a:lnTo>
                <a:lnTo>
                  <a:pt x="979" y="1843"/>
                </a:lnTo>
                <a:close/>
                <a:moveTo>
                  <a:pt x="517" y="1843"/>
                </a:moveTo>
                <a:lnTo>
                  <a:pt x="846" y="1843"/>
                </a:lnTo>
                <a:lnTo>
                  <a:pt x="846" y="2170"/>
                </a:lnTo>
                <a:lnTo>
                  <a:pt x="517" y="2170"/>
                </a:lnTo>
                <a:lnTo>
                  <a:pt x="517" y="1843"/>
                </a:lnTo>
                <a:close/>
                <a:moveTo>
                  <a:pt x="2368" y="1405"/>
                </a:moveTo>
                <a:lnTo>
                  <a:pt x="2696" y="1405"/>
                </a:lnTo>
                <a:lnTo>
                  <a:pt x="2696" y="1733"/>
                </a:lnTo>
                <a:lnTo>
                  <a:pt x="2368" y="1733"/>
                </a:lnTo>
                <a:lnTo>
                  <a:pt x="2368" y="1405"/>
                </a:lnTo>
                <a:close/>
                <a:moveTo>
                  <a:pt x="1905" y="1405"/>
                </a:moveTo>
                <a:lnTo>
                  <a:pt x="2233" y="1405"/>
                </a:lnTo>
                <a:lnTo>
                  <a:pt x="2233" y="1733"/>
                </a:lnTo>
                <a:lnTo>
                  <a:pt x="1905" y="1733"/>
                </a:lnTo>
                <a:lnTo>
                  <a:pt x="1905" y="1405"/>
                </a:lnTo>
                <a:close/>
                <a:moveTo>
                  <a:pt x="1442" y="1405"/>
                </a:moveTo>
                <a:lnTo>
                  <a:pt x="1771" y="1405"/>
                </a:lnTo>
                <a:lnTo>
                  <a:pt x="1771" y="1733"/>
                </a:lnTo>
                <a:lnTo>
                  <a:pt x="1442" y="1733"/>
                </a:lnTo>
                <a:lnTo>
                  <a:pt x="1442" y="1405"/>
                </a:lnTo>
                <a:close/>
                <a:moveTo>
                  <a:pt x="979" y="1405"/>
                </a:moveTo>
                <a:lnTo>
                  <a:pt x="1308" y="1405"/>
                </a:lnTo>
                <a:lnTo>
                  <a:pt x="1308" y="1733"/>
                </a:lnTo>
                <a:lnTo>
                  <a:pt x="979" y="1733"/>
                </a:lnTo>
                <a:lnTo>
                  <a:pt x="979" y="1405"/>
                </a:lnTo>
                <a:close/>
                <a:moveTo>
                  <a:pt x="292" y="1050"/>
                </a:moveTo>
                <a:lnTo>
                  <a:pt x="292" y="2860"/>
                </a:lnTo>
                <a:lnTo>
                  <a:pt x="2904" y="2860"/>
                </a:lnTo>
                <a:lnTo>
                  <a:pt x="2904" y="1050"/>
                </a:lnTo>
                <a:lnTo>
                  <a:pt x="292" y="1050"/>
                </a:lnTo>
                <a:close/>
                <a:moveTo>
                  <a:pt x="0" y="253"/>
                </a:moveTo>
                <a:lnTo>
                  <a:pt x="609" y="253"/>
                </a:lnTo>
                <a:lnTo>
                  <a:pt x="609" y="397"/>
                </a:lnTo>
                <a:lnTo>
                  <a:pt x="583" y="423"/>
                </a:lnTo>
                <a:lnTo>
                  <a:pt x="560" y="453"/>
                </a:lnTo>
                <a:lnTo>
                  <a:pt x="542" y="487"/>
                </a:lnTo>
                <a:lnTo>
                  <a:pt x="528" y="523"/>
                </a:lnTo>
                <a:lnTo>
                  <a:pt x="520" y="561"/>
                </a:lnTo>
                <a:lnTo>
                  <a:pt x="517" y="601"/>
                </a:lnTo>
                <a:lnTo>
                  <a:pt x="520" y="641"/>
                </a:lnTo>
                <a:lnTo>
                  <a:pt x="529" y="680"/>
                </a:lnTo>
                <a:lnTo>
                  <a:pt x="542" y="716"/>
                </a:lnTo>
                <a:lnTo>
                  <a:pt x="561" y="749"/>
                </a:lnTo>
                <a:lnTo>
                  <a:pt x="584" y="779"/>
                </a:lnTo>
                <a:lnTo>
                  <a:pt x="611" y="806"/>
                </a:lnTo>
                <a:lnTo>
                  <a:pt x="641" y="829"/>
                </a:lnTo>
                <a:lnTo>
                  <a:pt x="675" y="848"/>
                </a:lnTo>
                <a:lnTo>
                  <a:pt x="712" y="862"/>
                </a:lnTo>
                <a:lnTo>
                  <a:pt x="750" y="870"/>
                </a:lnTo>
                <a:lnTo>
                  <a:pt x="790" y="873"/>
                </a:lnTo>
                <a:lnTo>
                  <a:pt x="831" y="870"/>
                </a:lnTo>
                <a:lnTo>
                  <a:pt x="870" y="862"/>
                </a:lnTo>
                <a:lnTo>
                  <a:pt x="906" y="848"/>
                </a:lnTo>
                <a:lnTo>
                  <a:pt x="939" y="829"/>
                </a:lnTo>
                <a:lnTo>
                  <a:pt x="970" y="806"/>
                </a:lnTo>
                <a:lnTo>
                  <a:pt x="996" y="779"/>
                </a:lnTo>
                <a:lnTo>
                  <a:pt x="1020" y="749"/>
                </a:lnTo>
                <a:lnTo>
                  <a:pt x="1039" y="716"/>
                </a:lnTo>
                <a:lnTo>
                  <a:pt x="1053" y="680"/>
                </a:lnTo>
                <a:lnTo>
                  <a:pt x="1061" y="641"/>
                </a:lnTo>
                <a:lnTo>
                  <a:pt x="1064" y="601"/>
                </a:lnTo>
                <a:lnTo>
                  <a:pt x="1061" y="561"/>
                </a:lnTo>
                <a:lnTo>
                  <a:pt x="1053" y="523"/>
                </a:lnTo>
                <a:lnTo>
                  <a:pt x="1039" y="487"/>
                </a:lnTo>
                <a:lnTo>
                  <a:pt x="1021" y="453"/>
                </a:lnTo>
                <a:lnTo>
                  <a:pt x="997" y="423"/>
                </a:lnTo>
                <a:lnTo>
                  <a:pt x="971" y="397"/>
                </a:lnTo>
                <a:lnTo>
                  <a:pt x="971" y="253"/>
                </a:lnTo>
                <a:lnTo>
                  <a:pt x="2249" y="253"/>
                </a:lnTo>
                <a:lnTo>
                  <a:pt x="2249" y="397"/>
                </a:lnTo>
                <a:lnTo>
                  <a:pt x="2223" y="423"/>
                </a:lnTo>
                <a:lnTo>
                  <a:pt x="2200" y="453"/>
                </a:lnTo>
                <a:lnTo>
                  <a:pt x="2182" y="487"/>
                </a:lnTo>
                <a:lnTo>
                  <a:pt x="2168" y="523"/>
                </a:lnTo>
                <a:lnTo>
                  <a:pt x="2160" y="561"/>
                </a:lnTo>
                <a:lnTo>
                  <a:pt x="2157" y="601"/>
                </a:lnTo>
                <a:lnTo>
                  <a:pt x="2160" y="641"/>
                </a:lnTo>
                <a:lnTo>
                  <a:pt x="2169" y="680"/>
                </a:lnTo>
                <a:lnTo>
                  <a:pt x="2182" y="716"/>
                </a:lnTo>
                <a:lnTo>
                  <a:pt x="2201" y="749"/>
                </a:lnTo>
                <a:lnTo>
                  <a:pt x="2224" y="779"/>
                </a:lnTo>
                <a:lnTo>
                  <a:pt x="2251" y="806"/>
                </a:lnTo>
                <a:lnTo>
                  <a:pt x="2281" y="829"/>
                </a:lnTo>
                <a:lnTo>
                  <a:pt x="2315" y="848"/>
                </a:lnTo>
                <a:lnTo>
                  <a:pt x="2352" y="862"/>
                </a:lnTo>
                <a:lnTo>
                  <a:pt x="2390" y="870"/>
                </a:lnTo>
                <a:lnTo>
                  <a:pt x="2430" y="873"/>
                </a:lnTo>
                <a:lnTo>
                  <a:pt x="2470" y="870"/>
                </a:lnTo>
                <a:lnTo>
                  <a:pt x="2510" y="862"/>
                </a:lnTo>
                <a:lnTo>
                  <a:pt x="2546" y="848"/>
                </a:lnTo>
                <a:lnTo>
                  <a:pt x="2579" y="829"/>
                </a:lnTo>
                <a:lnTo>
                  <a:pt x="2610" y="806"/>
                </a:lnTo>
                <a:lnTo>
                  <a:pt x="2636" y="779"/>
                </a:lnTo>
                <a:lnTo>
                  <a:pt x="2659" y="749"/>
                </a:lnTo>
                <a:lnTo>
                  <a:pt x="2679" y="716"/>
                </a:lnTo>
                <a:lnTo>
                  <a:pt x="2693" y="680"/>
                </a:lnTo>
                <a:lnTo>
                  <a:pt x="2701" y="641"/>
                </a:lnTo>
                <a:lnTo>
                  <a:pt x="2704" y="601"/>
                </a:lnTo>
                <a:lnTo>
                  <a:pt x="2701" y="561"/>
                </a:lnTo>
                <a:lnTo>
                  <a:pt x="2693" y="523"/>
                </a:lnTo>
                <a:lnTo>
                  <a:pt x="2679" y="487"/>
                </a:lnTo>
                <a:lnTo>
                  <a:pt x="2660" y="453"/>
                </a:lnTo>
                <a:lnTo>
                  <a:pt x="2637" y="423"/>
                </a:lnTo>
                <a:lnTo>
                  <a:pt x="2611" y="397"/>
                </a:lnTo>
                <a:lnTo>
                  <a:pt x="2611" y="253"/>
                </a:lnTo>
                <a:lnTo>
                  <a:pt x="3196" y="253"/>
                </a:lnTo>
                <a:lnTo>
                  <a:pt x="3196" y="3151"/>
                </a:lnTo>
                <a:lnTo>
                  <a:pt x="0" y="3151"/>
                </a:lnTo>
                <a:lnTo>
                  <a:pt x="0" y="253"/>
                </a:lnTo>
                <a:close/>
                <a:moveTo>
                  <a:pt x="2430" y="0"/>
                </a:moveTo>
                <a:lnTo>
                  <a:pt x="2457" y="3"/>
                </a:lnTo>
                <a:lnTo>
                  <a:pt x="2483" y="11"/>
                </a:lnTo>
                <a:lnTo>
                  <a:pt x="2507" y="23"/>
                </a:lnTo>
                <a:lnTo>
                  <a:pt x="2527" y="40"/>
                </a:lnTo>
                <a:lnTo>
                  <a:pt x="2543" y="60"/>
                </a:lnTo>
                <a:lnTo>
                  <a:pt x="2556" y="83"/>
                </a:lnTo>
                <a:lnTo>
                  <a:pt x="2564" y="108"/>
                </a:lnTo>
                <a:lnTo>
                  <a:pt x="2566" y="135"/>
                </a:lnTo>
                <a:lnTo>
                  <a:pt x="2566" y="624"/>
                </a:lnTo>
                <a:lnTo>
                  <a:pt x="2564" y="652"/>
                </a:lnTo>
                <a:lnTo>
                  <a:pt x="2556" y="677"/>
                </a:lnTo>
                <a:lnTo>
                  <a:pt x="2543" y="700"/>
                </a:lnTo>
                <a:lnTo>
                  <a:pt x="2527" y="720"/>
                </a:lnTo>
                <a:lnTo>
                  <a:pt x="2507" y="736"/>
                </a:lnTo>
                <a:lnTo>
                  <a:pt x="2483" y="749"/>
                </a:lnTo>
                <a:lnTo>
                  <a:pt x="2457" y="757"/>
                </a:lnTo>
                <a:lnTo>
                  <a:pt x="2430" y="760"/>
                </a:lnTo>
                <a:lnTo>
                  <a:pt x="2403" y="757"/>
                </a:lnTo>
                <a:lnTo>
                  <a:pt x="2377" y="749"/>
                </a:lnTo>
                <a:lnTo>
                  <a:pt x="2354" y="736"/>
                </a:lnTo>
                <a:lnTo>
                  <a:pt x="2334" y="720"/>
                </a:lnTo>
                <a:lnTo>
                  <a:pt x="2318" y="700"/>
                </a:lnTo>
                <a:lnTo>
                  <a:pt x="2305" y="677"/>
                </a:lnTo>
                <a:lnTo>
                  <a:pt x="2296" y="652"/>
                </a:lnTo>
                <a:lnTo>
                  <a:pt x="2294" y="624"/>
                </a:lnTo>
                <a:lnTo>
                  <a:pt x="2294" y="135"/>
                </a:lnTo>
                <a:lnTo>
                  <a:pt x="2296" y="108"/>
                </a:lnTo>
                <a:lnTo>
                  <a:pt x="2305" y="83"/>
                </a:lnTo>
                <a:lnTo>
                  <a:pt x="2318" y="60"/>
                </a:lnTo>
                <a:lnTo>
                  <a:pt x="2334" y="40"/>
                </a:lnTo>
                <a:lnTo>
                  <a:pt x="2354" y="23"/>
                </a:lnTo>
                <a:lnTo>
                  <a:pt x="2377" y="11"/>
                </a:lnTo>
                <a:lnTo>
                  <a:pt x="2403" y="3"/>
                </a:lnTo>
                <a:lnTo>
                  <a:pt x="2430" y="0"/>
                </a:lnTo>
                <a:close/>
                <a:moveTo>
                  <a:pt x="790" y="0"/>
                </a:moveTo>
                <a:lnTo>
                  <a:pt x="817" y="3"/>
                </a:lnTo>
                <a:lnTo>
                  <a:pt x="844" y="11"/>
                </a:lnTo>
                <a:lnTo>
                  <a:pt x="867" y="23"/>
                </a:lnTo>
                <a:lnTo>
                  <a:pt x="887" y="40"/>
                </a:lnTo>
                <a:lnTo>
                  <a:pt x="903" y="60"/>
                </a:lnTo>
                <a:lnTo>
                  <a:pt x="916" y="83"/>
                </a:lnTo>
                <a:lnTo>
                  <a:pt x="924" y="108"/>
                </a:lnTo>
                <a:lnTo>
                  <a:pt x="926" y="135"/>
                </a:lnTo>
                <a:lnTo>
                  <a:pt x="926" y="624"/>
                </a:lnTo>
                <a:lnTo>
                  <a:pt x="924" y="652"/>
                </a:lnTo>
                <a:lnTo>
                  <a:pt x="916" y="677"/>
                </a:lnTo>
                <a:lnTo>
                  <a:pt x="903" y="700"/>
                </a:lnTo>
                <a:lnTo>
                  <a:pt x="887" y="720"/>
                </a:lnTo>
                <a:lnTo>
                  <a:pt x="867" y="736"/>
                </a:lnTo>
                <a:lnTo>
                  <a:pt x="844" y="749"/>
                </a:lnTo>
                <a:lnTo>
                  <a:pt x="817" y="757"/>
                </a:lnTo>
                <a:lnTo>
                  <a:pt x="790" y="760"/>
                </a:lnTo>
                <a:lnTo>
                  <a:pt x="763" y="757"/>
                </a:lnTo>
                <a:lnTo>
                  <a:pt x="737" y="749"/>
                </a:lnTo>
                <a:lnTo>
                  <a:pt x="714" y="736"/>
                </a:lnTo>
                <a:lnTo>
                  <a:pt x="694" y="720"/>
                </a:lnTo>
                <a:lnTo>
                  <a:pt x="678" y="700"/>
                </a:lnTo>
                <a:lnTo>
                  <a:pt x="665" y="677"/>
                </a:lnTo>
                <a:lnTo>
                  <a:pt x="657" y="652"/>
                </a:lnTo>
                <a:lnTo>
                  <a:pt x="655" y="624"/>
                </a:lnTo>
                <a:lnTo>
                  <a:pt x="655" y="135"/>
                </a:lnTo>
                <a:lnTo>
                  <a:pt x="657" y="108"/>
                </a:lnTo>
                <a:lnTo>
                  <a:pt x="665" y="83"/>
                </a:lnTo>
                <a:lnTo>
                  <a:pt x="678" y="60"/>
                </a:lnTo>
                <a:lnTo>
                  <a:pt x="694" y="40"/>
                </a:lnTo>
                <a:lnTo>
                  <a:pt x="714" y="23"/>
                </a:lnTo>
                <a:lnTo>
                  <a:pt x="737" y="11"/>
                </a:lnTo>
                <a:lnTo>
                  <a:pt x="763" y="3"/>
                </a:lnTo>
                <a:lnTo>
                  <a:pt x="79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0</xdr:col>
      <xdr:colOff>298188</xdr:colOff>
      <xdr:row>23</xdr:row>
      <xdr:rowOff>75079</xdr:rowOff>
    </xdr:from>
    <xdr:to>
      <xdr:col>2</xdr:col>
      <xdr:colOff>526788</xdr:colOff>
      <xdr:row>24</xdr:row>
      <xdr:rowOff>75079</xdr:rowOff>
    </xdr:to>
    <xdr:grpSp>
      <xdr:nvGrpSpPr>
        <xdr:cNvPr id="111" name="Add Event" descr="Click to add a new event" title="Add Event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GrpSpPr/>
      </xdr:nvGrpSpPr>
      <xdr:grpSpPr>
        <a:xfrm>
          <a:off x="250563" y="4723279"/>
          <a:ext cx="1514475" cy="190500"/>
          <a:chOff x="298188" y="4809004"/>
          <a:chExt cx="1381125" cy="190500"/>
        </a:xfrm>
      </xdr:grpSpPr>
      <xdr:sp macro="" textlink="">
        <xdr:nvSpPr>
          <xdr:cNvPr id="112" name="Rounded Rectangle 111">
            <a:hlinkClick xmlns:r="http://schemas.openxmlformats.org/officeDocument/2006/relationships" r:id="rId1" tooltip="Click to add a new event"/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ADD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EVENT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3" name="Add Event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115" name="Rectangle 15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6" name="Freeform 16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>
    <xdr:from>
      <xdr:col>0</xdr:col>
      <xdr:colOff>303404</xdr:colOff>
      <xdr:row>21</xdr:row>
      <xdr:rowOff>160245</xdr:rowOff>
    </xdr:from>
    <xdr:to>
      <xdr:col>2</xdr:col>
      <xdr:colOff>530687</xdr:colOff>
      <xdr:row>22</xdr:row>
      <xdr:rowOff>160245</xdr:rowOff>
    </xdr:to>
    <xdr:grpSp>
      <xdr:nvGrpSpPr>
        <xdr:cNvPr id="117" name="Edit Times" descr="Click to edit scheduler time intervals" title="Edit Times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246254" y="4427445"/>
          <a:ext cx="1522683" cy="190500"/>
          <a:chOff x="303404" y="4513170"/>
          <a:chExt cx="1379808" cy="190500"/>
        </a:xfrm>
      </xdr:grpSpPr>
      <xdr:sp macro="" textlink="">
        <xdr:nvSpPr>
          <xdr:cNvPr id="118" name="Rounded Rectangle 117">
            <a:hlinkClick xmlns:r="http://schemas.openxmlformats.org/officeDocument/2006/relationships" r:id="rId2" tooltip="Click to edit scheduler time intervals"/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EDIT TIMES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9" name="Edit Times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121" name="Rectangle 20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22" name="Freeform 21">
              <a:extLst>
                <a:ext uri="{FF2B5EF4-FFF2-40B4-BE49-F238E27FC236}">
                  <a16:creationId xmlns:a16="http://schemas.microsoft.com/office/drawing/2014/main" id="{00000000-0008-0000-0000-00007A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>
    <xdr:from>
      <xdr:col>1</xdr:col>
      <xdr:colOff>280</xdr:colOff>
      <xdr:row>18</xdr:row>
      <xdr:rowOff>112569</xdr:rowOff>
    </xdr:from>
    <xdr:to>
      <xdr:col>1</xdr:col>
      <xdr:colOff>296115</xdr:colOff>
      <xdr:row>20</xdr:row>
      <xdr:rowOff>14518</xdr:rowOff>
    </xdr:to>
    <xdr:grpSp>
      <xdr:nvGrpSpPr>
        <xdr:cNvPr id="123" name="Toolbox Icon" descr="&quot;&quot;" title="Toolbox Icon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pSpPr>
          <a:grpSpLocks noChangeAspect="1"/>
        </xdr:cNvGrpSpPr>
      </xdr:nvGrpSpPr>
      <xdr:grpSpPr bwMode="auto">
        <a:xfrm>
          <a:off x="247930" y="3808269"/>
          <a:ext cx="295835" cy="282949"/>
          <a:chOff x="32" y="131"/>
          <a:chExt cx="31" cy="402"/>
        </a:xfrm>
      </xdr:grpSpPr>
      <xdr:sp macro="" textlink="">
        <xdr:nvSpPr>
          <xdr:cNvPr id="125" name="Rectangle 25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6" name="Rectangle 26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27" name="Freeform 27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4</xdr:col>
      <xdr:colOff>181840</xdr:colOff>
      <xdr:row>0</xdr:row>
      <xdr:rowOff>57150</xdr:rowOff>
    </xdr:from>
    <xdr:to>
      <xdr:col>4</xdr:col>
      <xdr:colOff>552450</xdr:colOff>
      <xdr:row>0</xdr:row>
      <xdr:rowOff>419100</xdr:rowOff>
    </xdr:to>
    <xdr:grpSp>
      <xdr:nvGrpSpPr>
        <xdr:cNvPr id="155" name="Clock Icon" descr="&quot;&quot;" title="Clock Icon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GrpSpPr>
          <a:grpSpLocks noChangeAspect="1"/>
        </xdr:cNvGrpSpPr>
      </xdr:nvGrpSpPr>
      <xdr:grpSpPr bwMode="auto">
        <a:xfrm>
          <a:off x="2582140" y="57150"/>
          <a:ext cx="370610" cy="361950"/>
          <a:chOff x="270" y="53"/>
          <a:chExt cx="29" cy="29"/>
        </a:xfrm>
      </xdr:grpSpPr>
      <xdr:sp macro="" textlink="">
        <xdr:nvSpPr>
          <xdr:cNvPr id="157" name="Rectangle 9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8" name="Freeform 10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9" name="Rectangle 11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0" name="Rectangle 12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1" name="Rectangle 13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2" name="Rectangle 14">
            <a:extLst>
              <a:ext uri="{FF2B5EF4-FFF2-40B4-BE49-F238E27FC236}">
                <a16:creationId xmlns:a16="http://schemas.microsoft.com/office/drawing/2014/main" id="{00000000-0008-0000-0000-0000A2000000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3" name="Freeform 15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4" name="Freeform 16">
            <a:extLst>
              <a:ext uri="{FF2B5EF4-FFF2-40B4-BE49-F238E27FC236}">
                <a16:creationId xmlns:a16="http://schemas.microsoft.com/office/drawing/2014/main" id="{00000000-0008-0000-0000-0000A4000000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5" name="Freeform 17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6" name="Freeform 18">
            <a:extLst>
              <a:ext uri="{FF2B5EF4-FFF2-40B4-BE49-F238E27FC236}">
                <a16:creationId xmlns:a16="http://schemas.microsoft.com/office/drawing/2014/main" id="{00000000-0008-0000-0000-0000A6000000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7" name="Freeform 19">
            <a:extLst>
              <a:ext uri="{FF2B5EF4-FFF2-40B4-BE49-F238E27FC236}">
                <a16:creationId xmlns:a16="http://schemas.microsoft.com/office/drawing/2014/main" id="{00000000-0008-0000-0000-0000A7000000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8" name="Freeform 20">
            <a:extLst>
              <a:ext uri="{FF2B5EF4-FFF2-40B4-BE49-F238E27FC236}">
                <a16:creationId xmlns:a16="http://schemas.microsoft.com/office/drawing/2014/main" id="{00000000-0008-0000-0000-0000A8000000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9" name="Freeform 21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0" name="Freeform 22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1" name="Freeform 23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</xdr:col>
      <xdr:colOff>9525</xdr:colOff>
      <xdr:row>20</xdr:row>
      <xdr:rowOff>38100</xdr:rowOff>
    </xdr:from>
    <xdr:to>
      <xdr:col>2</xdr:col>
      <xdr:colOff>523875</xdr:colOff>
      <xdr:row>21</xdr:row>
      <xdr:rowOff>57150</xdr:rowOff>
    </xdr:to>
    <xdr:sp macro="" textlink="">
      <xdr:nvSpPr>
        <xdr:cNvPr id="2" name="Rectangle: Rounded Corners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7175" y="4114800"/>
          <a:ext cx="1504950" cy="209550"/>
        </a:xfrm>
        <a:prstGeom prst="roundRect">
          <a:avLst/>
        </a:prstGeom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 b="1"/>
            <a:t>EMPLOYEE</a:t>
          </a:r>
          <a:r>
            <a:rPr lang="en-US" sz="900" b="1" baseline="0"/>
            <a:t> SCHEDULE</a:t>
          </a:r>
          <a:endParaRPr lang="en-US" sz="900" b="1"/>
        </a:p>
      </xdr:txBody>
    </xdr:sp>
    <xdr:clientData/>
  </xdr:twoCellAnchor>
  <xdr:twoCellAnchor>
    <xdr:from>
      <xdr:col>1</xdr:col>
      <xdr:colOff>0</xdr:colOff>
      <xdr:row>24</xdr:row>
      <xdr:rowOff>180975</xdr:rowOff>
    </xdr:from>
    <xdr:to>
      <xdr:col>2</xdr:col>
      <xdr:colOff>514350</xdr:colOff>
      <xdr:row>25</xdr:row>
      <xdr:rowOff>142875</xdr:rowOff>
    </xdr:to>
    <xdr:sp macro="" textlink="">
      <xdr:nvSpPr>
        <xdr:cNvPr id="3" name="Rectangle: Rounded Corners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47650" y="5019675"/>
          <a:ext cx="1504950" cy="152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EMPLOYEE EVALUTION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109318</xdr:colOff>
      <xdr:row>12</xdr:row>
      <xdr:rowOff>58829</xdr:rowOff>
    </xdr:from>
    <xdr:to>
      <xdr:col>2</xdr:col>
      <xdr:colOff>815787</xdr:colOff>
      <xdr:row>13</xdr:row>
      <xdr:rowOff>39218</xdr:rowOff>
    </xdr:to>
    <xdr:sp macro="" textlink="">
      <xdr:nvSpPr>
        <xdr:cNvPr id="2" name="Edit Dashboard" descr="Click to view Daily Schedule" title="View Daily Schedule">
          <a:hlinkClick xmlns:r="http://schemas.openxmlformats.org/officeDocument/2006/relationships" r:id="rId1" tooltip="Click to view daily schedule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23668" y="2440079"/>
          <a:ext cx="1658969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VIEW</a:t>
          </a:r>
          <a:r>
            <a:rPr lang="en-US" sz="9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DAILY </a:t>
          </a:r>
          <a:r>
            <a:rPr lang="en-US" sz="10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SCHEDULE</a:t>
          </a:r>
          <a:endParaRPr lang="en-US" sz="1000" b="1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>
    <xdr:from>
      <xdr:col>1</xdr:col>
      <xdr:colOff>107016</xdr:colOff>
      <xdr:row>10</xdr:row>
      <xdr:rowOff>173692</xdr:rowOff>
    </xdr:from>
    <xdr:to>
      <xdr:col>2</xdr:col>
      <xdr:colOff>813485</xdr:colOff>
      <xdr:row>11</xdr:row>
      <xdr:rowOff>154081</xdr:rowOff>
    </xdr:to>
    <xdr:sp macro="" textlink="">
      <xdr:nvSpPr>
        <xdr:cNvPr id="3" name="Edit Times" descr="Click to edit scheduler time intervals" title="Edit Times">
          <a:hlinkClick xmlns:r="http://schemas.openxmlformats.org/officeDocument/2006/relationships" r:id="rId2" tooltip="Click to edit scheduler time frames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21366" y="2173942"/>
          <a:ext cx="1658969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EDIT TIMES</a:t>
          </a:r>
        </a:p>
      </xdr:txBody>
    </xdr:sp>
    <xdr:clientData fPrintsWithSheet="0"/>
  </xdr:twoCellAnchor>
  <xdr:twoCellAnchor>
    <xdr:from>
      <xdr:col>4</xdr:col>
      <xdr:colOff>104775</xdr:colOff>
      <xdr:row>3</xdr:row>
      <xdr:rowOff>85725</xdr:rowOff>
    </xdr:from>
    <xdr:to>
      <xdr:col>4</xdr:col>
      <xdr:colOff>295275</xdr:colOff>
      <xdr:row>3</xdr:row>
      <xdr:rowOff>266700</xdr:rowOff>
    </xdr:to>
    <xdr:grpSp>
      <xdr:nvGrpSpPr>
        <xdr:cNvPr id="2051" name="Date Icon" descr="&quot;&quot;" title="Date Icon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GrpSpPr>
          <a:grpSpLocks noChangeAspect="1"/>
        </xdr:cNvGrpSpPr>
      </xdr:nvGrpSpPr>
      <xdr:grpSpPr bwMode="auto">
        <a:xfrm>
          <a:off x="2390775" y="619125"/>
          <a:ext cx="190500" cy="180975"/>
          <a:chOff x="223" y="69"/>
          <a:chExt cx="20" cy="19"/>
        </a:xfrm>
      </xdr:grpSpPr>
      <xdr:sp macro="" textlink="">
        <xdr:nvSpPr>
          <xdr:cNvPr id="2052" name="Rectangle 4">
            <a:extLst>
              <a:ext uri="{FF2B5EF4-FFF2-40B4-BE49-F238E27FC236}">
                <a16:creationId xmlns:a16="http://schemas.microsoft.com/office/drawing/2014/main" id="{00000000-0008-0000-0100-00000408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69"/>
            <a:ext cx="20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>
            <a:extLst>
              <a:ext uri="{FF2B5EF4-FFF2-40B4-BE49-F238E27FC236}">
                <a16:creationId xmlns:a16="http://schemas.microsoft.com/office/drawing/2014/main" id="{00000000-0008-0000-0100-000005080000}"/>
              </a:ext>
            </a:extLst>
          </xdr:cNvPr>
          <xdr:cNvSpPr>
            <a:spLocks noEditPoints="1"/>
          </xdr:cNvSpPr>
        </xdr:nvSpPr>
        <xdr:spPr bwMode="auto">
          <a:xfrm>
            <a:off x="223" y="69"/>
            <a:ext cx="19" cy="19"/>
          </a:xfrm>
          <a:custGeom>
            <a:avLst/>
            <a:gdLst>
              <a:gd name="T0" fmla="*/ 2030 w 3130"/>
              <a:gd name="T1" fmla="*/ 1582 h 3097"/>
              <a:gd name="T2" fmla="*/ 2421 w 3130"/>
              <a:gd name="T3" fmla="*/ 2131 h 3097"/>
              <a:gd name="T4" fmla="*/ 2030 w 3130"/>
              <a:gd name="T5" fmla="*/ 2600 h 3097"/>
              <a:gd name="T6" fmla="*/ 1994 w 3130"/>
              <a:gd name="T7" fmla="*/ 1334 h 3097"/>
              <a:gd name="T8" fmla="*/ 901 w 3130"/>
              <a:gd name="T9" fmla="*/ 2600 h 3097"/>
              <a:gd name="T10" fmla="*/ 646 w 3130"/>
              <a:gd name="T11" fmla="*/ 1550 h 3097"/>
              <a:gd name="T12" fmla="*/ 768 w 3130"/>
              <a:gd name="T13" fmla="*/ 1535 h 3097"/>
              <a:gd name="T14" fmla="*/ 890 w 3130"/>
              <a:gd name="T15" fmla="*/ 1469 h 3097"/>
              <a:gd name="T16" fmla="*/ 939 w 3130"/>
              <a:gd name="T17" fmla="*/ 1378 h 3097"/>
              <a:gd name="T18" fmla="*/ 286 w 3130"/>
              <a:gd name="T19" fmla="*/ 1032 h 3097"/>
              <a:gd name="T20" fmla="*/ 286 w 3130"/>
              <a:gd name="T21" fmla="*/ 1032 h 3097"/>
              <a:gd name="T22" fmla="*/ 570 w 3130"/>
              <a:gd name="T23" fmla="*/ 416 h 3097"/>
              <a:gd name="T24" fmla="*/ 509 w 3130"/>
              <a:gd name="T25" fmla="*/ 551 h 3097"/>
              <a:gd name="T26" fmla="*/ 531 w 3130"/>
              <a:gd name="T27" fmla="*/ 703 h 3097"/>
              <a:gd name="T28" fmla="*/ 628 w 3130"/>
              <a:gd name="T29" fmla="*/ 814 h 3097"/>
              <a:gd name="T30" fmla="*/ 774 w 3130"/>
              <a:gd name="T31" fmla="*/ 858 h 3097"/>
              <a:gd name="T32" fmla="*/ 920 w 3130"/>
              <a:gd name="T33" fmla="*/ 814 h 3097"/>
              <a:gd name="T34" fmla="*/ 1017 w 3130"/>
              <a:gd name="T35" fmla="*/ 703 h 3097"/>
              <a:gd name="T36" fmla="*/ 1039 w 3130"/>
              <a:gd name="T37" fmla="*/ 551 h 3097"/>
              <a:gd name="T38" fmla="*/ 977 w 3130"/>
              <a:gd name="T39" fmla="*/ 416 h 3097"/>
              <a:gd name="T40" fmla="*/ 2202 w 3130"/>
              <a:gd name="T41" fmla="*/ 390 h 3097"/>
              <a:gd name="T42" fmla="*/ 2123 w 3130"/>
              <a:gd name="T43" fmla="*/ 514 h 3097"/>
              <a:gd name="T44" fmla="*/ 2123 w 3130"/>
              <a:gd name="T45" fmla="*/ 668 h 3097"/>
              <a:gd name="T46" fmla="*/ 2204 w 3130"/>
              <a:gd name="T47" fmla="*/ 792 h 3097"/>
              <a:gd name="T48" fmla="*/ 2340 w 3130"/>
              <a:gd name="T49" fmla="*/ 855 h 3097"/>
              <a:gd name="T50" fmla="*/ 2492 w 3130"/>
              <a:gd name="T51" fmla="*/ 833 h 3097"/>
              <a:gd name="T52" fmla="*/ 2604 w 3130"/>
              <a:gd name="T53" fmla="*/ 736 h 3097"/>
              <a:gd name="T54" fmla="*/ 2647 w 3130"/>
              <a:gd name="T55" fmla="*/ 590 h 3097"/>
              <a:gd name="T56" fmla="*/ 2605 w 3130"/>
              <a:gd name="T57" fmla="*/ 445 h 3097"/>
              <a:gd name="T58" fmla="*/ 3130 w 3130"/>
              <a:gd name="T59" fmla="*/ 249 h 3097"/>
              <a:gd name="T60" fmla="*/ 2379 w 3130"/>
              <a:gd name="T61" fmla="*/ 0 h 3097"/>
              <a:gd name="T62" fmla="*/ 2474 w 3130"/>
              <a:gd name="T63" fmla="*/ 39 h 3097"/>
              <a:gd name="T64" fmla="*/ 2513 w 3130"/>
              <a:gd name="T65" fmla="*/ 133 h 3097"/>
              <a:gd name="T66" fmla="*/ 2490 w 3130"/>
              <a:gd name="T67" fmla="*/ 688 h 3097"/>
              <a:gd name="T68" fmla="*/ 2406 w 3130"/>
              <a:gd name="T69" fmla="*/ 744 h 3097"/>
              <a:gd name="T70" fmla="*/ 2305 w 3130"/>
              <a:gd name="T71" fmla="*/ 724 h 3097"/>
              <a:gd name="T72" fmla="*/ 2249 w 3130"/>
              <a:gd name="T73" fmla="*/ 640 h 3097"/>
              <a:gd name="T74" fmla="*/ 2257 w 3130"/>
              <a:gd name="T75" fmla="*/ 81 h 3097"/>
              <a:gd name="T76" fmla="*/ 2328 w 3130"/>
              <a:gd name="T77" fmla="*/ 10 h 3097"/>
              <a:gd name="T78" fmla="*/ 801 w 3130"/>
              <a:gd name="T79" fmla="*/ 3 h 3097"/>
              <a:gd name="T80" fmla="*/ 884 w 3130"/>
              <a:gd name="T81" fmla="*/ 58 h 3097"/>
              <a:gd name="T82" fmla="*/ 907 w 3130"/>
              <a:gd name="T83" fmla="*/ 613 h 3097"/>
              <a:gd name="T84" fmla="*/ 868 w 3130"/>
              <a:gd name="T85" fmla="*/ 707 h 3097"/>
              <a:gd name="T86" fmla="*/ 774 w 3130"/>
              <a:gd name="T87" fmla="*/ 746 h 3097"/>
              <a:gd name="T88" fmla="*/ 680 w 3130"/>
              <a:gd name="T89" fmla="*/ 707 h 3097"/>
              <a:gd name="T90" fmla="*/ 641 w 3130"/>
              <a:gd name="T91" fmla="*/ 613 h 3097"/>
              <a:gd name="T92" fmla="*/ 663 w 3130"/>
              <a:gd name="T93" fmla="*/ 58 h 3097"/>
              <a:gd name="T94" fmla="*/ 746 w 3130"/>
              <a:gd name="T95" fmla="*/ 3 h 30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130" h="3097">
                <a:moveTo>
                  <a:pt x="2030" y="1582"/>
                </a:moveTo>
                <a:lnTo>
                  <a:pt x="1712" y="2131"/>
                </a:lnTo>
                <a:lnTo>
                  <a:pt x="2030" y="2131"/>
                </a:lnTo>
                <a:lnTo>
                  <a:pt x="2030" y="1582"/>
                </a:lnTo>
                <a:close/>
                <a:moveTo>
                  <a:pt x="1994" y="1334"/>
                </a:moveTo>
                <a:lnTo>
                  <a:pt x="2276" y="1334"/>
                </a:lnTo>
                <a:lnTo>
                  <a:pt x="2276" y="2131"/>
                </a:lnTo>
                <a:lnTo>
                  <a:pt x="2421" y="2131"/>
                </a:lnTo>
                <a:lnTo>
                  <a:pt x="2421" y="2327"/>
                </a:lnTo>
                <a:lnTo>
                  <a:pt x="2276" y="2327"/>
                </a:lnTo>
                <a:lnTo>
                  <a:pt x="2276" y="2600"/>
                </a:lnTo>
                <a:lnTo>
                  <a:pt x="2030" y="2600"/>
                </a:lnTo>
                <a:lnTo>
                  <a:pt x="2030" y="2327"/>
                </a:lnTo>
                <a:lnTo>
                  <a:pt x="1525" y="2327"/>
                </a:lnTo>
                <a:lnTo>
                  <a:pt x="1525" y="2108"/>
                </a:lnTo>
                <a:lnTo>
                  <a:pt x="1994" y="1334"/>
                </a:lnTo>
                <a:close/>
                <a:moveTo>
                  <a:pt x="949" y="1326"/>
                </a:moveTo>
                <a:lnTo>
                  <a:pt x="1158" y="1326"/>
                </a:lnTo>
                <a:lnTo>
                  <a:pt x="1158" y="2600"/>
                </a:lnTo>
                <a:lnTo>
                  <a:pt x="901" y="2600"/>
                </a:lnTo>
                <a:lnTo>
                  <a:pt x="901" y="1721"/>
                </a:lnTo>
                <a:lnTo>
                  <a:pt x="602" y="1721"/>
                </a:lnTo>
                <a:lnTo>
                  <a:pt x="602" y="1552"/>
                </a:lnTo>
                <a:lnTo>
                  <a:pt x="646" y="1550"/>
                </a:lnTo>
                <a:lnTo>
                  <a:pt x="685" y="1546"/>
                </a:lnTo>
                <a:lnTo>
                  <a:pt x="718" y="1543"/>
                </a:lnTo>
                <a:lnTo>
                  <a:pt x="745" y="1539"/>
                </a:lnTo>
                <a:lnTo>
                  <a:pt x="768" y="1535"/>
                </a:lnTo>
                <a:lnTo>
                  <a:pt x="803" y="1525"/>
                </a:lnTo>
                <a:lnTo>
                  <a:pt x="836" y="1510"/>
                </a:lnTo>
                <a:lnTo>
                  <a:pt x="864" y="1491"/>
                </a:lnTo>
                <a:lnTo>
                  <a:pt x="890" y="1469"/>
                </a:lnTo>
                <a:lnTo>
                  <a:pt x="905" y="1450"/>
                </a:lnTo>
                <a:lnTo>
                  <a:pt x="919" y="1429"/>
                </a:lnTo>
                <a:lnTo>
                  <a:pt x="930" y="1405"/>
                </a:lnTo>
                <a:lnTo>
                  <a:pt x="939" y="1378"/>
                </a:lnTo>
                <a:lnTo>
                  <a:pt x="945" y="1356"/>
                </a:lnTo>
                <a:lnTo>
                  <a:pt x="948" y="1339"/>
                </a:lnTo>
                <a:lnTo>
                  <a:pt x="949" y="1326"/>
                </a:lnTo>
                <a:close/>
                <a:moveTo>
                  <a:pt x="286" y="1032"/>
                </a:moveTo>
                <a:lnTo>
                  <a:pt x="286" y="2811"/>
                </a:lnTo>
                <a:lnTo>
                  <a:pt x="2843" y="2811"/>
                </a:lnTo>
                <a:lnTo>
                  <a:pt x="2843" y="1032"/>
                </a:lnTo>
                <a:lnTo>
                  <a:pt x="286" y="1032"/>
                </a:lnTo>
                <a:close/>
                <a:moveTo>
                  <a:pt x="0" y="249"/>
                </a:moveTo>
                <a:lnTo>
                  <a:pt x="597" y="249"/>
                </a:lnTo>
                <a:lnTo>
                  <a:pt x="597" y="390"/>
                </a:lnTo>
                <a:lnTo>
                  <a:pt x="570" y="416"/>
                </a:lnTo>
                <a:lnTo>
                  <a:pt x="548" y="445"/>
                </a:lnTo>
                <a:lnTo>
                  <a:pt x="530" y="479"/>
                </a:lnTo>
                <a:lnTo>
                  <a:pt x="517" y="514"/>
                </a:lnTo>
                <a:lnTo>
                  <a:pt x="509" y="551"/>
                </a:lnTo>
                <a:lnTo>
                  <a:pt x="506" y="590"/>
                </a:lnTo>
                <a:lnTo>
                  <a:pt x="509" y="629"/>
                </a:lnTo>
                <a:lnTo>
                  <a:pt x="517" y="668"/>
                </a:lnTo>
                <a:lnTo>
                  <a:pt x="531" y="703"/>
                </a:lnTo>
                <a:lnTo>
                  <a:pt x="549" y="736"/>
                </a:lnTo>
                <a:lnTo>
                  <a:pt x="571" y="766"/>
                </a:lnTo>
                <a:lnTo>
                  <a:pt x="599" y="792"/>
                </a:lnTo>
                <a:lnTo>
                  <a:pt x="628" y="814"/>
                </a:lnTo>
                <a:lnTo>
                  <a:pt x="661" y="833"/>
                </a:lnTo>
                <a:lnTo>
                  <a:pt x="696" y="847"/>
                </a:lnTo>
                <a:lnTo>
                  <a:pt x="734" y="855"/>
                </a:lnTo>
                <a:lnTo>
                  <a:pt x="774" y="858"/>
                </a:lnTo>
                <a:lnTo>
                  <a:pt x="814" y="855"/>
                </a:lnTo>
                <a:lnTo>
                  <a:pt x="851" y="847"/>
                </a:lnTo>
                <a:lnTo>
                  <a:pt x="886" y="833"/>
                </a:lnTo>
                <a:lnTo>
                  <a:pt x="920" y="814"/>
                </a:lnTo>
                <a:lnTo>
                  <a:pt x="950" y="792"/>
                </a:lnTo>
                <a:lnTo>
                  <a:pt x="976" y="766"/>
                </a:lnTo>
                <a:lnTo>
                  <a:pt x="999" y="736"/>
                </a:lnTo>
                <a:lnTo>
                  <a:pt x="1017" y="703"/>
                </a:lnTo>
                <a:lnTo>
                  <a:pt x="1030" y="668"/>
                </a:lnTo>
                <a:lnTo>
                  <a:pt x="1039" y="629"/>
                </a:lnTo>
                <a:lnTo>
                  <a:pt x="1042" y="590"/>
                </a:lnTo>
                <a:lnTo>
                  <a:pt x="1039" y="551"/>
                </a:lnTo>
                <a:lnTo>
                  <a:pt x="1030" y="514"/>
                </a:lnTo>
                <a:lnTo>
                  <a:pt x="1017" y="479"/>
                </a:lnTo>
                <a:lnTo>
                  <a:pt x="999" y="445"/>
                </a:lnTo>
                <a:lnTo>
                  <a:pt x="977" y="416"/>
                </a:lnTo>
                <a:lnTo>
                  <a:pt x="951" y="390"/>
                </a:lnTo>
                <a:lnTo>
                  <a:pt x="951" y="249"/>
                </a:lnTo>
                <a:lnTo>
                  <a:pt x="2202" y="249"/>
                </a:lnTo>
                <a:lnTo>
                  <a:pt x="2202" y="390"/>
                </a:lnTo>
                <a:lnTo>
                  <a:pt x="2176" y="416"/>
                </a:lnTo>
                <a:lnTo>
                  <a:pt x="2154" y="445"/>
                </a:lnTo>
                <a:lnTo>
                  <a:pt x="2136" y="479"/>
                </a:lnTo>
                <a:lnTo>
                  <a:pt x="2123" y="514"/>
                </a:lnTo>
                <a:lnTo>
                  <a:pt x="2115" y="551"/>
                </a:lnTo>
                <a:lnTo>
                  <a:pt x="2112" y="590"/>
                </a:lnTo>
                <a:lnTo>
                  <a:pt x="2115" y="629"/>
                </a:lnTo>
                <a:lnTo>
                  <a:pt x="2123" y="668"/>
                </a:lnTo>
                <a:lnTo>
                  <a:pt x="2137" y="703"/>
                </a:lnTo>
                <a:lnTo>
                  <a:pt x="2155" y="736"/>
                </a:lnTo>
                <a:lnTo>
                  <a:pt x="2177" y="766"/>
                </a:lnTo>
                <a:lnTo>
                  <a:pt x="2204" y="792"/>
                </a:lnTo>
                <a:lnTo>
                  <a:pt x="2233" y="814"/>
                </a:lnTo>
                <a:lnTo>
                  <a:pt x="2267" y="833"/>
                </a:lnTo>
                <a:lnTo>
                  <a:pt x="2302" y="847"/>
                </a:lnTo>
                <a:lnTo>
                  <a:pt x="2340" y="855"/>
                </a:lnTo>
                <a:lnTo>
                  <a:pt x="2379" y="858"/>
                </a:lnTo>
                <a:lnTo>
                  <a:pt x="2420" y="855"/>
                </a:lnTo>
                <a:lnTo>
                  <a:pt x="2457" y="847"/>
                </a:lnTo>
                <a:lnTo>
                  <a:pt x="2492" y="833"/>
                </a:lnTo>
                <a:lnTo>
                  <a:pt x="2525" y="814"/>
                </a:lnTo>
                <a:lnTo>
                  <a:pt x="2555" y="792"/>
                </a:lnTo>
                <a:lnTo>
                  <a:pt x="2582" y="766"/>
                </a:lnTo>
                <a:lnTo>
                  <a:pt x="2604" y="736"/>
                </a:lnTo>
                <a:lnTo>
                  <a:pt x="2623" y="703"/>
                </a:lnTo>
                <a:lnTo>
                  <a:pt x="2636" y="668"/>
                </a:lnTo>
                <a:lnTo>
                  <a:pt x="2645" y="629"/>
                </a:lnTo>
                <a:lnTo>
                  <a:pt x="2647" y="590"/>
                </a:lnTo>
                <a:lnTo>
                  <a:pt x="2645" y="551"/>
                </a:lnTo>
                <a:lnTo>
                  <a:pt x="2636" y="514"/>
                </a:lnTo>
                <a:lnTo>
                  <a:pt x="2623" y="479"/>
                </a:lnTo>
                <a:lnTo>
                  <a:pt x="2605" y="445"/>
                </a:lnTo>
                <a:lnTo>
                  <a:pt x="2583" y="416"/>
                </a:lnTo>
                <a:lnTo>
                  <a:pt x="2556" y="390"/>
                </a:lnTo>
                <a:lnTo>
                  <a:pt x="2556" y="249"/>
                </a:lnTo>
                <a:lnTo>
                  <a:pt x="3130" y="249"/>
                </a:lnTo>
                <a:lnTo>
                  <a:pt x="3130" y="3097"/>
                </a:lnTo>
                <a:lnTo>
                  <a:pt x="0" y="3097"/>
                </a:lnTo>
                <a:lnTo>
                  <a:pt x="0" y="249"/>
                </a:lnTo>
                <a:close/>
                <a:moveTo>
                  <a:pt x="2379" y="0"/>
                </a:moveTo>
                <a:lnTo>
                  <a:pt x="2406" y="3"/>
                </a:lnTo>
                <a:lnTo>
                  <a:pt x="2432" y="10"/>
                </a:lnTo>
                <a:lnTo>
                  <a:pt x="2454" y="23"/>
                </a:lnTo>
                <a:lnTo>
                  <a:pt x="2474" y="39"/>
                </a:lnTo>
                <a:lnTo>
                  <a:pt x="2490" y="58"/>
                </a:lnTo>
                <a:lnTo>
                  <a:pt x="2502" y="81"/>
                </a:lnTo>
                <a:lnTo>
                  <a:pt x="2510" y="107"/>
                </a:lnTo>
                <a:lnTo>
                  <a:pt x="2513" y="133"/>
                </a:lnTo>
                <a:lnTo>
                  <a:pt x="2513" y="613"/>
                </a:lnTo>
                <a:lnTo>
                  <a:pt x="2510" y="640"/>
                </a:lnTo>
                <a:lnTo>
                  <a:pt x="2502" y="665"/>
                </a:lnTo>
                <a:lnTo>
                  <a:pt x="2490" y="688"/>
                </a:lnTo>
                <a:lnTo>
                  <a:pt x="2474" y="707"/>
                </a:lnTo>
                <a:lnTo>
                  <a:pt x="2454" y="724"/>
                </a:lnTo>
                <a:lnTo>
                  <a:pt x="2432" y="736"/>
                </a:lnTo>
                <a:lnTo>
                  <a:pt x="2406" y="744"/>
                </a:lnTo>
                <a:lnTo>
                  <a:pt x="2379" y="746"/>
                </a:lnTo>
                <a:lnTo>
                  <a:pt x="2352" y="744"/>
                </a:lnTo>
                <a:lnTo>
                  <a:pt x="2328" y="736"/>
                </a:lnTo>
                <a:lnTo>
                  <a:pt x="2305" y="724"/>
                </a:lnTo>
                <a:lnTo>
                  <a:pt x="2285" y="707"/>
                </a:lnTo>
                <a:lnTo>
                  <a:pt x="2269" y="688"/>
                </a:lnTo>
                <a:lnTo>
                  <a:pt x="2257" y="665"/>
                </a:lnTo>
                <a:lnTo>
                  <a:pt x="2249" y="640"/>
                </a:lnTo>
                <a:lnTo>
                  <a:pt x="2247" y="613"/>
                </a:lnTo>
                <a:lnTo>
                  <a:pt x="2247" y="133"/>
                </a:lnTo>
                <a:lnTo>
                  <a:pt x="2249" y="107"/>
                </a:lnTo>
                <a:lnTo>
                  <a:pt x="2257" y="81"/>
                </a:lnTo>
                <a:lnTo>
                  <a:pt x="2269" y="58"/>
                </a:lnTo>
                <a:lnTo>
                  <a:pt x="2285" y="39"/>
                </a:lnTo>
                <a:lnTo>
                  <a:pt x="2305" y="23"/>
                </a:lnTo>
                <a:lnTo>
                  <a:pt x="2328" y="10"/>
                </a:lnTo>
                <a:lnTo>
                  <a:pt x="2352" y="3"/>
                </a:lnTo>
                <a:lnTo>
                  <a:pt x="2379" y="0"/>
                </a:lnTo>
                <a:close/>
                <a:moveTo>
                  <a:pt x="774" y="0"/>
                </a:moveTo>
                <a:lnTo>
                  <a:pt x="801" y="3"/>
                </a:lnTo>
                <a:lnTo>
                  <a:pt x="826" y="10"/>
                </a:lnTo>
                <a:lnTo>
                  <a:pt x="848" y="23"/>
                </a:lnTo>
                <a:lnTo>
                  <a:pt x="868" y="39"/>
                </a:lnTo>
                <a:lnTo>
                  <a:pt x="884" y="58"/>
                </a:lnTo>
                <a:lnTo>
                  <a:pt x="896" y="81"/>
                </a:lnTo>
                <a:lnTo>
                  <a:pt x="904" y="107"/>
                </a:lnTo>
                <a:lnTo>
                  <a:pt x="907" y="133"/>
                </a:lnTo>
                <a:lnTo>
                  <a:pt x="907" y="613"/>
                </a:lnTo>
                <a:lnTo>
                  <a:pt x="904" y="640"/>
                </a:lnTo>
                <a:lnTo>
                  <a:pt x="896" y="665"/>
                </a:lnTo>
                <a:lnTo>
                  <a:pt x="884" y="688"/>
                </a:lnTo>
                <a:lnTo>
                  <a:pt x="868" y="707"/>
                </a:lnTo>
                <a:lnTo>
                  <a:pt x="848" y="724"/>
                </a:lnTo>
                <a:lnTo>
                  <a:pt x="826" y="736"/>
                </a:lnTo>
                <a:lnTo>
                  <a:pt x="801" y="744"/>
                </a:lnTo>
                <a:lnTo>
                  <a:pt x="774" y="746"/>
                </a:lnTo>
                <a:lnTo>
                  <a:pt x="746" y="744"/>
                </a:lnTo>
                <a:lnTo>
                  <a:pt x="722" y="736"/>
                </a:lnTo>
                <a:lnTo>
                  <a:pt x="699" y="724"/>
                </a:lnTo>
                <a:lnTo>
                  <a:pt x="680" y="707"/>
                </a:lnTo>
                <a:lnTo>
                  <a:pt x="663" y="688"/>
                </a:lnTo>
                <a:lnTo>
                  <a:pt x="651" y="665"/>
                </a:lnTo>
                <a:lnTo>
                  <a:pt x="643" y="640"/>
                </a:lnTo>
                <a:lnTo>
                  <a:pt x="641" y="613"/>
                </a:lnTo>
                <a:lnTo>
                  <a:pt x="641" y="133"/>
                </a:lnTo>
                <a:lnTo>
                  <a:pt x="643" y="107"/>
                </a:lnTo>
                <a:lnTo>
                  <a:pt x="651" y="81"/>
                </a:lnTo>
                <a:lnTo>
                  <a:pt x="663" y="58"/>
                </a:lnTo>
                <a:lnTo>
                  <a:pt x="680" y="39"/>
                </a:lnTo>
                <a:lnTo>
                  <a:pt x="699" y="23"/>
                </a:lnTo>
                <a:lnTo>
                  <a:pt x="722" y="10"/>
                </a:lnTo>
                <a:lnTo>
                  <a:pt x="746" y="3"/>
                </a:lnTo>
                <a:lnTo>
                  <a:pt x="774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5</xdr:col>
      <xdr:colOff>123825</xdr:colOff>
      <xdr:row>3</xdr:row>
      <xdr:rowOff>85725</xdr:rowOff>
    </xdr:from>
    <xdr:to>
      <xdr:col>5</xdr:col>
      <xdr:colOff>304800</xdr:colOff>
      <xdr:row>3</xdr:row>
      <xdr:rowOff>266700</xdr:rowOff>
    </xdr:to>
    <xdr:grpSp>
      <xdr:nvGrpSpPr>
        <xdr:cNvPr id="2056" name="Time Icon" descr="&quot;&quot;" title="Time Icon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GrpSpPr>
          <a:grpSpLocks noChangeAspect="1"/>
        </xdr:cNvGrpSpPr>
      </xdr:nvGrpSpPr>
      <xdr:grpSpPr bwMode="auto">
        <a:xfrm>
          <a:off x="3762375" y="619125"/>
          <a:ext cx="180975" cy="180975"/>
          <a:chOff x="390" y="69"/>
          <a:chExt cx="19" cy="19"/>
        </a:xfrm>
      </xdr:grpSpPr>
      <xdr:sp macro="" textlink="">
        <xdr:nvSpPr>
          <xdr:cNvPr id="2057" name="Rectangle 9">
            <a:extLst>
              <a:ext uri="{FF2B5EF4-FFF2-40B4-BE49-F238E27FC236}">
                <a16:creationId xmlns:a16="http://schemas.microsoft.com/office/drawing/2014/main" id="{00000000-0008-0000-0100-000009080000}"/>
              </a:ext>
            </a:extLst>
          </xdr:cNvPr>
          <xdr:cNvSpPr>
            <a:spLocks noChangeArrowheads="1"/>
          </xdr:cNvSpPr>
        </xdr:nvSpPr>
        <xdr:spPr bwMode="auto">
          <a:xfrm>
            <a:off x="390" y="69"/>
            <a:ext cx="19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>
            <a:extLst>
              <a:ext uri="{FF2B5EF4-FFF2-40B4-BE49-F238E27FC236}">
                <a16:creationId xmlns:a16="http://schemas.microsoft.com/office/drawing/2014/main" id="{00000000-0008-0000-0100-00000A080000}"/>
              </a:ext>
            </a:extLst>
          </xdr:cNvPr>
          <xdr:cNvSpPr>
            <a:spLocks noEditPoints="1"/>
          </xdr:cNvSpPr>
        </xdr:nvSpPr>
        <xdr:spPr bwMode="auto">
          <a:xfrm>
            <a:off x="390" y="69"/>
            <a:ext cx="19" cy="19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6</xdr:col>
      <xdr:colOff>123825</xdr:colOff>
      <xdr:row>3</xdr:row>
      <xdr:rowOff>95250</xdr:rowOff>
    </xdr:from>
    <xdr:to>
      <xdr:col>6</xdr:col>
      <xdr:colOff>323850</xdr:colOff>
      <xdr:row>3</xdr:row>
      <xdr:rowOff>257175</xdr:rowOff>
    </xdr:to>
    <xdr:grpSp>
      <xdr:nvGrpSpPr>
        <xdr:cNvPr id="2061" name="Description Icon" descr="&quot;&quot;" title="Description Icon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GrpSpPr>
          <a:grpSpLocks noChangeAspect="1"/>
        </xdr:cNvGrpSpPr>
      </xdr:nvGrpSpPr>
      <xdr:grpSpPr bwMode="auto">
        <a:xfrm>
          <a:off x="4914900" y="628650"/>
          <a:ext cx="200025" cy="161925"/>
          <a:chOff x="530" y="70"/>
          <a:chExt cx="21" cy="17"/>
        </a:xfrm>
      </xdr:grpSpPr>
      <xdr:sp macro="" textlink="">
        <xdr:nvSpPr>
          <xdr:cNvPr id="2062" name="Rectangle 14">
            <a:extLst>
              <a:ext uri="{FF2B5EF4-FFF2-40B4-BE49-F238E27FC236}">
                <a16:creationId xmlns:a16="http://schemas.microsoft.com/office/drawing/2014/main" id="{00000000-0008-0000-0100-00000E080000}"/>
              </a:ext>
            </a:extLst>
          </xdr:cNvPr>
          <xdr:cNvSpPr>
            <a:spLocks noChangeArrowheads="1"/>
          </xdr:cNvSpPr>
        </xdr:nvSpPr>
        <xdr:spPr bwMode="auto">
          <a:xfrm>
            <a:off x="530" y="70"/>
            <a:ext cx="21" cy="1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>
            <a:extLst>
              <a:ext uri="{FF2B5EF4-FFF2-40B4-BE49-F238E27FC236}">
                <a16:creationId xmlns:a16="http://schemas.microsoft.com/office/drawing/2014/main" id="{00000000-0008-0000-0100-00000F080000}"/>
              </a:ext>
            </a:extLst>
          </xdr:cNvPr>
          <xdr:cNvSpPr>
            <a:spLocks noEditPoints="1"/>
          </xdr:cNvSpPr>
        </xdr:nvSpPr>
        <xdr:spPr bwMode="auto">
          <a:xfrm>
            <a:off x="530" y="70"/>
            <a:ext cx="20" cy="17"/>
          </a:xfrm>
          <a:custGeom>
            <a:avLst/>
            <a:gdLst>
              <a:gd name="T0" fmla="*/ 3165 w 3165"/>
              <a:gd name="T1" fmla="*/ 2687 h 2687"/>
              <a:gd name="T2" fmla="*/ 339 w 3165"/>
              <a:gd name="T3" fmla="*/ 2009 h 2687"/>
              <a:gd name="T4" fmla="*/ 471 w 3165"/>
              <a:gd name="T5" fmla="*/ 2036 h 2687"/>
              <a:gd name="T6" fmla="*/ 578 w 3165"/>
              <a:gd name="T7" fmla="*/ 2108 h 2687"/>
              <a:gd name="T8" fmla="*/ 651 w 3165"/>
              <a:gd name="T9" fmla="*/ 2215 h 2687"/>
              <a:gd name="T10" fmla="*/ 677 w 3165"/>
              <a:gd name="T11" fmla="*/ 2346 h 2687"/>
              <a:gd name="T12" fmla="*/ 651 w 3165"/>
              <a:gd name="T13" fmla="*/ 2478 h 2687"/>
              <a:gd name="T14" fmla="*/ 578 w 3165"/>
              <a:gd name="T15" fmla="*/ 2585 h 2687"/>
              <a:gd name="T16" fmla="*/ 471 w 3165"/>
              <a:gd name="T17" fmla="*/ 2658 h 2687"/>
              <a:gd name="T18" fmla="*/ 339 w 3165"/>
              <a:gd name="T19" fmla="*/ 2684 h 2687"/>
              <a:gd name="T20" fmla="*/ 207 w 3165"/>
              <a:gd name="T21" fmla="*/ 2658 h 2687"/>
              <a:gd name="T22" fmla="*/ 100 w 3165"/>
              <a:gd name="T23" fmla="*/ 2585 h 2687"/>
              <a:gd name="T24" fmla="*/ 26 w 3165"/>
              <a:gd name="T25" fmla="*/ 2478 h 2687"/>
              <a:gd name="T26" fmla="*/ 0 w 3165"/>
              <a:gd name="T27" fmla="*/ 2346 h 2687"/>
              <a:gd name="T28" fmla="*/ 26 w 3165"/>
              <a:gd name="T29" fmla="*/ 2215 h 2687"/>
              <a:gd name="T30" fmla="*/ 100 w 3165"/>
              <a:gd name="T31" fmla="*/ 2108 h 2687"/>
              <a:gd name="T32" fmla="*/ 207 w 3165"/>
              <a:gd name="T33" fmla="*/ 2036 h 2687"/>
              <a:gd name="T34" fmla="*/ 339 w 3165"/>
              <a:gd name="T35" fmla="*/ 2009 h 2687"/>
              <a:gd name="T36" fmla="*/ 3165 w 3165"/>
              <a:gd name="T37" fmla="*/ 1671 h 2687"/>
              <a:gd name="T38" fmla="*/ 339 w 3165"/>
              <a:gd name="T39" fmla="*/ 971 h 2687"/>
              <a:gd name="T40" fmla="*/ 471 w 3165"/>
              <a:gd name="T41" fmla="*/ 997 h 2687"/>
              <a:gd name="T42" fmla="*/ 578 w 3165"/>
              <a:gd name="T43" fmla="*/ 1070 h 2687"/>
              <a:gd name="T44" fmla="*/ 651 w 3165"/>
              <a:gd name="T45" fmla="*/ 1177 h 2687"/>
              <a:gd name="T46" fmla="*/ 677 w 3165"/>
              <a:gd name="T47" fmla="*/ 1308 h 2687"/>
              <a:gd name="T48" fmla="*/ 651 w 3165"/>
              <a:gd name="T49" fmla="*/ 1440 h 2687"/>
              <a:gd name="T50" fmla="*/ 578 w 3165"/>
              <a:gd name="T51" fmla="*/ 1547 h 2687"/>
              <a:gd name="T52" fmla="*/ 471 w 3165"/>
              <a:gd name="T53" fmla="*/ 1619 h 2687"/>
              <a:gd name="T54" fmla="*/ 339 w 3165"/>
              <a:gd name="T55" fmla="*/ 1646 h 2687"/>
              <a:gd name="T56" fmla="*/ 207 w 3165"/>
              <a:gd name="T57" fmla="*/ 1619 h 2687"/>
              <a:gd name="T58" fmla="*/ 100 w 3165"/>
              <a:gd name="T59" fmla="*/ 1547 h 2687"/>
              <a:gd name="T60" fmla="*/ 26 w 3165"/>
              <a:gd name="T61" fmla="*/ 1440 h 2687"/>
              <a:gd name="T62" fmla="*/ 0 w 3165"/>
              <a:gd name="T63" fmla="*/ 1308 h 2687"/>
              <a:gd name="T64" fmla="*/ 26 w 3165"/>
              <a:gd name="T65" fmla="*/ 1177 h 2687"/>
              <a:gd name="T66" fmla="*/ 100 w 3165"/>
              <a:gd name="T67" fmla="*/ 1070 h 2687"/>
              <a:gd name="T68" fmla="*/ 207 w 3165"/>
              <a:gd name="T69" fmla="*/ 997 h 2687"/>
              <a:gd name="T70" fmla="*/ 339 w 3165"/>
              <a:gd name="T71" fmla="*/ 971 h 2687"/>
              <a:gd name="T72" fmla="*/ 3165 w 3165"/>
              <a:gd name="T73" fmla="*/ 654 h 2687"/>
              <a:gd name="T74" fmla="*/ 339 w 3165"/>
              <a:gd name="T75" fmla="*/ 0 h 2687"/>
              <a:gd name="T76" fmla="*/ 471 w 3165"/>
              <a:gd name="T77" fmla="*/ 27 h 2687"/>
              <a:gd name="T78" fmla="*/ 578 w 3165"/>
              <a:gd name="T79" fmla="*/ 99 h 2687"/>
              <a:gd name="T80" fmla="*/ 651 w 3165"/>
              <a:gd name="T81" fmla="*/ 206 h 2687"/>
              <a:gd name="T82" fmla="*/ 677 w 3165"/>
              <a:gd name="T83" fmla="*/ 338 h 2687"/>
              <a:gd name="T84" fmla="*/ 651 w 3165"/>
              <a:gd name="T85" fmla="*/ 469 h 2687"/>
              <a:gd name="T86" fmla="*/ 578 w 3165"/>
              <a:gd name="T87" fmla="*/ 576 h 2687"/>
              <a:gd name="T88" fmla="*/ 471 w 3165"/>
              <a:gd name="T89" fmla="*/ 648 h 2687"/>
              <a:gd name="T90" fmla="*/ 339 w 3165"/>
              <a:gd name="T91" fmla="*/ 675 h 2687"/>
              <a:gd name="T92" fmla="*/ 207 w 3165"/>
              <a:gd name="T93" fmla="*/ 648 h 2687"/>
              <a:gd name="T94" fmla="*/ 100 w 3165"/>
              <a:gd name="T95" fmla="*/ 576 h 2687"/>
              <a:gd name="T96" fmla="*/ 26 w 3165"/>
              <a:gd name="T97" fmla="*/ 469 h 2687"/>
              <a:gd name="T98" fmla="*/ 0 w 3165"/>
              <a:gd name="T99" fmla="*/ 338 h 2687"/>
              <a:gd name="T100" fmla="*/ 26 w 3165"/>
              <a:gd name="T101" fmla="*/ 206 h 2687"/>
              <a:gd name="T102" fmla="*/ 100 w 3165"/>
              <a:gd name="T103" fmla="*/ 99 h 2687"/>
              <a:gd name="T104" fmla="*/ 207 w 3165"/>
              <a:gd name="T105" fmla="*/ 27 h 2687"/>
              <a:gd name="T106" fmla="*/ 339 w 3165"/>
              <a:gd name="T107" fmla="*/ 0 h 26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65" h="2687">
                <a:moveTo>
                  <a:pt x="1077" y="2043"/>
                </a:moveTo>
                <a:lnTo>
                  <a:pt x="3165" y="2043"/>
                </a:lnTo>
                <a:lnTo>
                  <a:pt x="3165" y="2687"/>
                </a:lnTo>
                <a:lnTo>
                  <a:pt x="1077" y="2687"/>
                </a:lnTo>
                <a:lnTo>
                  <a:pt x="1077" y="2043"/>
                </a:lnTo>
                <a:close/>
                <a:moveTo>
                  <a:pt x="339" y="2009"/>
                </a:moveTo>
                <a:lnTo>
                  <a:pt x="385" y="2013"/>
                </a:lnTo>
                <a:lnTo>
                  <a:pt x="428" y="2022"/>
                </a:lnTo>
                <a:lnTo>
                  <a:pt x="471" y="2036"/>
                </a:lnTo>
                <a:lnTo>
                  <a:pt x="510" y="2055"/>
                </a:lnTo>
                <a:lnTo>
                  <a:pt x="546" y="2080"/>
                </a:lnTo>
                <a:lnTo>
                  <a:pt x="578" y="2108"/>
                </a:lnTo>
                <a:lnTo>
                  <a:pt x="606" y="2140"/>
                </a:lnTo>
                <a:lnTo>
                  <a:pt x="630" y="2176"/>
                </a:lnTo>
                <a:lnTo>
                  <a:pt x="651" y="2215"/>
                </a:lnTo>
                <a:lnTo>
                  <a:pt x="665" y="2257"/>
                </a:lnTo>
                <a:lnTo>
                  <a:pt x="674" y="2301"/>
                </a:lnTo>
                <a:lnTo>
                  <a:pt x="677" y="2346"/>
                </a:lnTo>
                <a:lnTo>
                  <a:pt x="674" y="2392"/>
                </a:lnTo>
                <a:lnTo>
                  <a:pt x="665" y="2437"/>
                </a:lnTo>
                <a:lnTo>
                  <a:pt x="651" y="2478"/>
                </a:lnTo>
                <a:lnTo>
                  <a:pt x="630" y="2517"/>
                </a:lnTo>
                <a:lnTo>
                  <a:pt x="606" y="2553"/>
                </a:lnTo>
                <a:lnTo>
                  <a:pt x="578" y="2585"/>
                </a:lnTo>
                <a:lnTo>
                  <a:pt x="546" y="2614"/>
                </a:lnTo>
                <a:lnTo>
                  <a:pt x="510" y="2638"/>
                </a:lnTo>
                <a:lnTo>
                  <a:pt x="471" y="2658"/>
                </a:lnTo>
                <a:lnTo>
                  <a:pt x="428" y="2672"/>
                </a:lnTo>
                <a:lnTo>
                  <a:pt x="385" y="2681"/>
                </a:lnTo>
                <a:lnTo>
                  <a:pt x="339" y="2684"/>
                </a:lnTo>
                <a:lnTo>
                  <a:pt x="293" y="2681"/>
                </a:lnTo>
                <a:lnTo>
                  <a:pt x="248" y="2672"/>
                </a:lnTo>
                <a:lnTo>
                  <a:pt x="207" y="2658"/>
                </a:lnTo>
                <a:lnTo>
                  <a:pt x="168" y="2638"/>
                </a:lnTo>
                <a:lnTo>
                  <a:pt x="132" y="2614"/>
                </a:lnTo>
                <a:lnTo>
                  <a:pt x="100" y="2585"/>
                </a:lnTo>
                <a:lnTo>
                  <a:pt x="70" y="2553"/>
                </a:lnTo>
                <a:lnTo>
                  <a:pt x="46" y="2517"/>
                </a:lnTo>
                <a:lnTo>
                  <a:pt x="26" y="2478"/>
                </a:lnTo>
                <a:lnTo>
                  <a:pt x="12" y="2437"/>
                </a:lnTo>
                <a:lnTo>
                  <a:pt x="3" y="2392"/>
                </a:lnTo>
                <a:lnTo>
                  <a:pt x="0" y="2346"/>
                </a:lnTo>
                <a:lnTo>
                  <a:pt x="3" y="2301"/>
                </a:lnTo>
                <a:lnTo>
                  <a:pt x="12" y="2257"/>
                </a:lnTo>
                <a:lnTo>
                  <a:pt x="26" y="2215"/>
                </a:lnTo>
                <a:lnTo>
                  <a:pt x="46" y="2176"/>
                </a:lnTo>
                <a:lnTo>
                  <a:pt x="70" y="2140"/>
                </a:lnTo>
                <a:lnTo>
                  <a:pt x="100" y="2108"/>
                </a:lnTo>
                <a:lnTo>
                  <a:pt x="132" y="2080"/>
                </a:lnTo>
                <a:lnTo>
                  <a:pt x="168" y="2055"/>
                </a:lnTo>
                <a:lnTo>
                  <a:pt x="207" y="2036"/>
                </a:lnTo>
                <a:lnTo>
                  <a:pt x="248" y="2022"/>
                </a:lnTo>
                <a:lnTo>
                  <a:pt x="293" y="2013"/>
                </a:lnTo>
                <a:lnTo>
                  <a:pt x="339" y="2009"/>
                </a:lnTo>
                <a:close/>
                <a:moveTo>
                  <a:pt x="1077" y="1026"/>
                </a:moveTo>
                <a:lnTo>
                  <a:pt x="3165" y="1026"/>
                </a:lnTo>
                <a:lnTo>
                  <a:pt x="3165" y="1671"/>
                </a:lnTo>
                <a:lnTo>
                  <a:pt x="1077" y="1671"/>
                </a:lnTo>
                <a:lnTo>
                  <a:pt x="1077" y="1026"/>
                </a:lnTo>
                <a:close/>
                <a:moveTo>
                  <a:pt x="339" y="971"/>
                </a:moveTo>
                <a:lnTo>
                  <a:pt x="385" y="974"/>
                </a:lnTo>
                <a:lnTo>
                  <a:pt x="428" y="983"/>
                </a:lnTo>
                <a:lnTo>
                  <a:pt x="471" y="997"/>
                </a:lnTo>
                <a:lnTo>
                  <a:pt x="510" y="1017"/>
                </a:lnTo>
                <a:lnTo>
                  <a:pt x="546" y="1041"/>
                </a:lnTo>
                <a:lnTo>
                  <a:pt x="578" y="1070"/>
                </a:lnTo>
                <a:lnTo>
                  <a:pt x="606" y="1102"/>
                </a:lnTo>
                <a:lnTo>
                  <a:pt x="630" y="1138"/>
                </a:lnTo>
                <a:lnTo>
                  <a:pt x="651" y="1177"/>
                </a:lnTo>
                <a:lnTo>
                  <a:pt x="665" y="1218"/>
                </a:lnTo>
                <a:lnTo>
                  <a:pt x="674" y="1262"/>
                </a:lnTo>
                <a:lnTo>
                  <a:pt x="677" y="1308"/>
                </a:lnTo>
                <a:lnTo>
                  <a:pt x="674" y="1354"/>
                </a:lnTo>
                <a:lnTo>
                  <a:pt x="665" y="1398"/>
                </a:lnTo>
                <a:lnTo>
                  <a:pt x="651" y="1440"/>
                </a:lnTo>
                <a:lnTo>
                  <a:pt x="630" y="1479"/>
                </a:lnTo>
                <a:lnTo>
                  <a:pt x="606" y="1515"/>
                </a:lnTo>
                <a:lnTo>
                  <a:pt x="578" y="1547"/>
                </a:lnTo>
                <a:lnTo>
                  <a:pt x="546" y="1575"/>
                </a:lnTo>
                <a:lnTo>
                  <a:pt x="510" y="1600"/>
                </a:lnTo>
                <a:lnTo>
                  <a:pt x="471" y="1619"/>
                </a:lnTo>
                <a:lnTo>
                  <a:pt x="428" y="1633"/>
                </a:lnTo>
                <a:lnTo>
                  <a:pt x="385" y="1642"/>
                </a:lnTo>
                <a:lnTo>
                  <a:pt x="339" y="1646"/>
                </a:lnTo>
                <a:lnTo>
                  <a:pt x="293" y="1642"/>
                </a:lnTo>
                <a:lnTo>
                  <a:pt x="248" y="1633"/>
                </a:lnTo>
                <a:lnTo>
                  <a:pt x="207" y="1619"/>
                </a:lnTo>
                <a:lnTo>
                  <a:pt x="168" y="1600"/>
                </a:lnTo>
                <a:lnTo>
                  <a:pt x="132" y="1575"/>
                </a:lnTo>
                <a:lnTo>
                  <a:pt x="100" y="1547"/>
                </a:lnTo>
                <a:lnTo>
                  <a:pt x="70" y="1515"/>
                </a:lnTo>
                <a:lnTo>
                  <a:pt x="46" y="1479"/>
                </a:lnTo>
                <a:lnTo>
                  <a:pt x="26" y="1440"/>
                </a:lnTo>
                <a:lnTo>
                  <a:pt x="12" y="1398"/>
                </a:lnTo>
                <a:lnTo>
                  <a:pt x="3" y="1354"/>
                </a:lnTo>
                <a:lnTo>
                  <a:pt x="0" y="1308"/>
                </a:lnTo>
                <a:lnTo>
                  <a:pt x="3" y="1262"/>
                </a:lnTo>
                <a:lnTo>
                  <a:pt x="12" y="1218"/>
                </a:lnTo>
                <a:lnTo>
                  <a:pt x="26" y="1177"/>
                </a:lnTo>
                <a:lnTo>
                  <a:pt x="46" y="1138"/>
                </a:lnTo>
                <a:lnTo>
                  <a:pt x="70" y="1102"/>
                </a:lnTo>
                <a:lnTo>
                  <a:pt x="100" y="1070"/>
                </a:lnTo>
                <a:lnTo>
                  <a:pt x="132" y="1041"/>
                </a:lnTo>
                <a:lnTo>
                  <a:pt x="168" y="1017"/>
                </a:lnTo>
                <a:lnTo>
                  <a:pt x="207" y="997"/>
                </a:lnTo>
                <a:lnTo>
                  <a:pt x="248" y="983"/>
                </a:lnTo>
                <a:lnTo>
                  <a:pt x="293" y="974"/>
                </a:lnTo>
                <a:lnTo>
                  <a:pt x="339" y="971"/>
                </a:lnTo>
                <a:close/>
                <a:moveTo>
                  <a:pt x="1077" y="10"/>
                </a:moveTo>
                <a:lnTo>
                  <a:pt x="3165" y="10"/>
                </a:lnTo>
                <a:lnTo>
                  <a:pt x="3165" y="654"/>
                </a:lnTo>
                <a:lnTo>
                  <a:pt x="1077" y="654"/>
                </a:lnTo>
                <a:lnTo>
                  <a:pt x="1077" y="10"/>
                </a:lnTo>
                <a:close/>
                <a:moveTo>
                  <a:pt x="339" y="0"/>
                </a:moveTo>
                <a:lnTo>
                  <a:pt x="385" y="3"/>
                </a:lnTo>
                <a:lnTo>
                  <a:pt x="428" y="12"/>
                </a:lnTo>
                <a:lnTo>
                  <a:pt x="471" y="27"/>
                </a:lnTo>
                <a:lnTo>
                  <a:pt x="510" y="46"/>
                </a:lnTo>
                <a:lnTo>
                  <a:pt x="546" y="71"/>
                </a:lnTo>
                <a:lnTo>
                  <a:pt x="578" y="99"/>
                </a:lnTo>
                <a:lnTo>
                  <a:pt x="606" y="131"/>
                </a:lnTo>
                <a:lnTo>
                  <a:pt x="630" y="167"/>
                </a:lnTo>
                <a:lnTo>
                  <a:pt x="651" y="206"/>
                </a:lnTo>
                <a:lnTo>
                  <a:pt x="665" y="248"/>
                </a:lnTo>
                <a:lnTo>
                  <a:pt x="674" y="293"/>
                </a:lnTo>
                <a:lnTo>
                  <a:pt x="677" y="338"/>
                </a:lnTo>
                <a:lnTo>
                  <a:pt x="674" y="384"/>
                </a:lnTo>
                <a:lnTo>
                  <a:pt x="665" y="428"/>
                </a:lnTo>
                <a:lnTo>
                  <a:pt x="651" y="469"/>
                </a:lnTo>
                <a:lnTo>
                  <a:pt x="630" y="508"/>
                </a:lnTo>
                <a:lnTo>
                  <a:pt x="606" y="544"/>
                </a:lnTo>
                <a:lnTo>
                  <a:pt x="578" y="576"/>
                </a:lnTo>
                <a:lnTo>
                  <a:pt x="546" y="605"/>
                </a:lnTo>
                <a:lnTo>
                  <a:pt x="510" y="629"/>
                </a:lnTo>
                <a:lnTo>
                  <a:pt x="471" y="648"/>
                </a:lnTo>
                <a:lnTo>
                  <a:pt x="428" y="663"/>
                </a:lnTo>
                <a:lnTo>
                  <a:pt x="385" y="672"/>
                </a:lnTo>
                <a:lnTo>
                  <a:pt x="339" y="675"/>
                </a:lnTo>
                <a:lnTo>
                  <a:pt x="293" y="672"/>
                </a:lnTo>
                <a:lnTo>
                  <a:pt x="248" y="663"/>
                </a:lnTo>
                <a:lnTo>
                  <a:pt x="207" y="648"/>
                </a:lnTo>
                <a:lnTo>
                  <a:pt x="168" y="629"/>
                </a:lnTo>
                <a:lnTo>
                  <a:pt x="132" y="605"/>
                </a:lnTo>
                <a:lnTo>
                  <a:pt x="100" y="576"/>
                </a:lnTo>
                <a:lnTo>
                  <a:pt x="70" y="544"/>
                </a:lnTo>
                <a:lnTo>
                  <a:pt x="46" y="508"/>
                </a:lnTo>
                <a:lnTo>
                  <a:pt x="26" y="469"/>
                </a:lnTo>
                <a:lnTo>
                  <a:pt x="12" y="428"/>
                </a:lnTo>
                <a:lnTo>
                  <a:pt x="3" y="384"/>
                </a:lnTo>
                <a:lnTo>
                  <a:pt x="0" y="338"/>
                </a:lnTo>
                <a:lnTo>
                  <a:pt x="3" y="293"/>
                </a:lnTo>
                <a:lnTo>
                  <a:pt x="12" y="248"/>
                </a:lnTo>
                <a:lnTo>
                  <a:pt x="26" y="206"/>
                </a:lnTo>
                <a:lnTo>
                  <a:pt x="46" y="167"/>
                </a:lnTo>
                <a:lnTo>
                  <a:pt x="70" y="131"/>
                </a:lnTo>
                <a:lnTo>
                  <a:pt x="100" y="99"/>
                </a:lnTo>
                <a:lnTo>
                  <a:pt x="132" y="71"/>
                </a:lnTo>
                <a:lnTo>
                  <a:pt x="168" y="46"/>
                </a:lnTo>
                <a:lnTo>
                  <a:pt x="207" y="27"/>
                </a:lnTo>
                <a:lnTo>
                  <a:pt x="248" y="12"/>
                </a:lnTo>
                <a:lnTo>
                  <a:pt x="293" y="3"/>
                </a:lnTo>
                <a:lnTo>
                  <a:pt x="33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86846</xdr:rowOff>
    </xdr:from>
    <xdr:to>
      <xdr:col>1</xdr:col>
      <xdr:colOff>266700</xdr:colOff>
      <xdr:row>1</xdr:row>
      <xdr:rowOff>257175</xdr:rowOff>
    </xdr:to>
    <xdr:grpSp>
      <xdr:nvGrpSpPr>
        <xdr:cNvPr id="3075" name="Time Icon" descr="&quot;&quot;" title="Time Icon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GrpSpPr>
          <a:grpSpLocks noChangeAspect="1"/>
        </xdr:cNvGrpSpPr>
      </xdr:nvGrpSpPr>
      <xdr:grpSpPr bwMode="auto">
        <a:xfrm>
          <a:off x="333375" y="258296"/>
          <a:ext cx="180975" cy="170329"/>
          <a:chOff x="30" y="8"/>
          <a:chExt cx="19" cy="94"/>
        </a:xfrm>
      </xdr:grpSpPr>
      <xdr:sp macro="" textlink="">
        <xdr:nvSpPr>
          <xdr:cNvPr id="3074" name="AutoShape 2">
            <a:extLst>
              <a:ext uri="{FF2B5EF4-FFF2-40B4-BE49-F238E27FC236}">
                <a16:creationId xmlns:a16="http://schemas.microsoft.com/office/drawing/2014/main" id="{00000000-0008-0000-0200-0000020C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0" y="83"/>
            <a:ext cx="19" cy="1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6" name="Rectangle 4">
            <a:extLst>
              <a:ext uri="{FF2B5EF4-FFF2-40B4-BE49-F238E27FC236}">
                <a16:creationId xmlns:a16="http://schemas.microsoft.com/office/drawing/2014/main" id="{00000000-0008-0000-0200-0000040C0000}"/>
              </a:ext>
            </a:extLst>
          </xdr:cNvPr>
          <xdr:cNvSpPr>
            <a:spLocks noChangeArrowheads="1"/>
          </xdr:cNvSpPr>
        </xdr:nvSpPr>
        <xdr:spPr bwMode="auto">
          <a:xfrm>
            <a:off x="30" y="8"/>
            <a:ext cx="19" cy="94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7" name="Freeform 5">
            <a:extLst>
              <a:ext uri="{FF2B5EF4-FFF2-40B4-BE49-F238E27FC236}">
                <a16:creationId xmlns:a16="http://schemas.microsoft.com/office/drawing/2014/main" id="{00000000-0008-0000-0200-0000050C0000}"/>
              </a:ext>
            </a:extLst>
          </xdr:cNvPr>
          <xdr:cNvSpPr>
            <a:spLocks noEditPoints="1"/>
          </xdr:cNvSpPr>
        </xdr:nvSpPr>
        <xdr:spPr bwMode="auto">
          <a:xfrm>
            <a:off x="30" y="8"/>
            <a:ext cx="19" cy="94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id="5" name="DailySchedule" displayName="DailySchedule" ref="E2:F34" headerRowCount="0" totalsRowShown="0">
  <tableColumns count="2">
    <tableColumn id="1" name="Time" headerRowDxfId="8">
      <calculatedColumnFormula>'Time Intervals'!B3</calculatedColumnFormula>
    </tableColumn>
    <tableColumn id="2" name="Description" headerRowDxfId="7">
      <calculatedColumnFormula>IFERROR(INDEX(Input[],MATCH(DATEVALUE(DateVal)&amp;DailySchedule[[#This Row],[Time]],LookUpDateAndTime,0),3),"-")</calculatedColumnFormula>
    </tableColumn>
  </tableColumns>
  <tableStyleInfo name="Daily Schedule" showFirstColumn="0" showLastColumn="0" showRowStripes="1" showColumnStripes="0"/>
  <extLst>
    <ext xmlns:x14="http://schemas.microsoft.com/office/spreadsheetml/2009/9/main" uri="{504A1905-F514-4f6f-8877-14C23A59335A}">
      <x14:table altText="Daily Schedule" altTextSummary="List of schedule items by time interval"/>
    </ext>
  </extLst>
</table>
</file>

<file path=xl/tables/table2.xml><?xml version="1.0" encoding="utf-8"?>
<table xmlns="http://schemas.openxmlformats.org/spreadsheetml/2006/main" id="3" name="Input" displayName="Input" ref="E4:H57" totalsRowShown="0" headerRowDxfId="6" dataDxfId="5">
  <autoFilter ref="E4:H57">
    <filterColumn colId="0">
      <filters blank="1">
        <dateGroupItem year="2016" dateTimeGrouping="year"/>
      </filters>
    </filterColumn>
  </autoFilter>
  <tableColumns count="4">
    <tableColumn id="1" name="DATE" dataDxfId="4"/>
    <tableColumn id="2" name="TIME" dataDxfId="3"/>
    <tableColumn id="3" name="DESCRIPTION" dataDxfId="2"/>
    <tableColumn id="4" name="UNIQUE VALUE (CALCULATED)" dataDxfId="1">
      <calculatedColumnFormula>Input[[#This Row],[DATE]]&amp;"|"&amp;COUNTIF($E$5:E5,E5)</calculatedColumnFormula>
    </tableColumn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="Events" altTextSummary="List of daily events such as lunch breaks"/>
    </ext>
  </extLst>
</table>
</file>

<file path=xl/tables/table3.xml><?xml version="1.0" encoding="utf-8"?>
<table xmlns="http://schemas.openxmlformats.org/spreadsheetml/2006/main" id="2" name="Times" displayName="Times" ref="B2:C35" totalsRowShown="0" headerRowCellStyle="Heading 2">
  <tableColumns count="2">
    <tableColumn id="1" name="TIME"/>
    <tableColumn id="2" name="Column1"/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="Time Intervals" altTextSummary="List of time intervals that appear on the schedule, such as half hour time intervals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image" Target="../media/image2.png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R34"/>
  <sheetViews>
    <sheetView showGridLines="0" tabSelected="1" topLeftCell="B1" zoomScaleNormal="100" workbookViewId="0">
      <selection activeCell="M26" sqref="M26:M28"/>
    </sheetView>
  </sheetViews>
  <sheetFormatPr defaultRowHeight="12" x14ac:dyDescent="0.2"/>
  <cols>
    <col min="1" max="1" width="4.33203125" customWidth="1"/>
    <col min="2" max="2" width="17.33203125" customWidth="1"/>
    <col min="3" max="3" width="17.5" customWidth="1"/>
    <col min="4" max="4" width="2.83203125" customWidth="1"/>
    <col min="5" max="5" width="12.5" customWidth="1"/>
    <col min="6" max="6" width="31.1640625" customWidth="1"/>
    <col min="7" max="7" width="2.83203125" style="6" customWidth="1"/>
    <col min="8" max="8" width="16.83203125" customWidth="1"/>
    <col min="9" max="9" width="13" style="23" customWidth="1"/>
    <col min="10" max="10" width="20.5" style="23" customWidth="1"/>
    <col min="11" max="11" width="2.83203125" style="6" customWidth="1"/>
    <col min="12" max="12" width="4.5" customWidth="1"/>
    <col min="13" max="13" width="36" customWidth="1"/>
    <col min="14" max="14" width="2.83203125" style="6" customWidth="1"/>
    <col min="15" max="15" width="38.1640625" customWidth="1"/>
    <col min="16" max="16" width="2.83203125" customWidth="1"/>
    <col min="17" max="17" width="25.33203125" customWidth="1"/>
    <col min="18" max="18" width="12.1640625" customWidth="1"/>
  </cols>
  <sheetData>
    <row r="1" spans="2:18" ht="36" customHeight="1" thickBot="1" x14ac:dyDescent="0.25">
      <c r="B1" s="78">
        <f>DAY(DateVal)</f>
        <v>21</v>
      </c>
      <c r="C1" s="79"/>
      <c r="D1" s="39"/>
      <c r="E1" s="40"/>
      <c r="F1" s="41" t="str">
        <f>IFERROR(UPPER(TEXT(DATE(ReportYear,MonthNumber,ReportDay),"MMMM D, YYYY")),"Invalid Date")</f>
        <v>NOVEMBER 21, 2016</v>
      </c>
      <c r="G1" s="42"/>
      <c r="H1" s="90" t="s">
        <v>12</v>
      </c>
      <c r="I1" s="90"/>
      <c r="J1" s="90"/>
      <c r="K1" s="42"/>
      <c r="L1" s="91" t="s">
        <v>13</v>
      </c>
      <c r="M1" s="92"/>
      <c r="N1" s="43"/>
      <c r="O1" s="44" t="s">
        <v>14</v>
      </c>
      <c r="P1" s="65"/>
      <c r="Q1" s="62" t="s">
        <v>15</v>
      </c>
      <c r="R1" s="63"/>
    </row>
    <row r="2" spans="2:18" ht="15" customHeight="1" x14ac:dyDescent="0.25">
      <c r="B2" s="80"/>
      <c r="C2" s="81"/>
      <c r="D2" s="37"/>
      <c r="E2" s="9">
        <f>'Time Intervals'!B3</f>
        <v>0.25</v>
      </c>
      <c r="F2" s="10" t="str">
        <f>IFERROR(INDEX(Input[],MATCH(DATEVALUE(DateVal)&amp;DailySchedule[[#This Row],[Time]],LookUpDateAndTime,0),3),"-")</f>
        <v>-</v>
      </c>
      <c r="G2" s="38"/>
      <c r="H2" s="27" t="str">
        <f>TEXT(DATEVALUE(DateVal)+1,"dddd")</f>
        <v>Tuesday</v>
      </c>
      <c r="I2" s="101"/>
      <c r="J2" s="102"/>
      <c r="K2" s="38"/>
      <c r="L2" s="95" t="s">
        <v>10</v>
      </c>
      <c r="M2" s="93"/>
      <c r="N2" s="35"/>
      <c r="O2" s="68"/>
      <c r="P2" s="66"/>
      <c r="Q2" s="56"/>
      <c r="R2" s="57"/>
    </row>
    <row r="3" spans="2:18" ht="15" customHeight="1" x14ac:dyDescent="0.2">
      <c r="B3" s="80"/>
      <c r="C3" s="81"/>
      <c r="D3" s="37"/>
      <c r="E3" s="9"/>
      <c r="F3" s="10"/>
      <c r="G3" s="38"/>
      <c r="H3" s="30" t="str">
        <f>TEXT(DATEVALUE(DateVal)+1,"d")</f>
        <v>22</v>
      </c>
      <c r="I3" s="101"/>
      <c r="J3" s="102"/>
      <c r="K3" s="38"/>
      <c r="L3" s="54"/>
      <c r="M3" s="51"/>
      <c r="N3" s="35"/>
      <c r="O3" s="68"/>
      <c r="P3" s="66"/>
      <c r="Q3" s="58"/>
      <c r="R3" s="59"/>
    </row>
    <row r="4" spans="2:18" ht="15" customHeight="1" x14ac:dyDescent="0.2">
      <c r="B4" s="80"/>
      <c r="C4" s="81"/>
      <c r="D4" s="37"/>
      <c r="E4" s="9">
        <f>'Time Intervals'!B5</f>
        <v>0.29166666666666702</v>
      </c>
      <c r="F4" s="10"/>
      <c r="G4" s="38"/>
      <c r="H4" s="30"/>
      <c r="I4" s="101"/>
      <c r="J4" s="102"/>
      <c r="K4" s="38"/>
      <c r="L4" s="55"/>
      <c r="M4" s="52"/>
      <c r="N4" s="35"/>
      <c r="O4" s="68"/>
      <c r="P4" s="66"/>
      <c r="Q4" s="60"/>
      <c r="R4" s="61"/>
    </row>
    <row r="5" spans="2:18" ht="15" customHeight="1" thickBot="1" x14ac:dyDescent="0.25">
      <c r="B5" s="82"/>
      <c r="C5" s="83"/>
      <c r="D5" s="37"/>
      <c r="E5" s="9"/>
      <c r="F5" s="10"/>
      <c r="G5" s="38"/>
      <c r="H5" s="31">
        <f>DateVal+1</f>
        <v>42696</v>
      </c>
      <c r="I5" s="101"/>
      <c r="J5" s="102"/>
      <c r="K5" s="38"/>
      <c r="L5" s="53" t="s">
        <v>10</v>
      </c>
      <c r="M5" s="50"/>
      <c r="N5" s="35"/>
      <c r="O5" s="64"/>
      <c r="P5" s="66"/>
      <c r="Q5" s="56"/>
      <c r="R5" s="57"/>
    </row>
    <row r="6" spans="2:18" ht="15" customHeight="1" x14ac:dyDescent="0.2">
      <c r="B6" s="84" t="str">
        <f>TEXT(DateVal,"dddd")</f>
        <v>Monday</v>
      </c>
      <c r="C6" s="85"/>
      <c r="D6" s="37"/>
      <c r="E6" s="9">
        <f>'Time Intervals'!B7</f>
        <v>0.33333333333333298</v>
      </c>
      <c r="F6" s="10" t="str">
        <f>IFERROR(INDEX(Input[],MATCH(DATEVALUE(DateVal)&amp;DailySchedule[[#This Row],[Time]],LookUpDateAndTime,0),3),"-")</f>
        <v>-</v>
      </c>
      <c r="G6" s="38"/>
      <c r="H6" s="32"/>
      <c r="I6" s="101"/>
      <c r="J6" s="102"/>
      <c r="K6" s="38"/>
      <c r="L6" s="54"/>
      <c r="M6" s="51"/>
      <c r="N6" s="35"/>
      <c r="O6" s="64"/>
      <c r="P6" s="66"/>
      <c r="Q6" s="58"/>
      <c r="R6" s="59"/>
    </row>
    <row r="7" spans="2:18" ht="15" customHeight="1" x14ac:dyDescent="0.2">
      <c r="B7" s="86"/>
      <c r="C7" s="87"/>
      <c r="D7" s="37"/>
      <c r="E7" s="9"/>
      <c r="F7" s="10"/>
      <c r="G7" s="38"/>
      <c r="H7" s="33"/>
      <c r="I7" s="101"/>
      <c r="J7" s="102"/>
      <c r="K7" s="38"/>
      <c r="L7" s="55"/>
      <c r="M7" s="52"/>
      <c r="N7" s="35"/>
      <c r="O7" s="64"/>
      <c r="P7" s="66"/>
      <c r="Q7" s="60"/>
      <c r="R7" s="61"/>
    </row>
    <row r="8" spans="2:18" ht="15" customHeight="1" thickBot="1" x14ac:dyDescent="0.25">
      <c r="B8" s="88"/>
      <c r="C8" s="89"/>
      <c r="D8" s="37"/>
      <c r="E8" s="9">
        <f>'Time Intervals'!B9</f>
        <v>0.375</v>
      </c>
      <c r="F8" s="10" t="str">
        <f>IFERROR(INDEX(Input[],MATCH(DATEVALUE(DateVal)&amp;DailySchedule[[#This Row],[Time]],LookUpDateAndTime,0),3),"-")</f>
        <v>-</v>
      </c>
      <c r="G8" s="38"/>
      <c r="H8" s="34" t="str">
        <f>TEXT(DATEVALUE(DateVal)+2,"dddd")</f>
        <v>Wednesday</v>
      </c>
      <c r="I8" s="26" t="str">
        <f>IFERROR(INDEX(Input[],MATCH($H$11&amp;"|"&amp;ROW(#REF!),Input[UNIQUE VALUE (CALCULATED)],0),2),"")</f>
        <v/>
      </c>
      <c r="J8" s="36"/>
      <c r="K8" s="38"/>
      <c r="L8" s="53" t="s">
        <v>10</v>
      </c>
      <c r="M8" s="50"/>
      <c r="N8" s="35"/>
      <c r="O8" s="64"/>
      <c r="P8" s="66"/>
      <c r="Q8" s="56"/>
      <c r="R8" s="57"/>
    </row>
    <row r="9" spans="2:18" ht="15" customHeight="1" x14ac:dyDescent="0.2">
      <c r="B9" s="13"/>
      <c r="C9" s="14"/>
      <c r="D9" s="37"/>
      <c r="E9" s="9"/>
      <c r="F9" s="10"/>
      <c r="G9" s="38"/>
      <c r="H9" s="30" t="str">
        <f>TEXT(DATEVALUE(DateVal)+2,"d")</f>
        <v>23</v>
      </c>
      <c r="I9" s="26"/>
      <c r="J9" s="36"/>
      <c r="K9" s="38"/>
      <c r="L9" s="54"/>
      <c r="M9" s="51"/>
      <c r="N9" s="35"/>
      <c r="O9" s="64"/>
      <c r="P9" s="66"/>
      <c r="Q9" s="58"/>
      <c r="R9" s="59"/>
    </row>
    <row r="10" spans="2:18" ht="15" customHeight="1" x14ac:dyDescent="0.2">
      <c r="B10" s="13"/>
      <c r="C10" s="14"/>
      <c r="D10" s="37"/>
      <c r="E10" s="9">
        <f>'Time Intervals'!B11</f>
        <v>0.41666666666666702</v>
      </c>
      <c r="F10" s="10"/>
      <c r="G10" s="38"/>
      <c r="H10" s="30"/>
      <c r="I10" s="26"/>
      <c r="J10" s="36"/>
      <c r="K10" s="38"/>
      <c r="L10" s="55"/>
      <c r="M10" s="52"/>
      <c r="N10" s="35"/>
      <c r="O10" s="64"/>
      <c r="P10" s="66"/>
      <c r="Q10" s="60"/>
      <c r="R10" s="61"/>
    </row>
    <row r="11" spans="2:18" ht="15" customHeight="1" x14ac:dyDescent="0.2">
      <c r="B11" s="69" t="s">
        <v>3</v>
      </c>
      <c r="C11" s="70"/>
      <c r="D11" s="37"/>
      <c r="E11" s="9"/>
      <c r="F11" s="10"/>
      <c r="G11" s="38"/>
      <c r="H11" s="31">
        <f>DateVal+2</f>
        <v>42697</v>
      </c>
      <c r="I11" s="26"/>
      <c r="J11" s="36"/>
      <c r="K11" s="38"/>
      <c r="L11" s="53" t="s">
        <v>10</v>
      </c>
      <c r="M11" s="50"/>
      <c r="N11" s="35"/>
      <c r="O11" s="64"/>
      <c r="P11" s="66"/>
      <c r="Q11" s="56"/>
      <c r="R11" s="57"/>
    </row>
    <row r="12" spans="2:18" ht="15" customHeight="1" x14ac:dyDescent="0.2">
      <c r="B12" s="13"/>
      <c r="C12" s="14"/>
      <c r="D12" s="37"/>
      <c r="E12" s="9">
        <f>'Time Intervals'!B13</f>
        <v>0.45833333333333298</v>
      </c>
      <c r="F12" s="10" t="str">
        <f>IFERROR(INDEX(Input[],MATCH(DATEVALUE(DateVal)&amp;DailySchedule[[#This Row],[Time]],LookUpDateAndTime,0),3),"-")</f>
        <v>-</v>
      </c>
      <c r="G12" s="38"/>
      <c r="H12" s="32"/>
      <c r="I12" s="26"/>
      <c r="J12" s="36"/>
      <c r="K12" s="38"/>
      <c r="L12" s="54"/>
      <c r="M12" s="51"/>
      <c r="N12" s="35"/>
      <c r="O12" s="64"/>
      <c r="P12" s="66"/>
      <c r="Q12" s="58"/>
      <c r="R12" s="59"/>
    </row>
    <row r="13" spans="2:18" ht="15" customHeight="1" x14ac:dyDescent="0.2">
      <c r="B13" s="15">
        <v>2016</v>
      </c>
      <c r="C13" s="16" t="s">
        <v>1</v>
      </c>
      <c r="D13" s="37"/>
      <c r="E13" s="9"/>
      <c r="F13" s="10"/>
      <c r="G13" s="38"/>
      <c r="H13" s="33"/>
      <c r="I13" s="26"/>
      <c r="J13" s="36"/>
      <c r="K13" s="38"/>
      <c r="L13" s="55"/>
      <c r="M13" s="52"/>
      <c r="N13" s="35"/>
      <c r="O13" s="64"/>
      <c r="P13" s="66"/>
      <c r="Q13" s="60"/>
      <c r="R13" s="61"/>
    </row>
    <row r="14" spans="2:18" ht="15" customHeight="1" x14ac:dyDescent="0.2">
      <c r="B14" s="13"/>
      <c r="C14" s="17"/>
      <c r="D14" s="37"/>
      <c r="E14" s="9">
        <f>'Time Intervals'!B15</f>
        <v>0.5</v>
      </c>
      <c r="F14" s="10" t="str">
        <f>IFERROR(INDEX(Input[],MATCH(DATEVALUE(DateVal)&amp;DailySchedule[[#This Row],[Time]],LookUpDateAndTime,0),3),"-")</f>
        <v>-</v>
      </c>
      <c r="G14" s="38"/>
      <c r="H14" s="34" t="str">
        <f>TEXT(DATEVALUE(DateVal)+3,"dddd")</f>
        <v>Thursday</v>
      </c>
      <c r="I14" s="24" t="str">
        <f>IFERROR(INDEX(Input[],MATCH($H$17&amp;"|"&amp;ROW(#REF!),Input[UNIQUE VALUE (CALCULATED)],0),2),"")</f>
        <v/>
      </c>
      <c r="J14" s="25" t="str">
        <f>IFERROR(INDEX(Input[],MATCH($H$17&amp;"|"&amp;ROW(#REF!),Input[UNIQUE VALUE (CALCULATED)],0),3),"")</f>
        <v/>
      </c>
      <c r="K14" s="38"/>
      <c r="L14" s="53" t="s">
        <v>10</v>
      </c>
      <c r="M14" s="50"/>
      <c r="N14" s="35"/>
      <c r="O14" s="64"/>
      <c r="P14" s="66"/>
      <c r="Q14" s="56"/>
      <c r="R14" s="57"/>
    </row>
    <row r="15" spans="2:18" ht="15" customHeight="1" x14ac:dyDescent="0.2">
      <c r="B15" s="15" t="str">
        <f>CHOOSE(MonthNumber,"January","February","March","April","May","June","July","August","September","October","November","December")</f>
        <v>November</v>
      </c>
      <c r="C15" s="16" t="s">
        <v>0</v>
      </c>
      <c r="D15" s="37"/>
      <c r="E15" s="9"/>
      <c r="F15" s="10"/>
      <c r="G15" s="38"/>
      <c r="H15" s="30" t="str">
        <f>TEXT(DATEVALUE(DateVal)+3,"d")</f>
        <v>24</v>
      </c>
      <c r="I15" s="24" t="str">
        <f>IFERROR(INDEX(Input[],MATCH($H$17&amp;"|"&amp;ROW(#REF!),Input[UNIQUE VALUE (CALCULATED)],0),2),"")</f>
        <v/>
      </c>
      <c r="J15" s="25" t="str">
        <f>IFERROR(INDEX(Input[],MATCH($H$17&amp;"|"&amp;ROW(#REF!),Input[UNIQUE VALUE (CALCULATED)],0),3),"")</f>
        <v/>
      </c>
      <c r="K15" s="38"/>
      <c r="L15" s="54"/>
      <c r="M15" s="51"/>
      <c r="N15" s="35"/>
      <c r="O15" s="64"/>
      <c r="P15" s="66"/>
      <c r="Q15" s="58"/>
      <c r="R15" s="59"/>
    </row>
    <row r="16" spans="2:18" ht="15" customHeight="1" x14ac:dyDescent="0.2">
      <c r="B16" s="18">
        <v>11</v>
      </c>
      <c r="C16" s="17"/>
      <c r="D16" s="37"/>
      <c r="E16" s="9">
        <f>'Time Intervals'!B17</f>
        <v>0.54166666666666596</v>
      </c>
      <c r="F16" s="10"/>
      <c r="G16" s="38"/>
      <c r="H16" s="30"/>
      <c r="I16" s="24">
        <f>IFERROR(INDEX(Input[],MATCH($H$17&amp;"|"&amp;ROW(A1),Input[UNIQUE VALUE (CALCULATED)],0),2),"")</f>
        <v>0.29166666666666669</v>
      </c>
      <c r="J16" s="25" t="str">
        <f>IFERROR(INDEX(Input[],MATCH($H$17&amp;"|"&amp;ROW(A1),Input[UNIQUE VALUE (CALCULATED)],0),3),"")</f>
        <v>Appendectomy</v>
      </c>
      <c r="K16" s="38"/>
      <c r="L16" s="55"/>
      <c r="M16" s="52"/>
      <c r="N16" s="35"/>
      <c r="O16" s="64"/>
      <c r="P16" s="66"/>
      <c r="Q16" s="60"/>
      <c r="R16" s="61"/>
    </row>
    <row r="17" spans="2:18" ht="15" customHeight="1" x14ac:dyDescent="0.2">
      <c r="B17" s="15">
        <v>21</v>
      </c>
      <c r="C17" s="16" t="s">
        <v>2</v>
      </c>
      <c r="D17" s="37"/>
      <c r="E17" s="9"/>
      <c r="F17" s="10"/>
      <c r="G17" s="38"/>
      <c r="H17" s="31">
        <f>DateVal+3</f>
        <v>42698</v>
      </c>
      <c r="I17" s="24" t="str">
        <f>IFERROR(INDEX(Input[],MATCH($H$17&amp;"|"&amp;ROW(A2),Input[UNIQUE VALUE (CALCULATED)],0),2),"")</f>
        <v/>
      </c>
      <c r="J17" s="25" t="str">
        <f>IFERROR(INDEX(Input[],MATCH($H$17&amp;"|"&amp;ROW(A2),Input[UNIQUE VALUE (CALCULATED)],0),3),"")</f>
        <v/>
      </c>
      <c r="K17" s="38"/>
      <c r="L17" s="53" t="s">
        <v>10</v>
      </c>
      <c r="M17" s="50"/>
      <c r="N17" s="35"/>
      <c r="O17" s="64"/>
      <c r="P17" s="66"/>
      <c r="Q17" s="56"/>
      <c r="R17" s="57"/>
    </row>
    <row r="18" spans="2:18" ht="15" customHeight="1" x14ac:dyDescent="0.2">
      <c r="B18" s="13"/>
      <c r="C18" s="14"/>
      <c r="D18" s="37"/>
      <c r="E18" s="9">
        <f>'Time Intervals'!B19</f>
        <v>0.58333333333333304</v>
      </c>
      <c r="F18" s="10" t="str">
        <f>IFERROR(INDEX(Input[],MATCH(DATEVALUE(DateVal)&amp;DailySchedule[[#This Row],[Time]],LookUpDateAndTime,0),3),"-")</f>
        <v>-</v>
      </c>
      <c r="G18" s="38"/>
      <c r="H18" s="32"/>
      <c r="I18" s="24" t="str">
        <f>IFERROR(INDEX(Input[],MATCH($H$17&amp;"|"&amp;ROW(A3),Input[UNIQUE VALUE (CALCULATED)],0),2),"")</f>
        <v/>
      </c>
      <c r="J18" s="25" t="str">
        <f>IFERROR(INDEX(Input[],MATCH($H$17&amp;"|"&amp;ROW(A3),Input[UNIQUE VALUE (CALCULATED)],0),3),"")</f>
        <v/>
      </c>
      <c r="K18" s="38"/>
      <c r="L18" s="54"/>
      <c r="M18" s="51"/>
      <c r="N18" s="35"/>
      <c r="O18" s="64"/>
      <c r="P18" s="66"/>
      <c r="Q18" s="58"/>
      <c r="R18" s="59"/>
    </row>
    <row r="19" spans="2:18" ht="15" customHeight="1" x14ac:dyDescent="0.2">
      <c r="B19" s="13"/>
      <c r="C19" s="14"/>
      <c r="D19" s="37"/>
      <c r="E19" s="9"/>
      <c r="F19" s="10"/>
      <c r="G19" s="38"/>
      <c r="H19" s="33"/>
      <c r="I19" s="24" t="str">
        <f>IFERROR(INDEX(Input[],MATCH($H$17&amp;"|"&amp;ROW(A4),Input[UNIQUE VALUE (CALCULATED)],0),2),"")</f>
        <v/>
      </c>
      <c r="J19" s="25" t="str">
        <f>IFERROR(INDEX(Input[],MATCH($H$17&amp;"|"&amp;ROW(A4),Input[UNIQUE VALUE (CALCULATED)],0),3),"")</f>
        <v/>
      </c>
      <c r="K19" s="38"/>
      <c r="L19" s="55"/>
      <c r="M19" s="52"/>
      <c r="N19" s="35"/>
      <c r="O19" s="64"/>
      <c r="P19" s="66"/>
      <c r="Q19" s="60"/>
      <c r="R19" s="61"/>
    </row>
    <row r="20" spans="2:18" ht="15" customHeight="1" x14ac:dyDescent="0.2">
      <c r="B20" s="69" t="s">
        <v>4</v>
      </c>
      <c r="C20" s="70"/>
      <c r="D20" s="37"/>
      <c r="E20" s="9">
        <f>'Time Intervals'!B21</f>
        <v>0.625</v>
      </c>
      <c r="F20" s="10" t="str">
        <f>IFERROR(INDEX(Input[],MATCH(DATEVALUE(DateVal)&amp;DailySchedule[[#This Row],[Time]],LookUpDateAndTime,0),3),"-")</f>
        <v>-</v>
      </c>
      <c r="G20" s="38"/>
      <c r="H20" s="34" t="str">
        <f>TEXT(DATEVALUE(DateVal)+4,"dddd")</f>
        <v>Friday</v>
      </c>
      <c r="I20" s="24" t="str">
        <f>IFERROR(INDEX(Input[],MATCH($H$23&amp;"|"&amp;ROW(#REF!),Input[UNIQUE VALUE (CALCULATED)],0),2),"")</f>
        <v/>
      </c>
      <c r="J20" s="25" t="str">
        <f>IFERROR(INDEX(Input[],MATCH($H$23&amp;"|"&amp;ROW(#REF!),Input[UNIQUE VALUE (CALCULATED)],0),3),"")</f>
        <v/>
      </c>
      <c r="K20" s="38"/>
      <c r="L20" s="53" t="s">
        <v>10</v>
      </c>
      <c r="M20" s="50"/>
      <c r="N20" s="35"/>
      <c r="O20" s="64"/>
      <c r="P20" s="66"/>
      <c r="Q20" s="56"/>
      <c r="R20" s="57"/>
    </row>
    <row r="21" spans="2:18" ht="15" customHeight="1" x14ac:dyDescent="0.2">
      <c r="B21" s="13"/>
      <c r="C21" s="14"/>
      <c r="D21" s="37"/>
      <c r="E21" s="9"/>
      <c r="F21" s="10"/>
      <c r="G21" s="38"/>
      <c r="H21" s="30" t="str">
        <f>TEXT(DATEVALUE(DateVal)+4,"d")</f>
        <v>25</v>
      </c>
      <c r="I21" s="24" t="str">
        <f>IFERROR(INDEX(Input[],MATCH($H$23&amp;"|"&amp;ROW(#REF!),Input[UNIQUE VALUE (CALCULATED)],0),2),"")</f>
        <v/>
      </c>
      <c r="J21" s="25" t="str">
        <f>IFERROR(INDEX(Input[],MATCH($H$23&amp;"|"&amp;ROW(#REF!),Input[UNIQUE VALUE (CALCULATED)],0),3),"")</f>
        <v/>
      </c>
      <c r="K21" s="38"/>
      <c r="L21" s="54"/>
      <c r="M21" s="51"/>
      <c r="N21" s="35"/>
      <c r="O21" s="64"/>
      <c r="P21" s="66"/>
      <c r="Q21" s="58"/>
      <c r="R21" s="59"/>
    </row>
    <row r="22" spans="2:18" ht="15" customHeight="1" x14ac:dyDescent="0.2">
      <c r="B22" s="13"/>
      <c r="C22" s="14"/>
      <c r="D22" s="37"/>
      <c r="E22" s="9">
        <f>'Time Intervals'!B23</f>
        <v>0.66666666666666596</v>
      </c>
      <c r="F22" s="10" t="str">
        <f>IFERROR(INDEX(Input[],MATCH(DATEVALUE(DateVal)&amp;DailySchedule[[#This Row],[Time]],LookUpDateAndTime,0),3),"-")</f>
        <v>-</v>
      </c>
      <c r="G22" s="38"/>
      <c r="H22" s="30"/>
      <c r="I22" s="24">
        <f>IFERROR(INDEX(Input[],MATCH($H$23&amp;"|"&amp;ROW(A1),Input[UNIQUE VALUE (CALCULATED)],0),2),"")</f>
        <v>0.39583333333333331</v>
      </c>
      <c r="J22" s="25" t="str">
        <f>IFERROR(INDEX(Input[],MATCH($H$23&amp;"|"&amp;ROW(A1),Input[UNIQUE VALUE (CALCULATED)],0),3),"")</f>
        <v>LAP CHOLE</v>
      </c>
      <c r="K22" s="38"/>
      <c r="L22" s="55"/>
      <c r="M22" s="52"/>
      <c r="N22" s="35"/>
      <c r="O22" s="64"/>
      <c r="P22" s="66"/>
      <c r="Q22" s="60"/>
      <c r="R22" s="61"/>
    </row>
    <row r="23" spans="2:18" ht="15" customHeight="1" x14ac:dyDescent="0.2">
      <c r="B23" s="13"/>
      <c r="C23" s="14"/>
      <c r="D23" s="37"/>
      <c r="E23" s="9"/>
      <c r="F23" s="10"/>
      <c r="G23" s="38"/>
      <c r="H23" s="31">
        <f>DateVal+4</f>
        <v>42699</v>
      </c>
      <c r="I23" s="24" t="str">
        <f>IFERROR(INDEX(Input[],MATCH($H$23&amp;"|"&amp;ROW(A2),Input[UNIQUE VALUE (CALCULATED)],0),2),"")</f>
        <v/>
      </c>
      <c r="J23" s="25" t="str">
        <f>IFERROR(INDEX(Input[],MATCH($H$23&amp;"|"&amp;ROW(A2),Input[UNIQUE VALUE (CALCULATED)],0),3),"")</f>
        <v/>
      </c>
      <c r="K23" s="38"/>
      <c r="L23" s="53" t="s">
        <v>10</v>
      </c>
      <c r="M23" s="50"/>
      <c r="N23" s="35"/>
      <c r="O23" s="64"/>
      <c r="P23" s="66"/>
      <c r="Q23" s="56"/>
      <c r="R23" s="57"/>
    </row>
    <row r="24" spans="2:18" ht="15" customHeight="1" x14ac:dyDescent="0.2">
      <c r="B24" s="13"/>
      <c r="C24" s="14"/>
      <c r="D24" s="37"/>
      <c r="E24" s="9">
        <f>'Time Intervals'!B25</f>
        <v>0.70833333333333304</v>
      </c>
      <c r="F24" s="10" t="str">
        <f>IFERROR(INDEX(Input[],MATCH(DATEVALUE(DateVal)&amp;DailySchedule[[#This Row],[Time]],LookUpDateAndTime,0),3),"-")</f>
        <v>-</v>
      </c>
      <c r="G24" s="38"/>
      <c r="H24" s="33"/>
      <c r="I24" s="24" t="str">
        <f>IFERROR(INDEX(Input[],MATCH($H$23&amp;"|"&amp;ROW(A3),Input[UNIQUE VALUE (CALCULATED)],0),2),"")</f>
        <v/>
      </c>
      <c r="J24" s="25" t="str">
        <f>IFERROR(INDEX(Input[],MATCH($H$23&amp;"|"&amp;ROW(A3),Input[UNIQUE VALUE (CALCULATED)],0),3),"")</f>
        <v/>
      </c>
      <c r="K24" s="38"/>
      <c r="L24" s="54"/>
      <c r="M24" s="51"/>
      <c r="N24" s="35"/>
      <c r="O24" s="64"/>
      <c r="P24" s="66"/>
      <c r="Q24" s="58"/>
      <c r="R24" s="59"/>
    </row>
    <row r="25" spans="2:18" ht="15" customHeight="1" x14ac:dyDescent="0.2">
      <c r="B25" s="13"/>
      <c r="C25" s="14"/>
      <c r="D25" s="37"/>
      <c r="E25" s="9"/>
      <c r="F25" s="10"/>
      <c r="G25" s="38"/>
      <c r="H25" s="34" t="str">
        <f>TEXT(DATEVALUE(DateVal)+5,"dddd")</f>
        <v>Saturday</v>
      </c>
      <c r="I25" s="24" t="str">
        <f>IFERROR(INDEX(Input[],MATCH($H$28&amp;"|"&amp;ROW(#REF!),Input[UNIQUE VALUE (CALCULATED)],0),2),"")</f>
        <v/>
      </c>
      <c r="J25" s="25" t="str">
        <f>IFERROR(INDEX(Input[],MATCH($H$28&amp;"|"&amp;ROW(#REF!),Input[UNIQUE VALUE (CALCULATED)],0),3),"")</f>
        <v/>
      </c>
      <c r="K25" s="38"/>
      <c r="L25" s="55"/>
      <c r="M25" s="52"/>
      <c r="N25" s="35"/>
      <c r="O25" s="64"/>
      <c r="P25" s="66"/>
      <c r="Q25" s="60"/>
      <c r="R25" s="61"/>
    </row>
    <row r="26" spans="2:18" ht="15" customHeight="1" x14ac:dyDescent="0.2">
      <c r="B26" s="13"/>
      <c r="C26" s="14"/>
      <c r="D26" s="37"/>
      <c r="E26" s="9">
        <f>'Time Intervals'!B27</f>
        <v>0</v>
      </c>
      <c r="F26" s="10" t="str">
        <f>IFERROR(INDEX(Input[],MATCH(DATEVALUE(DateVal)&amp;DailySchedule[[#This Row],[Time]],LookUpDateAndTime,0),3),"-")</f>
        <v>-</v>
      </c>
      <c r="G26" s="38"/>
      <c r="H26" s="30" t="str">
        <f>TEXT(DATEVALUE(DateVal)+5,"d")</f>
        <v>26</v>
      </c>
      <c r="I26" s="24" t="str">
        <f>IFERROR(INDEX(Input[],MATCH($H$28&amp;"|"&amp;ROW(#REF!),Input[UNIQUE VALUE (CALCULATED)],0),2),"")</f>
        <v/>
      </c>
      <c r="J26" s="25" t="str">
        <f>IFERROR(INDEX(Input[],MATCH($H$28&amp;"|"&amp;ROW(#REF!),Input[UNIQUE VALUE (CALCULATED)],0),3),"")</f>
        <v/>
      </c>
      <c r="K26" s="38"/>
      <c r="L26" s="53" t="s">
        <v>10</v>
      </c>
      <c r="M26" s="50"/>
      <c r="N26" s="35"/>
      <c r="O26" s="64"/>
      <c r="P26" s="66"/>
      <c r="Q26" s="56"/>
      <c r="R26" s="57"/>
    </row>
    <row r="27" spans="2:18" ht="15" customHeight="1" x14ac:dyDescent="0.2">
      <c r="B27" s="71" t="s">
        <v>17</v>
      </c>
      <c r="C27" s="72"/>
      <c r="D27" s="37"/>
      <c r="E27" s="9"/>
      <c r="F27" s="10" t="str">
        <f>IFERROR(INDEX(Input[],MATCH(DATEVALUE(DateVal)&amp;DailySchedule[[#This Row],[Time]],LookUpDateAndTime,0),3),"-")</f>
        <v>-</v>
      </c>
      <c r="G27" s="38"/>
      <c r="H27" s="30"/>
      <c r="I27" s="24">
        <f>IFERROR(INDEX(Input[],MATCH($H$28&amp;"|"&amp;ROW(A1),Input[UNIQUE VALUE (CALCULATED)],0),2),"")</f>
        <v>0.41666666666666702</v>
      </c>
      <c r="J27" s="25" t="str">
        <f>IFERROR(INDEX(Input[],MATCH($H$28&amp;"|"&amp;ROW(A1),Input[UNIQUE VALUE (CALCULATED)],0),3),"")</f>
        <v>Dr. Dan: Total Hip</v>
      </c>
      <c r="K27" s="38"/>
      <c r="L27" s="54"/>
      <c r="M27" s="51"/>
      <c r="N27" s="35"/>
      <c r="O27" s="64"/>
      <c r="P27" s="66"/>
      <c r="Q27" s="58"/>
      <c r="R27" s="59"/>
    </row>
    <row r="28" spans="2:18" ht="15" customHeight="1" x14ac:dyDescent="0.2">
      <c r="B28" s="73"/>
      <c r="C28" s="74"/>
      <c r="D28" s="37"/>
      <c r="E28" s="9">
        <f>'Time Intervals'!B29</f>
        <v>0</v>
      </c>
      <c r="F28" s="10" t="str">
        <f>IFERROR(INDEX(Input[],MATCH(DATEVALUE(DateVal)&amp;DailySchedule[[#This Row],[Time]],LookUpDateAndTime,0),3),"-")</f>
        <v>-</v>
      </c>
      <c r="G28" s="38"/>
      <c r="H28" s="31">
        <f>DateVal+5</f>
        <v>42700</v>
      </c>
      <c r="I28" s="24">
        <f>IFERROR(INDEX(Input[],MATCH($H$28&amp;"|"&amp;ROW(A2),Input[UNIQUE VALUE (CALCULATED)],0),2),"")</f>
        <v>0.3125</v>
      </c>
      <c r="J28" s="25" t="str">
        <f>IFERROR(INDEX(Input[],MATCH($H$28&amp;"|"&amp;ROW(A2),Input[UNIQUE VALUE (CALCULATED)],0),3),"")</f>
        <v>TOTAL KNEE</v>
      </c>
      <c r="K28" s="38"/>
      <c r="L28" s="55"/>
      <c r="M28" s="52"/>
      <c r="N28" s="35"/>
      <c r="O28" s="64"/>
      <c r="P28" s="66"/>
      <c r="Q28" s="60"/>
      <c r="R28" s="61"/>
    </row>
    <row r="29" spans="2:18" ht="15" customHeight="1" x14ac:dyDescent="0.2">
      <c r="B29" s="75" t="s">
        <v>16</v>
      </c>
      <c r="C29" s="76"/>
      <c r="D29" s="37"/>
      <c r="E29" s="9"/>
      <c r="F29" s="10"/>
      <c r="G29" s="38"/>
      <c r="H29" s="33"/>
      <c r="I29" s="24" t="str">
        <f>IFERROR(INDEX(Input[],MATCH($H$28&amp;"|"&amp;ROW(A3),Input[UNIQUE VALUE (CALCULATED)],0),2),"")</f>
        <v/>
      </c>
      <c r="J29" s="25" t="str">
        <f>IFERROR(INDEX(Input[],MATCH($H$28&amp;"|"&amp;ROW(A3),Input[UNIQUE VALUE (CALCULATED)],0),3),"")</f>
        <v/>
      </c>
      <c r="K29" s="38"/>
      <c r="L29" s="53" t="s">
        <v>10</v>
      </c>
      <c r="M29" s="50"/>
      <c r="N29" s="35"/>
      <c r="O29" s="64"/>
      <c r="P29" s="66"/>
      <c r="Q29" s="56"/>
      <c r="R29" s="57"/>
    </row>
    <row r="30" spans="2:18" ht="15" customHeight="1" x14ac:dyDescent="0.2">
      <c r="B30" s="19"/>
      <c r="C30" s="20"/>
      <c r="D30" s="37"/>
      <c r="E30" s="9">
        <f>'Time Intervals'!B31</f>
        <v>0</v>
      </c>
      <c r="F30" s="10" t="str">
        <f>IFERROR(INDEX(Input[],MATCH(DATEVALUE(DateVal)&amp;DailySchedule[[#This Row],[Time]],LookUpDateAndTime,0),3),"-")</f>
        <v>-</v>
      </c>
      <c r="G30" s="38"/>
      <c r="H30" s="34" t="str">
        <f>TEXT(DATEVALUE(DateVal)+6,"dddd")</f>
        <v>Sunday</v>
      </c>
      <c r="I30" s="24" t="str">
        <f>IFERROR(INDEX(Input[],MATCH($H$33&amp;"|"&amp;ROW(#REF!),Input[UNIQUE VALUE (CALCULATED)],0),2),"")</f>
        <v/>
      </c>
      <c r="J30" s="25" t="str">
        <f>IFERROR(INDEX(Input[],MATCH($H$33&amp;"|"&amp;ROW(#REF!),Input[UNIQUE VALUE (CALCULATED)],0),3),"")</f>
        <v/>
      </c>
      <c r="K30" s="38"/>
      <c r="L30" s="54"/>
      <c r="M30" s="51"/>
      <c r="N30" s="35"/>
      <c r="O30" s="64"/>
      <c r="P30" s="66"/>
      <c r="Q30" s="58"/>
      <c r="R30" s="59"/>
    </row>
    <row r="31" spans="2:18" ht="15" customHeight="1" x14ac:dyDescent="0.2">
      <c r="B31" s="19"/>
      <c r="C31" s="20"/>
      <c r="D31" s="37"/>
      <c r="E31" s="9"/>
      <c r="F31" s="10"/>
      <c r="G31" s="38"/>
      <c r="H31" s="30" t="str">
        <f>TEXT(DATEVALUE(DateVal)+6,"d")</f>
        <v>27</v>
      </c>
      <c r="I31" s="24" t="str">
        <f>IFERROR(INDEX(Input[],MATCH($H$33&amp;"|"&amp;ROW(#REF!),Input[UNIQUE VALUE (CALCULATED)],0),2),"")</f>
        <v/>
      </c>
      <c r="J31" s="25" t="str">
        <f>IFERROR(INDEX(Input[],MATCH($H$33&amp;"|"&amp;ROW(#REF!),Input[UNIQUE VALUE (CALCULATED)],0),3),"")</f>
        <v/>
      </c>
      <c r="K31" s="38"/>
      <c r="L31" s="55"/>
      <c r="M31" s="52"/>
      <c r="N31" s="35"/>
      <c r="O31" s="64"/>
      <c r="P31" s="66"/>
      <c r="Q31" s="60"/>
      <c r="R31" s="61"/>
    </row>
    <row r="32" spans="2:18" ht="15" customHeight="1" x14ac:dyDescent="0.2">
      <c r="B32" s="19"/>
      <c r="C32" s="20"/>
      <c r="D32" s="37"/>
      <c r="E32" s="9">
        <f>'Time Intervals'!B33</f>
        <v>0</v>
      </c>
      <c r="F32" s="10" t="str">
        <f>IFERROR(INDEX(Input[],MATCH(DATEVALUE(DateVal)&amp;DailySchedule[[#This Row],[Time]],LookUpDateAndTime,0),3),"-")</f>
        <v>-</v>
      </c>
      <c r="G32" s="38"/>
      <c r="H32" s="30"/>
      <c r="I32" s="24" t="str">
        <f>IFERROR(INDEX(Input[],MATCH($H$33&amp;"|"&amp;ROW(A1),Input[UNIQUE VALUE (CALCULATED)],0),2),"")</f>
        <v/>
      </c>
      <c r="J32" s="25" t="str">
        <f>IFERROR(INDEX(Input[],MATCH($H$33&amp;"|"&amp;ROW(A1),Input[UNIQUE VALUE (CALCULATED)],0),3),"")</f>
        <v/>
      </c>
      <c r="K32" s="38"/>
      <c r="L32" s="53" t="s">
        <v>10</v>
      </c>
      <c r="M32" s="50"/>
      <c r="N32" s="35"/>
      <c r="O32" s="64"/>
      <c r="P32" s="66"/>
      <c r="Q32" s="56"/>
      <c r="R32" s="57"/>
    </row>
    <row r="33" spans="2:18" ht="15" customHeight="1" x14ac:dyDescent="0.2">
      <c r="B33" s="19"/>
      <c r="C33" s="20"/>
      <c r="D33" s="37"/>
      <c r="E33" s="9"/>
      <c r="F33" s="10"/>
      <c r="G33" s="38"/>
      <c r="H33" s="28">
        <f>DateVal+6</f>
        <v>42701</v>
      </c>
      <c r="I33" s="24" t="str">
        <f>IFERROR(INDEX(Input[],MATCH($H$33&amp;"|"&amp;ROW(A2),Input[UNIQUE VALUE (CALCULATED)],0),2),"")</f>
        <v/>
      </c>
      <c r="J33" s="25" t="str">
        <f>IFERROR(INDEX(Input[],MATCH($H$33&amp;"|"&amp;ROW(A2),Input[UNIQUE VALUE (CALCULATED)],0),3),"")</f>
        <v/>
      </c>
      <c r="K33" s="38"/>
      <c r="L33" s="54"/>
      <c r="M33" s="51"/>
      <c r="N33" s="35"/>
      <c r="O33" s="64"/>
      <c r="P33" s="66"/>
      <c r="Q33" s="58"/>
      <c r="R33" s="59"/>
    </row>
    <row r="34" spans="2:18" ht="15" customHeight="1" x14ac:dyDescent="0.2">
      <c r="B34" s="21"/>
      <c r="C34" s="22"/>
      <c r="D34" s="37"/>
      <c r="E34" s="9">
        <f>'Time Intervals'!B35</f>
        <v>0</v>
      </c>
      <c r="F34" s="10" t="str">
        <f>IFERROR(INDEX(Input[],MATCH(DATEVALUE(DateVal)&amp;DailySchedule[[#This Row],[Time]],LookUpDateAndTime,0),3),"-")</f>
        <v>-</v>
      </c>
      <c r="G34" s="38"/>
      <c r="H34" s="29"/>
      <c r="I34" s="24" t="str">
        <f>IFERROR(INDEX(Input[],MATCH($H$33&amp;"|"&amp;ROW(A3),Input[UNIQUE VALUE (CALCULATED)],0),2),"")</f>
        <v/>
      </c>
      <c r="J34" s="25" t="str">
        <f>IFERROR(INDEX(Input[],MATCH($H$33&amp;"|"&amp;ROW(A3),Input[UNIQUE VALUE (CALCULATED)],0),3),"")</f>
        <v/>
      </c>
      <c r="K34" s="38"/>
      <c r="L34" s="94"/>
      <c r="M34" s="77"/>
      <c r="N34" s="35"/>
      <c r="O34" s="64"/>
      <c r="P34" s="67"/>
      <c r="Q34" s="60"/>
      <c r="R34" s="61"/>
    </row>
  </sheetData>
  <mergeCells count="61">
    <mergeCell ref="M32:M34"/>
    <mergeCell ref="B1:C5"/>
    <mergeCell ref="B6:C8"/>
    <mergeCell ref="H1:J1"/>
    <mergeCell ref="L1:M1"/>
    <mergeCell ref="M2:M4"/>
    <mergeCell ref="M5:M7"/>
    <mergeCell ref="I2:J2"/>
    <mergeCell ref="L32:L34"/>
    <mergeCell ref="L2:L4"/>
    <mergeCell ref="L5:L7"/>
    <mergeCell ref="L8:L10"/>
    <mergeCell ref="L11:L13"/>
    <mergeCell ref="L26:L28"/>
    <mergeCell ref="L17:L19"/>
    <mergeCell ref="M23:M25"/>
    <mergeCell ref="M26:M28"/>
    <mergeCell ref="M29:M31"/>
    <mergeCell ref="B11:C11"/>
    <mergeCell ref="B20:C20"/>
    <mergeCell ref="M17:M19"/>
    <mergeCell ref="B27:C27"/>
    <mergeCell ref="L29:L31"/>
    <mergeCell ref="M11:M13"/>
    <mergeCell ref="L20:L22"/>
    <mergeCell ref="M20:M22"/>
    <mergeCell ref="L23:L25"/>
    <mergeCell ref="B28:C28"/>
    <mergeCell ref="B29:C29"/>
    <mergeCell ref="Q29:R31"/>
    <mergeCell ref="Q32:R34"/>
    <mergeCell ref="O17:O19"/>
    <mergeCell ref="O20:O22"/>
    <mergeCell ref="O23:O25"/>
    <mergeCell ref="O26:O28"/>
    <mergeCell ref="O29:O31"/>
    <mergeCell ref="P1:P34"/>
    <mergeCell ref="O32:O34"/>
    <mergeCell ref="O2:O4"/>
    <mergeCell ref="O5:O7"/>
    <mergeCell ref="O8:O10"/>
    <mergeCell ref="O11:O13"/>
    <mergeCell ref="O14:O16"/>
    <mergeCell ref="Q14:R16"/>
    <mergeCell ref="Q17:R19"/>
    <mergeCell ref="Q20:R22"/>
    <mergeCell ref="Q23:R25"/>
    <mergeCell ref="Q26:R28"/>
    <mergeCell ref="Q1:R1"/>
    <mergeCell ref="Q2:R4"/>
    <mergeCell ref="Q5:R7"/>
    <mergeCell ref="Q8:R10"/>
    <mergeCell ref="Q11:R13"/>
    <mergeCell ref="M8:M10"/>
    <mergeCell ref="L14:L16"/>
    <mergeCell ref="I3:J3"/>
    <mergeCell ref="I4:J4"/>
    <mergeCell ref="I5:J5"/>
    <mergeCell ref="I6:J6"/>
    <mergeCell ref="I7:J7"/>
    <mergeCell ref="M14:M16"/>
  </mergeCells>
  <conditionalFormatting sqref="F2:F34">
    <cfRule type="expression" dxfId="0" priority="1">
      <formula>LOWER(TRIM($F2))=ScheduleHighlight</formula>
    </cfRule>
  </conditionalFormatting>
  <dataValidations count="1">
    <dataValidation type="list" allowBlank="1" showInputMessage="1" showErrorMessage="1" sqref="Q1:R1">
      <formula1>"SUBSTITUTE,TURN AROUND, LOANER,BORROW, IMMEDIATE USE"</formula1>
    </dataValidation>
  </dataValidations>
  <printOptions horizontalCentered="1"/>
  <pageMargins left="0.25" right="0.25" top="0.75" bottom="0.75" header="0.3" footer="0.3"/>
  <pageSetup scale="85" fitToHeight="0" orientation="landscape" r:id="rId1"/>
  <ignoredErrors>
    <ignoredError sqref="F1" unlockedFormula="1"/>
  </ignoredErrors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5" name="Year Spinner">
              <controlPr defaultSize="0" print="0" autoPict="0" altText="Year Spinner">
                <anchor moveWithCells="1" sizeWithCells="1">
                  <from>
                    <xdr:col>2</xdr:col>
                    <xdr:colOff>9525</xdr:colOff>
                    <xdr:row>11</xdr:row>
                    <xdr:rowOff>180975</xdr:rowOff>
                  </from>
                  <to>
                    <xdr:col>2</xdr:col>
                    <xdr:colOff>114300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Month Spinner">
              <controlPr defaultSize="0" print="0" autoPict="0" altText="Month Spinner">
                <anchor moveWithCells="1" sizeWithCells="1">
                  <from>
                    <xdr:col>2</xdr:col>
                    <xdr:colOff>9525</xdr:colOff>
                    <xdr:row>14</xdr:row>
                    <xdr:rowOff>0</xdr:rowOff>
                  </from>
                  <to>
                    <xdr:col>2</xdr:col>
                    <xdr:colOff>114300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Day Spinner">
              <controlPr defaultSize="0" print="0" autoPict="0" altText="Day Spinner">
                <anchor moveWithCells="1" sizeWithCells="1">
                  <from>
                    <xdr:col>2</xdr:col>
                    <xdr:colOff>9525</xdr:colOff>
                    <xdr:row>16</xdr:row>
                    <xdr:rowOff>0</xdr:rowOff>
                  </from>
                  <to>
                    <xdr:col>2</xdr:col>
                    <xdr:colOff>114300</xdr:colOff>
                    <xdr:row>17</xdr:row>
                    <xdr:rowOff>19050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 tint="0.749992370372631"/>
    <pageSetUpPr autoPageBreaks="0" fitToPage="1"/>
  </sheetPr>
  <dimension ref="B1:I57"/>
  <sheetViews>
    <sheetView showGridLines="0" topLeftCell="A4" zoomScaleNormal="100" workbookViewId="0">
      <selection activeCell="G15" sqref="G15"/>
    </sheetView>
  </sheetViews>
  <sheetFormatPr defaultRowHeight="12" x14ac:dyDescent="0.2"/>
  <cols>
    <col min="1" max="1" width="4.33203125" style="6" customWidth="1"/>
    <col min="2" max="3" width="15.6640625" style="6" customWidth="1"/>
    <col min="4" max="4" width="4.33203125" style="6" customWidth="1"/>
    <col min="5" max="5" width="23.6640625" style="7" customWidth="1"/>
    <col min="6" max="6" width="20.1640625" style="7" customWidth="1"/>
    <col min="7" max="7" width="66.5" style="6" customWidth="1"/>
    <col min="8" max="8" width="21.83203125" style="6" hidden="1" customWidth="1"/>
    <col min="9" max="9" width="6.5" style="6" customWidth="1"/>
    <col min="10" max="10" width="32.83203125" style="6" customWidth="1"/>
    <col min="11" max="11" width="9.33203125" style="6" customWidth="1"/>
    <col min="12" max="16384" width="9.33203125" style="6"/>
  </cols>
  <sheetData>
    <row r="1" spans="2:9" x14ac:dyDescent="0.2">
      <c r="B1" s="97">
        <f>DAY(DateVal)</f>
        <v>21</v>
      </c>
      <c r="C1" s="97"/>
      <c r="E1" s="96" t="s">
        <v>11</v>
      </c>
      <c r="F1" s="96"/>
    </row>
    <row r="2" spans="2:9" ht="15" customHeight="1" x14ac:dyDescent="0.2">
      <c r="B2" s="97"/>
      <c r="C2" s="97"/>
      <c r="E2" s="96"/>
      <c r="F2" s="96"/>
      <c r="I2"/>
    </row>
    <row r="3" spans="2:9" ht="15" customHeight="1" x14ac:dyDescent="0.2">
      <c r="B3" s="97"/>
      <c r="C3" s="97"/>
      <c r="E3" s="96"/>
      <c r="F3" s="96"/>
      <c r="I3" s="6" t="s">
        <v>9</v>
      </c>
    </row>
    <row r="4" spans="2:9" ht="27.75" customHeight="1" x14ac:dyDescent="0.2">
      <c r="B4" s="97"/>
      <c r="C4" s="97"/>
      <c r="E4" s="12" t="s">
        <v>5</v>
      </c>
      <c r="F4" s="12" t="s">
        <v>6</v>
      </c>
      <c r="G4" s="12" t="s">
        <v>7</v>
      </c>
      <c r="H4" s="1" t="s">
        <v>8</v>
      </c>
      <c r="I4" s="6" t="s">
        <v>9</v>
      </c>
    </row>
    <row r="5" spans="2:9" ht="15" hidden="1" customHeight="1" x14ac:dyDescent="0.2">
      <c r="B5" s="97"/>
      <c r="C5" s="97"/>
      <c r="E5" s="2">
        <v>26</v>
      </c>
      <c r="F5" s="3">
        <v>0.29166666666666702</v>
      </c>
      <c r="G5" s="4" t="s">
        <v>23</v>
      </c>
      <c r="H5" s="5" t="str">
        <f>Input[[#This Row],[DATE]]&amp;"|"&amp;COUNTIF($E$5:E5,E5)</f>
        <v>26|1</v>
      </c>
    </row>
    <row r="6" spans="2:9" ht="15" customHeight="1" x14ac:dyDescent="0.2">
      <c r="B6" s="97"/>
      <c r="C6" s="97"/>
      <c r="E6" s="2">
        <v>42700</v>
      </c>
      <c r="F6" s="3">
        <v>0.41666666666666702</v>
      </c>
      <c r="G6" s="4" t="s">
        <v>24</v>
      </c>
      <c r="H6" s="5" t="str">
        <f>Input[[#This Row],[DATE]]&amp;"|"&amp;COUNTIF($E$5:E6,E6)</f>
        <v>42700|1</v>
      </c>
    </row>
    <row r="7" spans="2:9" ht="15" customHeight="1" x14ac:dyDescent="0.2">
      <c r="B7" s="98" t="str">
        <f>TEXT(DateVal,"dddd")</f>
        <v>Monday</v>
      </c>
      <c r="C7" s="98"/>
      <c r="E7" s="2"/>
      <c r="F7" s="3">
        <v>0.45833333333333298</v>
      </c>
      <c r="G7" s="4" t="s">
        <v>25</v>
      </c>
      <c r="H7" s="5" t="str">
        <f>Input[[#This Row],[DATE]]&amp;"|"&amp;COUNTIF($E$5:E7,E7)</f>
        <v>|0</v>
      </c>
    </row>
    <row r="8" spans="2:9" ht="15" customHeight="1" x14ac:dyDescent="0.2">
      <c r="B8" s="98"/>
      <c r="C8" s="98"/>
      <c r="E8" s="2"/>
      <c r="F8" s="3">
        <v>0.375</v>
      </c>
      <c r="G8" s="4" t="s">
        <v>26</v>
      </c>
      <c r="H8" s="5" t="str">
        <f>Input[[#This Row],[DATE]]&amp;"|"&amp;COUNTIF($E$5:E8,E8)</f>
        <v>|0</v>
      </c>
    </row>
    <row r="9" spans="2:9" ht="15" customHeight="1" x14ac:dyDescent="0.2">
      <c r="B9" s="99" t="str">
        <f>DateVal</f>
        <v>NOVEMBER 21, 2016</v>
      </c>
      <c r="C9" s="99"/>
      <c r="E9" s="2"/>
      <c r="F9" s="3">
        <v>0.33333333333333298</v>
      </c>
      <c r="G9" s="4" t="s">
        <v>27</v>
      </c>
      <c r="H9" s="5" t="str">
        <f>Input[[#This Row],[DATE]]&amp;"|"&amp;COUNTIF($E$5:E9,E9)</f>
        <v>|0</v>
      </c>
    </row>
    <row r="10" spans="2:9" ht="12.75" thickBot="1" x14ac:dyDescent="0.25">
      <c r="B10" s="100"/>
      <c r="C10" s="100"/>
      <c r="E10" s="2"/>
      <c r="F10" s="3"/>
      <c r="G10" s="4"/>
      <c r="H10" s="5" t="str">
        <f>Input[[#This Row],[DATE]]&amp;"|"&amp;COUNTIF($E$5:E10,E10)</f>
        <v>|0</v>
      </c>
    </row>
    <row r="11" spans="2:9" ht="15" customHeight="1" thickTop="1" x14ac:dyDescent="0.2">
      <c r="B11" s="8"/>
      <c r="C11" s="8"/>
      <c r="E11" s="2"/>
      <c r="F11" s="3"/>
      <c r="G11" s="4"/>
      <c r="H11" s="5" t="str">
        <f>Input[[#This Row],[DATE]]&amp;"|"&amp;COUNTIF($E$5:E11,E11)</f>
        <v>|0</v>
      </c>
    </row>
    <row r="12" spans="2:9" ht="15" customHeight="1" x14ac:dyDescent="0.2">
      <c r="B12" s="8"/>
      <c r="C12" s="8"/>
      <c r="E12" s="2"/>
      <c r="F12" s="3"/>
      <c r="G12" s="4"/>
      <c r="H12" s="5" t="str">
        <f>Input[[#This Row],[DATE]]&amp;"|"&amp;COUNTIF($E$5:E12,E12)</f>
        <v>|0</v>
      </c>
    </row>
    <row r="13" spans="2:9" ht="15" customHeight="1" x14ac:dyDescent="0.2">
      <c r="B13" s="8"/>
      <c r="C13" s="8"/>
      <c r="E13" s="2"/>
      <c r="F13" s="3"/>
      <c r="G13" s="4"/>
      <c r="H13" s="5" t="str">
        <f>Input[[#This Row],[DATE]]&amp;"|"&amp;COUNTIF($E$5:E13,E13)</f>
        <v>|0</v>
      </c>
    </row>
    <row r="14" spans="2:9" ht="15" customHeight="1" x14ac:dyDescent="0.2">
      <c r="B14" s="8"/>
      <c r="C14" s="8"/>
      <c r="E14" s="2"/>
      <c r="F14" s="3"/>
      <c r="G14" s="4"/>
      <c r="H14" s="5" t="str">
        <f>Input[[#This Row],[DATE]]&amp;"|"&amp;COUNTIF($E$5:E14,E14)</f>
        <v>|0</v>
      </c>
    </row>
    <row r="15" spans="2:9" x14ac:dyDescent="0.2">
      <c r="B15"/>
      <c r="C15"/>
      <c r="E15" s="2"/>
      <c r="F15" s="3"/>
      <c r="G15" s="4"/>
      <c r="H15" s="5" t="str">
        <f>Input[[#This Row],[DATE]]&amp;"|"&amp;COUNTIF($E$5:E15,E15)</f>
        <v>|0</v>
      </c>
    </row>
    <row r="16" spans="2:9" x14ac:dyDescent="0.2">
      <c r="B16"/>
      <c r="C16"/>
      <c r="E16" s="2"/>
      <c r="F16" s="3"/>
      <c r="G16" s="4"/>
      <c r="H16" s="5" t="str">
        <f>Input[[#This Row],[DATE]]&amp;"|"&amp;COUNTIF($E$5:E57,E16)</f>
        <v>|0</v>
      </c>
    </row>
    <row r="17" spans="2:9" x14ac:dyDescent="0.2">
      <c r="B17"/>
      <c r="C17"/>
      <c r="E17" s="2"/>
      <c r="F17" s="3"/>
      <c r="G17" s="4"/>
      <c r="H17" s="5" t="str">
        <f>Input[[#This Row],[DATE]]&amp;"|"&amp;COUNTIF($E$5:E57,E17)</f>
        <v>|0</v>
      </c>
      <c r="I17" s="6" t="s">
        <v>9</v>
      </c>
    </row>
    <row r="18" spans="2:9" x14ac:dyDescent="0.2">
      <c r="E18" s="46">
        <v>42698</v>
      </c>
      <c r="F18" s="47">
        <v>0.29166666666666669</v>
      </c>
      <c r="G18" s="6" t="s">
        <v>22</v>
      </c>
      <c r="H18" s="6" t="str">
        <f>Input[[#This Row],[DATE]]&amp;"|"&amp;COUNTIF($E$5:E57,E18)</f>
        <v>42698|1</v>
      </c>
    </row>
    <row r="19" spans="2:9" x14ac:dyDescent="0.2">
      <c r="E19" s="45">
        <v>42699</v>
      </c>
      <c r="F19" s="48">
        <v>0.39583333333333331</v>
      </c>
      <c r="G19" s="6" t="s">
        <v>18</v>
      </c>
      <c r="H19" s="6" t="str">
        <f>Input[[#This Row],[DATE]]&amp;"|"&amp;COUNTIF($E$5:E57,E19)</f>
        <v>42699|1</v>
      </c>
    </row>
    <row r="20" spans="2:9" x14ac:dyDescent="0.2">
      <c r="E20" s="45">
        <v>42700</v>
      </c>
      <c r="F20" s="48">
        <v>0.3125</v>
      </c>
      <c r="G20" s="6" t="s">
        <v>19</v>
      </c>
      <c r="H20" s="6" t="str">
        <f>Input[[#This Row],[DATE]]&amp;"|"&amp;COUNTIF($E$5:E57,E20)</f>
        <v>42700|2</v>
      </c>
    </row>
    <row r="21" spans="2:9" x14ac:dyDescent="0.2">
      <c r="E21" s="45"/>
      <c r="H21" s="6" t="str">
        <f>Input[[#This Row],[DATE]]&amp;"|"&amp;COUNTIF($E$5:E21,E21)</f>
        <v>|0</v>
      </c>
    </row>
    <row r="22" spans="2:9" x14ac:dyDescent="0.2">
      <c r="E22" s="45"/>
      <c r="H22" s="6" t="str">
        <f>Input[[#This Row],[DATE]]&amp;"|"&amp;COUNTIF($E$5:E22,E22)</f>
        <v>|0</v>
      </c>
    </row>
    <row r="23" spans="2:9" x14ac:dyDescent="0.2">
      <c r="E23" s="45"/>
      <c r="H23" s="6" t="str">
        <f>Input[[#This Row],[DATE]]&amp;"|"&amp;COUNTIF($E$5:E23,E23)</f>
        <v>|0</v>
      </c>
    </row>
    <row r="24" spans="2:9" x14ac:dyDescent="0.2">
      <c r="E24" s="45"/>
      <c r="H24" s="6" t="str">
        <f>Input[[#This Row],[DATE]]&amp;"|"&amp;COUNTIF($E$5:E24,E24)</f>
        <v>|0</v>
      </c>
    </row>
    <row r="25" spans="2:9" x14ac:dyDescent="0.2">
      <c r="E25" s="45"/>
      <c r="H25" s="6" t="str">
        <f>Input[[#This Row],[DATE]]&amp;"|"&amp;COUNTIF($E$5:E25,E25)</f>
        <v>|0</v>
      </c>
    </row>
    <row r="26" spans="2:9" x14ac:dyDescent="0.2">
      <c r="E26" s="45"/>
      <c r="H26" s="6" t="str">
        <f>Input[[#This Row],[DATE]]&amp;"|"&amp;COUNTIF($E$5:E26,E26)</f>
        <v>|0</v>
      </c>
    </row>
    <row r="27" spans="2:9" x14ac:dyDescent="0.2">
      <c r="E27" s="45"/>
      <c r="H27" s="6" t="str">
        <f>Input[[#This Row],[DATE]]&amp;"|"&amp;COUNTIF($E$5:E27,E27)</f>
        <v>|0</v>
      </c>
    </row>
    <row r="28" spans="2:9" x14ac:dyDescent="0.2">
      <c r="E28" s="45"/>
      <c r="H28" s="6" t="str">
        <f>Input[[#This Row],[DATE]]&amp;"|"&amp;COUNTIF($E$5:E28,E28)</f>
        <v>|0</v>
      </c>
    </row>
    <row r="29" spans="2:9" x14ac:dyDescent="0.2">
      <c r="E29" s="45"/>
      <c r="H29" s="6" t="str">
        <f>Input[[#This Row],[DATE]]&amp;"|"&amp;COUNTIF($E$5:E29,E29)</f>
        <v>|0</v>
      </c>
    </row>
    <row r="30" spans="2:9" x14ac:dyDescent="0.2">
      <c r="E30" s="45"/>
      <c r="H30" s="6" t="str">
        <f>Input[[#This Row],[DATE]]&amp;"|"&amp;COUNTIF($E$5:E30,E30)</f>
        <v>|0</v>
      </c>
    </row>
    <row r="31" spans="2:9" x14ac:dyDescent="0.2">
      <c r="E31" s="45"/>
      <c r="H31" s="6" t="str">
        <f>Input[[#This Row],[DATE]]&amp;"|"&amp;COUNTIF($E$5:E31,E31)</f>
        <v>|0</v>
      </c>
    </row>
    <row r="32" spans="2:9" x14ac:dyDescent="0.2">
      <c r="E32" s="45"/>
      <c r="H32" s="6" t="str">
        <f>Input[[#This Row],[DATE]]&amp;"|"&amp;COUNTIF($E$5:E32,E32)</f>
        <v>|0</v>
      </c>
    </row>
    <row r="33" spans="5:8" x14ac:dyDescent="0.2">
      <c r="E33" s="45"/>
      <c r="H33" s="6" t="str">
        <f>Input[[#This Row],[DATE]]&amp;"|"&amp;COUNTIF($E$5:E33,E33)</f>
        <v>|0</v>
      </c>
    </row>
    <row r="34" spans="5:8" x14ac:dyDescent="0.2">
      <c r="E34" s="45"/>
      <c r="H34" s="6" t="str">
        <f>Input[[#This Row],[DATE]]&amp;"|"&amp;COUNTIF($E$5:E34,E34)</f>
        <v>|0</v>
      </c>
    </row>
    <row r="35" spans="5:8" x14ac:dyDescent="0.2">
      <c r="E35" s="45"/>
      <c r="H35" s="6" t="str">
        <f>Input[[#This Row],[DATE]]&amp;"|"&amp;COUNTIF($E$5:E35,E35)</f>
        <v>|0</v>
      </c>
    </row>
    <row r="36" spans="5:8" x14ac:dyDescent="0.2">
      <c r="E36" s="45"/>
      <c r="H36" s="6" t="str">
        <f>Input[[#This Row],[DATE]]&amp;"|"&amp;COUNTIF($E$5:E36,E36)</f>
        <v>|0</v>
      </c>
    </row>
    <row r="37" spans="5:8" x14ac:dyDescent="0.2">
      <c r="E37" s="45"/>
      <c r="H37" s="6" t="str">
        <f>Input[[#This Row],[DATE]]&amp;"|"&amp;COUNTIF($E$5:E37,E37)</f>
        <v>|0</v>
      </c>
    </row>
    <row r="38" spans="5:8" x14ac:dyDescent="0.2">
      <c r="E38" s="45"/>
      <c r="H38" s="6" t="str">
        <f>Input[[#This Row],[DATE]]&amp;"|"&amp;COUNTIF($E$5:E38,E38)</f>
        <v>|0</v>
      </c>
    </row>
    <row r="39" spans="5:8" x14ac:dyDescent="0.2">
      <c r="E39" s="45"/>
      <c r="H39" s="6" t="str">
        <f>Input[[#This Row],[DATE]]&amp;"|"&amp;COUNTIF($E$5:E39,E39)</f>
        <v>|0</v>
      </c>
    </row>
    <row r="40" spans="5:8" x14ac:dyDescent="0.2">
      <c r="E40" s="45"/>
      <c r="H40" s="6" t="str">
        <f>Input[[#This Row],[DATE]]&amp;"|"&amp;COUNTIF($E$5:E40,E40)</f>
        <v>|0</v>
      </c>
    </row>
    <row r="41" spans="5:8" x14ac:dyDescent="0.2">
      <c r="E41" s="45"/>
      <c r="H41" s="6" t="str">
        <f>Input[[#This Row],[DATE]]&amp;"|"&amp;COUNTIF($E$5:E41,E41)</f>
        <v>|0</v>
      </c>
    </row>
    <row r="42" spans="5:8" x14ac:dyDescent="0.2">
      <c r="E42" s="45"/>
      <c r="H42" s="6" t="str">
        <f>Input[[#This Row],[DATE]]&amp;"|"&amp;COUNTIF($E$5:E42,E42)</f>
        <v>|0</v>
      </c>
    </row>
    <row r="43" spans="5:8" x14ac:dyDescent="0.2">
      <c r="E43" s="45"/>
      <c r="H43" s="6" t="str">
        <f>Input[[#This Row],[DATE]]&amp;"|"&amp;COUNTIF($E$5:E43,E43)</f>
        <v>|0</v>
      </c>
    </row>
    <row r="44" spans="5:8" x14ac:dyDescent="0.2">
      <c r="E44" s="45"/>
      <c r="H44" s="6" t="str">
        <f>Input[[#This Row],[DATE]]&amp;"|"&amp;COUNTIF($E$5:E44,E44)</f>
        <v>|0</v>
      </c>
    </row>
    <row r="45" spans="5:8" x14ac:dyDescent="0.2">
      <c r="E45" s="45"/>
      <c r="H45" s="6" t="str">
        <f>Input[[#This Row],[DATE]]&amp;"|"&amp;COUNTIF($E$5:E45,E45)</f>
        <v>|0</v>
      </c>
    </row>
    <row r="46" spans="5:8" x14ac:dyDescent="0.2">
      <c r="E46" s="45"/>
      <c r="H46" s="6" t="str">
        <f>Input[[#This Row],[DATE]]&amp;"|"&amp;COUNTIF($E$5:E46,E46)</f>
        <v>|0</v>
      </c>
    </row>
    <row r="47" spans="5:8" x14ac:dyDescent="0.2">
      <c r="E47" s="45"/>
      <c r="H47" s="6" t="str">
        <f>Input[[#This Row],[DATE]]&amp;"|"&amp;COUNTIF($E$5:E47,E47)</f>
        <v>|0</v>
      </c>
    </row>
    <row r="48" spans="5:8" x14ac:dyDescent="0.2">
      <c r="E48" s="45"/>
      <c r="H48" s="6" t="str">
        <f>Input[[#This Row],[DATE]]&amp;"|"&amp;COUNTIF($E$5:E48,E48)</f>
        <v>|0</v>
      </c>
    </row>
    <row r="49" spans="5:8" x14ac:dyDescent="0.2">
      <c r="E49" s="45"/>
      <c r="H49" s="6" t="str">
        <f>Input[[#This Row],[DATE]]&amp;"|"&amp;COUNTIF($E$5:E49,E49)</f>
        <v>|0</v>
      </c>
    </row>
    <row r="50" spans="5:8" x14ac:dyDescent="0.2">
      <c r="E50" s="45"/>
      <c r="H50" s="6" t="str">
        <f>Input[[#This Row],[DATE]]&amp;"|"&amp;COUNTIF($E$5:E50,E50)</f>
        <v>|0</v>
      </c>
    </row>
    <row r="51" spans="5:8" x14ac:dyDescent="0.2">
      <c r="E51" s="45"/>
      <c r="H51" s="6" t="str">
        <f>Input[[#This Row],[DATE]]&amp;"|"&amp;COUNTIF($E$5:E51,E51)</f>
        <v>|0</v>
      </c>
    </row>
    <row r="52" spans="5:8" x14ac:dyDescent="0.2">
      <c r="E52" s="45"/>
      <c r="H52" s="6" t="str">
        <f>Input[[#This Row],[DATE]]&amp;"|"&amp;COUNTIF($E$5:E52,E52)</f>
        <v>|0</v>
      </c>
    </row>
    <row r="53" spans="5:8" x14ac:dyDescent="0.2">
      <c r="E53" s="45"/>
      <c r="H53" s="6" t="str">
        <f>Input[[#This Row],[DATE]]&amp;"|"&amp;COUNTIF($E$5:E53,E53)</f>
        <v>|0</v>
      </c>
    </row>
    <row r="54" spans="5:8" x14ac:dyDescent="0.2">
      <c r="E54" s="45"/>
      <c r="H54" s="6" t="str">
        <f>Input[[#This Row],[DATE]]&amp;"|"&amp;COUNTIF($E$5:E54,E54)</f>
        <v>|0</v>
      </c>
    </row>
    <row r="55" spans="5:8" x14ac:dyDescent="0.2">
      <c r="E55" s="45"/>
      <c r="H55" s="6" t="str">
        <f>Input[[#This Row],[DATE]]&amp;"|"&amp;COUNTIF($E$5:E55,E55)</f>
        <v>|0</v>
      </c>
    </row>
    <row r="56" spans="5:8" x14ac:dyDescent="0.2">
      <c r="E56" s="45"/>
      <c r="H56" s="6" t="str">
        <f>Input[[#This Row],[DATE]]&amp;"|"&amp;COUNTIF($E$5:E56,E56)</f>
        <v>|0</v>
      </c>
    </row>
    <row r="57" spans="5:8" x14ac:dyDescent="0.2">
      <c r="E57" s="45"/>
      <c r="H57" s="6" t="str">
        <f>Input[[#This Row],[DATE]]&amp;"|"&amp;COUNTIF($E$5:E57,E57)</f>
        <v>|0</v>
      </c>
    </row>
  </sheetData>
  <mergeCells count="4">
    <mergeCell ref="E1:F3"/>
    <mergeCell ref="B1:C6"/>
    <mergeCell ref="B7:C8"/>
    <mergeCell ref="B9:C10"/>
  </mergeCells>
  <dataValidations count="1">
    <dataValidation type="list" allowBlank="1" showInputMessage="1" showErrorMessage="1" sqref="F5:F57">
      <formula1>TimesList</formula1>
    </dataValidation>
  </dataValidations>
  <printOptions horizontalCentered="1"/>
  <pageMargins left="0.25" right="0.25" top="0.75" bottom="0.75" header="0.3" footer="0.3"/>
  <pageSetup scale="92" fitToHeight="0" orientation="portrait" r:id="rId1"/>
  <drawing r:id="rId2"/>
  <picture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autoPageBreaks="0"/>
  </sheetPr>
  <dimension ref="B1:C35"/>
  <sheetViews>
    <sheetView showGridLines="0" zoomScaleNormal="100" workbookViewId="0">
      <selection activeCell="D5" sqref="D5"/>
    </sheetView>
  </sheetViews>
  <sheetFormatPr defaultRowHeight="18.75" customHeight="1" x14ac:dyDescent="0.2"/>
  <cols>
    <col min="1" max="1" width="4.33203125" customWidth="1"/>
    <col min="2" max="2" width="16.5" customWidth="1"/>
  </cols>
  <sheetData>
    <row r="1" spans="2:3" ht="13.5" customHeight="1" x14ac:dyDescent="0.2"/>
    <row r="2" spans="2:3" ht="27" customHeight="1" x14ac:dyDescent="0.2">
      <c r="B2" s="11" t="s">
        <v>6</v>
      </c>
      <c r="C2" s="49" t="s">
        <v>21</v>
      </c>
    </row>
    <row r="3" spans="2:3" ht="18.75" customHeight="1" x14ac:dyDescent="0.2">
      <c r="B3" s="3">
        <v>0.25</v>
      </c>
      <c r="C3" t="s">
        <v>20</v>
      </c>
    </row>
    <row r="4" spans="2:3" ht="18.75" customHeight="1" x14ac:dyDescent="0.2">
      <c r="B4" s="3"/>
    </row>
    <row r="5" spans="2:3" ht="18.75" customHeight="1" x14ac:dyDescent="0.2">
      <c r="B5" s="3">
        <v>0.29166666666666702</v>
      </c>
    </row>
    <row r="6" spans="2:3" ht="18.75" customHeight="1" x14ac:dyDescent="0.2">
      <c r="B6" s="3"/>
    </row>
    <row r="7" spans="2:3" ht="18.75" customHeight="1" x14ac:dyDescent="0.2">
      <c r="B7" s="3">
        <v>0.33333333333333298</v>
      </c>
    </row>
    <row r="8" spans="2:3" ht="18.75" customHeight="1" x14ac:dyDescent="0.2">
      <c r="B8" s="3"/>
    </row>
    <row r="9" spans="2:3" ht="18.75" customHeight="1" x14ac:dyDescent="0.2">
      <c r="B9" s="3">
        <v>0.375</v>
      </c>
    </row>
    <row r="10" spans="2:3" ht="18.75" customHeight="1" x14ac:dyDescent="0.2">
      <c r="B10" s="3"/>
    </row>
    <row r="11" spans="2:3" ht="18.75" customHeight="1" x14ac:dyDescent="0.2">
      <c r="B11" s="3">
        <v>0.41666666666666702</v>
      </c>
    </row>
    <row r="12" spans="2:3" ht="18.75" customHeight="1" x14ac:dyDescent="0.2">
      <c r="B12" s="3"/>
    </row>
    <row r="13" spans="2:3" ht="18.75" customHeight="1" x14ac:dyDescent="0.2">
      <c r="B13" s="3">
        <v>0.45833333333333298</v>
      </c>
    </row>
    <row r="14" spans="2:3" ht="18.75" customHeight="1" x14ac:dyDescent="0.2">
      <c r="B14" s="3"/>
    </row>
    <row r="15" spans="2:3" ht="18.75" customHeight="1" x14ac:dyDescent="0.2">
      <c r="B15" s="3">
        <v>0.5</v>
      </c>
    </row>
    <row r="16" spans="2:3" ht="18.75" customHeight="1" x14ac:dyDescent="0.2">
      <c r="B16" s="3"/>
    </row>
    <row r="17" spans="2:2" ht="18.75" customHeight="1" x14ac:dyDescent="0.2">
      <c r="B17" s="3">
        <v>0.54166666666666596</v>
      </c>
    </row>
    <row r="18" spans="2:2" ht="18.75" customHeight="1" x14ac:dyDescent="0.2">
      <c r="B18" s="3"/>
    </row>
    <row r="19" spans="2:2" ht="18.75" customHeight="1" x14ac:dyDescent="0.2">
      <c r="B19" s="3">
        <v>0.58333333333333304</v>
      </c>
    </row>
    <row r="20" spans="2:2" ht="18.75" customHeight="1" x14ac:dyDescent="0.2">
      <c r="B20" s="3"/>
    </row>
    <row r="21" spans="2:2" ht="18.75" customHeight="1" x14ac:dyDescent="0.2">
      <c r="B21" s="3">
        <v>0.625</v>
      </c>
    </row>
    <row r="22" spans="2:2" ht="18.75" customHeight="1" x14ac:dyDescent="0.2">
      <c r="B22" s="3"/>
    </row>
    <row r="23" spans="2:2" ht="18.75" customHeight="1" x14ac:dyDescent="0.2">
      <c r="B23" s="3">
        <v>0.66666666666666596</v>
      </c>
    </row>
    <row r="24" spans="2:2" ht="18.75" customHeight="1" x14ac:dyDescent="0.2">
      <c r="B24" s="3"/>
    </row>
    <row r="25" spans="2:2" ht="18.75" customHeight="1" x14ac:dyDescent="0.2">
      <c r="B25" s="3">
        <v>0.70833333333333304</v>
      </c>
    </row>
    <row r="26" spans="2:2" ht="18.75" customHeight="1" x14ac:dyDescent="0.2">
      <c r="B26" s="3"/>
    </row>
    <row r="27" spans="2:2" ht="18.75" customHeight="1" x14ac:dyDescent="0.2">
      <c r="B27" s="3"/>
    </row>
    <row r="28" spans="2:2" ht="18.75" customHeight="1" x14ac:dyDescent="0.2">
      <c r="B28" s="3"/>
    </row>
    <row r="29" spans="2:2" ht="18.75" customHeight="1" x14ac:dyDescent="0.2">
      <c r="B29" s="3"/>
    </row>
    <row r="30" spans="2:2" ht="18.75" customHeight="1" x14ac:dyDescent="0.2">
      <c r="B30" s="3"/>
    </row>
    <row r="31" spans="2:2" ht="18.75" customHeight="1" x14ac:dyDescent="0.2">
      <c r="B31" s="3"/>
    </row>
    <row r="32" spans="2:2" ht="18.75" customHeight="1" x14ac:dyDescent="0.2">
      <c r="B32" s="3"/>
    </row>
    <row r="33" spans="2:2" ht="18.75" customHeight="1" x14ac:dyDescent="0.2">
      <c r="B33" s="3"/>
    </row>
    <row r="34" spans="2:2" ht="18.75" customHeight="1" x14ac:dyDescent="0.2">
      <c r="B34" s="3"/>
    </row>
    <row r="35" spans="2:2" ht="18.75" customHeight="1" x14ac:dyDescent="0.2">
      <c r="B35" s="3"/>
    </row>
  </sheetData>
  <pageMargins left="0.7" right="0.7" top="0.75" bottom="0.75" header="0.3" footer="0.3"/>
  <pageSetup orientation="portrait" r:id="rId1"/>
  <drawing r:id="rId2"/>
  <picture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Surgery Schedule</vt:lpstr>
      <vt:lpstr>Surgery Scheduler</vt:lpstr>
      <vt:lpstr>Time Intervals</vt:lpstr>
      <vt:lpstr>DateVal</vt:lpstr>
      <vt:lpstr>MonthNumber</vt:lpstr>
      <vt:lpstr>ReportDay</vt:lpstr>
      <vt:lpstr>ReportMonth</vt:lpstr>
      <vt:lpstr>ReportYear</vt:lpstr>
      <vt:lpstr>ScheduleHighlight</vt:lpstr>
      <vt:lpstr>TimesList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Aka-ebila</dc:creator>
  <cp:lastModifiedBy>Aka-ebila</cp:lastModifiedBy>
  <dcterms:created xsi:type="dcterms:W3CDTF">2015-07-22T15:34:28Z</dcterms:created>
  <dcterms:modified xsi:type="dcterms:W3CDTF">2016-11-24T18:42:53Z</dcterms:modified>
</cp:coreProperties>
</file>