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 GENERAL" sheetId="1" r:id="rId4"/>
    <sheet state="visible" name="TOP 10 Perú" sheetId="2" r:id="rId5"/>
    <sheet state="visible" name="TOP 10 Colombia" sheetId="3" r:id="rId6"/>
    <sheet state="visible" name="TOP 10 Ecuador" sheetId="4" r:id="rId7"/>
    <sheet state="visible" name="TOP 10 Chile" sheetId="5" r:id="rId8"/>
    <sheet state="visible" name="TOP 10 Panamá" sheetId="6" r:id="rId9"/>
    <sheet state="visible" name="TOP 10 Rep Dom" sheetId="7" r:id="rId10"/>
  </sheets>
  <definedNames/>
  <calcPr/>
</workbook>
</file>

<file path=xl/sharedStrings.xml><?xml version="1.0" encoding="utf-8"?>
<sst xmlns="http://schemas.openxmlformats.org/spreadsheetml/2006/main" count="150" uniqueCount="83">
  <si>
    <t>PASO A PASO</t>
  </si>
  <si>
    <t>Visitas al sitio web</t>
  </si>
  <si>
    <t>Prom. Tiempo de uso</t>
  </si>
  <si>
    <t>Ubicación Visitantes Únicos Miembros</t>
  </si>
  <si>
    <r>
      <rPr>
        <rFont val="Arial"/>
        <color theme="1"/>
      </rPr>
      <t xml:space="preserve">Ubicación </t>
    </r>
    <r>
      <rPr>
        <rFont val="Arial"/>
        <color theme="1"/>
      </rPr>
      <t>Visitantes Únicos</t>
    </r>
  </si>
  <si>
    <r>
      <rPr>
        <rFont val="Arial"/>
        <color theme="1"/>
      </rPr>
      <t xml:space="preserve">Traffic Source </t>
    </r>
    <r>
      <rPr>
        <rFont val="Arial"/>
        <color theme="1"/>
      </rPr>
      <t>Visitantes Únicos</t>
    </r>
  </si>
  <si>
    <r>
      <rPr>
        <rFont val="Arial"/>
        <color theme="1"/>
      </rPr>
      <t xml:space="preserve">User technographic Info </t>
    </r>
    <r>
      <rPr>
        <rFont val="Arial"/>
        <color theme="1"/>
      </rPr>
      <t>Visitantes Únicos</t>
    </r>
  </si>
  <si>
    <r>
      <rPr>
        <rFont val="Arial"/>
        <color rgb="FF000000"/>
      </rPr>
      <t>Contenido Visualizado (PAGE VIEWS)</t>
    </r>
    <r>
      <rPr>
        <rFont val="Arial"/>
        <color rgb="FFFF0000"/>
      </rPr>
      <t xml:space="preserve"> </t>
    </r>
    <r>
      <rPr>
        <rFont val="Arial"/>
        <color rgb="FF1155CC"/>
        <u/>
      </rPr>
      <t>Link</t>
    </r>
  </si>
  <si>
    <r>
      <rPr>
        <rFont val="Arial"/>
      </rPr>
      <t xml:space="preserve">Descargas </t>
    </r>
    <r>
      <rPr>
        <rFont val="Arial"/>
        <color rgb="FF1155CC"/>
        <u/>
      </rPr>
      <t>Link</t>
    </r>
  </si>
  <si>
    <t>Date</t>
  </si>
  <si>
    <r>
      <rPr>
        <rFont val="Arial"/>
        <color theme="1"/>
        <sz val="9.0"/>
      </rPr>
      <t xml:space="preserve">Visitantes
</t>
    </r>
    <r>
      <rPr>
        <rFont val="Arial"/>
        <color theme="1"/>
        <sz val="9.0"/>
      </rPr>
      <t>Únicos</t>
    </r>
  </si>
  <si>
    <t>Visitantes Únicos recurrentes (que sean miembros)</t>
  </si>
  <si>
    <t>Nuevos Registros</t>
  </si>
  <si>
    <t xml:space="preserve">Conversion rate (alcance a registros) </t>
  </si>
  <si>
    <t xml:space="preserve">Conversion rate (visitantes nuevos a registros) </t>
  </si>
  <si>
    <t>Tasa de rebote (nuevos visitantes)</t>
  </si>
  <si>
    <t>Visitantes recurrentes 
MIEMBROS</t>
  </si>
  <si>
    <t>Perú</t>
  </si>
  <si>
    <t>Ecuador</t>
  </si>
  <si>
    <t>Colombia</t>
  </si>
  <si>
    <t>Dominicana</t>
  </si>
  <si>
    <t>Panamá</t>
  </si>
  <si>
    <t>Chile</t>
  </si>
  <si>
    <t xml:space="preserve">Facebook </t>
  </si>
  <si>
    <t>Direct</t>
  </si>
  <si>
    <t>Instagram</t>
  </si>
  <si>
    <t>Google</t>
  </si>
  <si>
    <t>Automations</t>
  </si>
  <si>
    <t>Phone</t>
  </si>
  <si>
    <t>Tablet</t>
  </si>
  <si>
    <t>Computer</t>
  </si>
  <si>
    <t>Especialidades</t>
  </si>
  <si>
    <t>Homepage</t>
  </si>
  <si>
    <t>Sistema nervioso central</t>
  </si>
  <si>
    <t>Cardiología</t>
  </si>
  <si>
    <t>Urología</t>
  </si>
  <si>
    <t>Bioequivalencia</t>
  </si>
  <si>
    <t>Descargas
totales</t>
  </si>
  <si>
    <t>Descargas totales
vs
Visitantes únicos
miembros recurrentes</t>
  </si>
  <si>
    <t>123</t>
  </si>
  <si>
    <t>59m 38s</t>
  </si>
  <si>
    <t>71</t>
  </si>
  <si>
    <t>56m 52s</t>
  </si>
  <si>
    <t>170</t>
  </si>
  <si>
    <t>76m 12s</t>
  </si>
  <si>
    <t>161</t>
  </si>
  <si>
    <t>45m 33s</t>
  </si>
  <si>
    <t>159</t>
  </si>
  <si>
    <t>59m 31s</t>
  </si>
  <si>
    <t>78</t>
  </si>
  <si>
    <t>14m 52s</t>
  </si>
  <si>
    <t>98</t>
  </si>
  <si>
    <t>36m 28s</t>
  </si>
  <si>
    <t>174</t>
  </si>
  <si>
    <t>9m 24s</t>
  </si>
  <si>
    <t>9</t>
  </si>
  <si>
    <t>10m 44s</t>
  </si>
  <si>
    <t>7m 18s</t>
  </si>
  <si>
    <t>2m, 6s</t>
  </si>
  <si>
    <t>3m, 35s</t>
  </si>
  <si>
    <t>9m 50s</t>
  </si>
  <si>
    <t>5m 11s</t>
  </si>
  <si>
    <t>6m 48s</t>
  </si>
  <si>
    <t>2m 24 s</t>
  </si>
  <si>
    <t>22m 33s</t>
  </si>
  <si>
    <t>60%</t>
  </si>
  <si>
    <t>6m 8s</t>
  </si>
  <si>
    <t>14m 68s</t>
  </si>
  <si>
    <t>14m 57s</t>
  </si>
  <si>
    <t>31m 23s</t>
  </si>
  <si>
    <t>28m 15s</t>
  </si>
  <si>
    <t>4min49s</t>
  </si>
  <si>
    <t>TOP 10</t>
  </si>
  <si>
    <t>User ID</t>
  </si>
  <si>
    <t>Descargas</t>
  </si>
  <si>
    <t>Tiempo de uso</t>
  </si>
  <si>
    <t xml:space="preserve">Medico especializado en: </t>
  </si>
  <si>
    <t xml:space="preserve">Contenido visualizado </t>
  </si>
  <si>
    <t>Edad</t>
  </si>
  <si>
    <t xml:space="preserve">Ubicación (ciudad, país) </t>
  </si>
  <si>
    <t>Traffic source</t>
  </si>
  <si>
    <t>Dispositivo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</si>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</sst>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14">
    <font>
      <sz val="10.0"/>
      <color rgb="FF000000"/>
      <name val="Arial"/>
      <scheme val="minor"/>
    </font>
    <font>
      <u/>
      <sz val="8.0"/>
      <color rgb="FF1155CC"/>
      <name val="Arial"/>
    </font>
    <font>
      <color theme="1"/>
      <name val="Arial"/>
    </font>
    <font>
      <color rgb="FF9900FF"/>
      <name val="Arial"/>
    </font>
    <font>
      <u/>
      <color rgb="FF000000"/>
      <name val="Arial"/>
    </font>
    <font>
      <u/>
      <color rgb="FF0000FF"/>
      <name val="Arial"/>
    </font>
    <font>
      <sz val="9.0"/>
      <color theme="1"/>
      <name val="Arial"/>
    </font>
    <font>
      <sz val="9.0"/>
      <color rgb="FF9900FF"/>
      <name val="Arial"/>
    </font>
    <font>
      <color theme="1"/>
      <name val="Arial"/>
      <scheme val="minor"/>
    </font>
    <font>
      <sz val="11.0"/>
      <color rgb="FF000624"/>
      <name val="Arial"/>
    </font>
    <font>
      <sz val="11.0"/>
      <color theme="1"/>
      <name val="Arial"/>
    </font>
    <font>
      <sz val="12.0"/>
      <color rgb="FF343541"/>
      <name val="Söhne"/>
    </font>
    <font>
      <sz val="11.0"/>
      <color rgb="FF000000"/>
      <name val="Arial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</fills>
  <borders count="8">
    <border/>
    <border>
      <top style="thin">
        <color rgb="FFD9D9E3"/>
      </top>
    </border>
    <border>
      <bottom style="thin">
        <color rgb="FFD9D9E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D9D9E3"/>
      </right>
      <bottom style="thin">
        <color rgb="FFD9D9E3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D9D9E3"/>
      </top>
      <bottom style="thin">
        <color rgb="FFD9D9E3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3" fontId="2" numFmtId="0" xfId="0" applyAlignment="1" applyFill="1" applyFont="1">
      <alignment horizontal="center" shrinkToFit="0" vertical="center" wrapText="1"/>
    </xf>
    <xf borderId="0" fillId="2" fontId="3" numFmtId="0" xfId="0" applyAlignment="1" applyFont="1">
      <alignment horizontal="center" vertical="center"/>
    </xf>
    <xf borderId="0" fillId="4" fontId="2" numFmtId="0" xfId="0" applyAlignment="1" applyFill="1" applyFont="1">
      <alignment horizontal="center" vertical="center"/>
    </xf>
    <xf borderId="0" fillId="5" fontId="2" numFmtId="0" xfId="0" applyAlignment="1" applyFill="1" applyFont="1">
      <alignment horizontal="center" vertical="center"/>
    </xf>
    <xf borderId="0" fillId="2" fontId="4" numFmtId="0" xfId="0" applyAlignment="1" applyFont="1">
      <alignment horizontal="center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6" fontId="7" numFmtId="0" xfId="0" applyAlignment="1" applyFill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6" fontId="6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3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readingOrder="0" vertical="center"/>
    </xf>
    <xf borderId="0" fillId="0" fontId="2" numFmtId="10" xfId="0" applyAlignment="1" applyFont="1" applyNumberFormat="1">
      <alignment horizontal="center" vertical="center"/>
    </xf>
    <xf borderId="0" fillId="0" fontId="2" numFmtId="9" xfId="0" applyAlignment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49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9" xfId="0" applyAlignment="1" applyFont="1" applyNumberFormat="1">
      <alignment horizontal="center" readingOrder="0" vertical="center"/>
    </xf>
    <xf borderId="0" fillId="0" fontId="2" numFmtId="3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10" xfId="0" applyAlignment="1" applyFont="1" applyNumberForma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6" fontId="9" numFmtId="0" xfId="0" applyAlignment="1" applyFont="1">
      <alignment horizontal="center" readingOrder="0" shrinkToFit="0" wrapText="0"/>
    </xf>
    <xf borderId="0" fillId="0" fontId="2" numFmtId="0" xfId="0" applyFont="1"/>
    <xf borderId="1" fillId="0" fontId="10" numFmtId="0" xfId="0" applyAlignment="1" applyBorder="1" applyFont="1">
      <alignment vertical="bottom"/>
    </xf>
    <xf borderId="0" fillId="0" fontId="11" numFmtId="0" xfId="0" applyFont="1"/>
    <xf borderId="0" fillId="6" fontId="12" numFmtId="0" xfId="0" applyAlignment="1" applyFont="1">
      <alignment horizontal="left"/>
    </xf>
    <xf borderId="0" fillId="0" fontId="10" numFmtId="0" xfId="0" applyAlignment="1" applyFont="1">
      <alignment vertical="bottom"/>
    </xf>
    <xf borderId="1" fillId="0" fontId="10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3" fillId="0" fontId="10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center" shrinkToFit="0" vertical="bottom" wrapText="1"/>
    </xf>
    <xf borderId="4" fillId="0" fontId="13" numFmtId="0" xfId="0" applyAlignment="1" applyBorder="1" applyFont="1">
      <alignment horizontal="center" shrinkToFit="0" vertical="bottom" wrapText="1"/>
    </xf>
    <xf borderId="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vertical="bottom"/>
    </xf>
    <xf borderId="6" fillId="0" fontId="10" numFmtId="0" xfId="0" applyAlignment="1" applyBorder="1" applyFont="1">
      <alignment horizontal="center" vertical="center"/>
    </xf>
    <xf borderId="0" fillId="0" fontId="8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1" fillId="0" fontId="10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6" fontId="12" numFmtId="0" xfId="0" applyAlignment="1" applyFont="1">
      <alignment horizontal="center" readingOrder="0" vertical="center"/>
    </xf>
    <xf borderId="0" fillId="0" fontId="10" numFmtId="0" xfId="0" applyAlignment="1" applyFont="1">
      <alignment horizontal="center" vertical="center"/>
    </xf>
    <xf borderId="1" fillId="0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vertical="center"/>
    </xf>
    <xf borderId="2" fillId="0" fontId="10" numFmtId="0" xfId="0" applyAlignment="1" applyBorder="1" applyFont="1">
      <alignment vertical="center"/>
    </xf>
    <xf borderId="2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5" fillId="0" fontId="10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center" shrinkToFit="0" vertical="center" wrapText="1"/>
    </xf>
    <xf borderId="4" fillId="0" fontId="13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wIgdneU0OitKRW360d304bNv7LtXeGcDVOhcyKQ12_g/edit" TargetMode="External"/><Relationship Id="rId2" Type="http://schemas.openxmlformats.org/officeDocument/2006/relationships/hyperlink" Target="https://docs.google.com/spreadsheets/d/1-rIzxWoRojKoMQEVn7IraY5R1Bowc9t55WiDv6yFPkY/edit" TargetMode="External"/><Relationship Id="rId3" Type="http://schemas.openxmlformats.org/officeDocument/2006/relationships/hyperlink" Target="https://docs.google.com/spreadsheets/d/1-rIzxWoRojKoMQEVn7IraY5R1Bowc9t55WiDv6yFPkY/edit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2.63"/>
    <col customWidth="1" min="2" max="2" width="13.88"/>
    <col customWidth="1" min="3" max="3" width="14.0"/>
    <col customWidth="1" min="4" max="4" width="12.88"/>
    <col customWidth="1" min="5" max="5" width="13.25"/>
    <col customWidth="1" min="6" max="6" width="14.25"/>
    <col customWidth="1" min="7" max="7" width="16.0"/>
    <col customWidth="1" min="8" max="8" width="19.25"/>
    <col customWidth="1" min="9" max="9" width="11.38"/>
    <col customWidth="1" min="10" max="10" width="11.25"/>
    <col customWidth="1" min="12" max="12" width="13.63"/>
    <col customWidth="1" min="13" max="14" width="11.75"/>
    <col customWidth="1" min="20" max="20" width="15.75"/>
    <col customWidth="1" min="21" max="21" width="13.5"/>
    <col customWidth="1" min="22" max="22" width="13.38"/>
    <col customWidth="1" min="23" max="23" width="13.0"/>
    <col customWidth="1" min="24" max="24" width="12.13"/>
    <col customWidth="1" min="25" max="25" width="10.63"/>
    <col customWidth="1" min="26" max="26" width="12.0"/>
    <col customWidth="1" min="27" max="27" width="12.38"/>
    <col customWidth="1" min="28" max="28" width="12.88"/>
    <col customWidth="1" min="29" max="31" width="10.63"/>
    <col customWidth="1" min="32" max="39" width="15.0"/>
  </cols>
  <sheetData>
    <row r="1" ht="15.75" customHeight="1">
      <c r="A1" s="1" t="s">
        <v>0</v>
      </c>
      <c r="B1" s="2" t="s">
        <v>1</v>
      </c>
      <c r="C1" s="2"/>
      <c r="D1" s="2"/>
      <c r="E1" s="2"/>
      <c r="F1" s="2"/>
      <c r="G1" s="3"/>
      <c r="H1" s="4" t="s">
        <v>2</v>
      </c>
      <c r="I1" s="5" t="s">
        <v>3</v>
      </c>
      <c r="O1" s="6" t="s">
        <v>4</v>
      </c>
      <c r="U1" s="7" t="s">
        <v>5</v>
      </c>
      <c r="Z1" s="6" t="s">
        <v>6</v>
      </c>
      <c r="AC1" s="8" t="s">
        <v>7</v>
      </c>
      <c r="AI1" s="9" t="s">
        <v>8</v>
      </c>
    </row>
    <row r="2" ht="74.25" customHeight="1">
      <c r="A2" s="10" t="s">
        <v>9</v>
      </c>
      <c r="B2" s="11" t="s">
        <v>10</v>
      </c>
      <c r="C2" s="12" t="s">
        <v>11</v>
      </c>
      <c r="D2" s="13" t="s">
        <v>12</v>
      </c>
      <c r="E2" s="10" t="s">
        <v>13</v>
      </c>
      <c r="F2" s="10" t="s">
        <v>14</v>
      </c>
      <c r="G2" s="11" t="s">
        <v>15</v>
      </c>
      <c r="H2" s="13" t="s">
        <v>16</v>
      </c>
      <c r="I2" s="14" t="s">
        <v>17</v>
      </c>
      <c r="J2" s="14" t="s">
        <v>18</v>
      </c>
      <c r="K2" s="15" t="s">
        <v>19</v>
      </c>
      <c r="L2" s="16" t="s">
        <v>20</v>
      </c>
      <c r="M2" s="16" t="s">
        <v>21</v>
      </c>
      <c r="N2" s="15" t="s">
        <v>22</v>
      </c>
      <c r="O2" s="17" t="s">
        <v>17</v>
      </c>
      <c r="P2" s="17" t="s">
        <v>18</v>
      </c>
      <c r="Q2" s="18" t="s">
        <v>19</v>
      </c>
      <c r="R2" s="18" t="s">
        <v>20</v>
      </c>
      <c r="S2" s="18" t="s">
        <v>21</v>
      </c>
      <c r="T2" s="18" t="s">
        <v>22</v>
      </c>
      <c r="U2" s="18" t="s">
        <v>23</v>
      </c>
      <c r="V2" s="18" t="s">
        <v>24</v>
      </c>
      <c r="W2" s="19" t="s">
        <v>25</v>
      </c>
      <c r="X2" s="19" t="s">
        <v>26</v>
      </c>
      <c r="Y2" s="18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  <c r="AF2" s="11" t="s">
        <v>34</v>
      </c>
      <c r="AG2" s="11" t="s">
        <v>35</v>
      </c>
      <c r="AH2" s="11" t="s">
        <v>36</v>
      </c>
      <c r="AI2" s="11" t="s">
        <v>33</v>
      </c>
      <c r="AJ2" s="11" t="s">
        <v>34</v>
      </c>
      <c r="AK2" s="11" t="s">
        <v>35</v>
      </c>
      <c r="AL2" s="13" t="s">
        <v>37</v>
      </c>
      <c r="AM2" s="13" t="s">
        <v>38</v>
      </c>
    </row>
    <row r="3" ht="21.0" customHeight="1">
      <c r="A3" s="20">
        <v>45012.0</v>
      </c>
      <c r="B3" s="21">
        <f>2369+416</f>
        <v>2785</v>
      </c>
      <c r="C3" s="22">
        <v>30.0</v>
      </c>
      <c r="D3" s="23" t="s">
        <v>39</v>
      </c>
      <c r="E3" s="24">
        <f>123/202393</f>
        <v>0.0006077285282</v>
      </c>
      <c r="F3" s="24">
        <f>123/2369</f>
        <v>0.05192064162</v>
      </c>
      <c r="G3" s="25">
        <v>0.88</v>
      </c>
      <c r="H3" s="22" t="s">
        <v>40</v>
      </c>
      <c r="I3" s="22">
        <v>23.0</v>
      </c>
      <c r="J3" s="22">
        <v>21.0</v>
      </c>
      <c r="K3" s="21">
        <v>33.0</v>
      </c>
      <c r="L3" s="22">
        <v>40.0</v>
      </c>
      <c r="M3" s="22">
        <v>8.0</v>
      </c>
      <c r="N3" s="22">
        <v>5.0</v>
      </c>
      <c r="O3" s="21">
        <v>904.0</v>
      </c>
      <c r="P3" s="22">
        <v>56.0</v>
      </c>
      <c r="Q3" s="21">
        <v>1138.0</v>
      </c>
      <c r="R3" s="22">
        <v>486.0</v>
      </c>
      <c r="S3" s="22">
        <v>159.0</v>
      </c>
      <c r="T3" s="22">
        <v>10.0</v>
      </c>
      <c r="U3" s="21">
        <v>2480.0</v>
      </c>
      <c r="V3" s="22">
        <v>215.0</v>
      </c>
      <c r="W3" s="22">
        <v>46.0</v>
      </c>
      <c r="X3" s="22">
        <v>38.0</v>
      </c>
      <c r="Y3" s="22">
        <v>22.0</v>
      </c>
      <c r="Z3" s="22">
        <v>2723.0</v>
      </c>
      <c r="AA3" s="22">
        <v>20.0</v>
      </c>
      <c r="AB3" s="22">
        <v>42.0</v>
      </c>
      <c r="AC3" s="22">
        <v>3498.0</v>
      </c>
      <c r="AD3" s="22">
        <v>612.0</v>
      </c>
      <c r="AE3" s="22">
        <v>214.0</v>
      </c>
      <c r="AF3" s="22">
        <v>148.0</v>
      </c>
      <c r="AG3" s="22">
        <v>52.0</v>
      </c>
      <c r="AH3" s="22">
        <v>25.0</v>
      </c>
      <c r="AI3" s="22">
        <v>81.0</v>
      </c>
      <c r="AJ3" s="22">
        <v>10.0</v>
      </c>
      <c r="AK3" s="22">
        <v>9.0</v>
      </c>
      <c r="AL3" s="22">
        <f t="shared" ref="AL3:AL9" si="1">AI3+AJ3+AK3</f>
        <v>100</v>
      </c>
      <c r="AM3" s="26">
        <f t="shared" ref="AM3:AM20" si="2">AL3/C3</f>
        <v>3.333333333</v>
      </c>
    </row>
    <row r="4" ht="21.0" customHeight="1">
      <c r="A4" s="20">
        <v>45026.0</v>
      </c>
      <c r="B4" s="21">
        <v>230.0</v>
      </c>
      <c r="C4" s="22">
        <v>28.0</v>
      </c>
      <c r="D4" s="23" t="s">
        <v>41</v>
      </c>
      <c r="E4" s="24">
        <f>71/11204</f>
        <v>0.006337022492</v>
      </c>
      <c r="F4" s="24">
        <f>71/152</f>
        <v>0.4671052632</v>
      </c>
      <c r="G4" s="25">
        <v>0.54</v>
      </c>
      <c r="H4" s="22" t="s">
        <v>42</v>
      </c>
      <c r="I4" s="22">
        <v>14.0</v>
      </c>
      <c r="J4" s="22">
        <v>39.0</v>
      </c>
      <c r="K4" s="22">
        <v>6.0</v>
      </c>
      <c r="L4" s="22">
        <v>20.0</v>
      </c>
      <c r="M4" s="22">
        <v>1.0</v>
      </c>
      <c r="N4" s="22">
        <v>4.0</v>
      </c>
      <c r="O4" s="22">
        <v>52.0</v>
      </c>
      <c r="P4" s="22">
        <v>76.0</v>
      </c>
      <c r="Q4" s="22">
        <v>40.0</v>
      </c>
      <c r="R4" s="22">
        <v>47.0</v>
      </c>
      <c r="S4" s="22">
        <v>3.0</v>
      </c>
      <c r="T4" s="22">
        <v>5.0</v>
      </c>
      <c r="U4" s="22">
        <v>56.0</v>
      </c>
      <c r="V4" s="22">
        <v>131.0</v>
      </c>
      <c r="W4" s="22">
        <v>0.0</v>
      </c>
      <c r="X4" s="22">
        <v>39.0</v>
      </c>
      <c r="Y4" s="22">
        <v>18.0</v>
      </c>
      <c r="Z4" s="22">
        <v>184.0</v>
      </c>
      <c r="AA4" s="22">
        <v>5.0</v>
      </c>
      <c r="AB4" s="22">
        <v>41.0</v>
      </c>
      <c r="AC4" s="22">
        <v>239.0</v>
      </c>
      <c r="AD4" s="22">
        <v>357.0</v>
      </c>
      <c r="AE4" s="22">
        <v>158.0</v>
      </c>
      <c r="AF4" s="22">
        <v>107.0</v>
      </c>
      <c r="AG4" s="22">
        <v>82.0</v>
      </c>
      <c r="AH4" s="22">
        <v>10.0</v>
      </c>
      <c r="AI4" s="22">
        <v>20.0</v>
      </c>
      <c r="AJ4" s="22">
        <v>5.0</v>
      </c>
      <c r="AK4" s="22">
        <v>7.0</v>
      </c>
      <c r="AL4" s="22">
        <f t="shared" si="1"/>
        <v>32</v>
      </c>
      <c r="AM4" s="26">
        <f t="shared" si="2"/>
        <v>1.142857143</v>
      </c>
    </row>
    <row r="5" ht="21.0" customHeight="1">
      <c r="A5" s="20">
        <v>45040.0</v>
      </c>
      <c r="B5" s="21">
        <v>1869.0</v>
      </c>
      <c r="C5" s="27">
        <v>26.0</v>
      </c>
      <c r="D5" s="28" t="s">
        <v>43</v>
      </c>
      <c r="E5" s="24">
        <f>170/135427</f>
        <v>0.001255288827</v>
      </c>
      <c r="F5" s="24">
        <f>170/1608</f>
        <v>0.105721393</v>
      </c>
      <c r="G5" s="25">
        <v>0.81</v>
      </c>
      <c r="H5" s="22" t="s">
        <v>44</v>
      </c>
      <c r="I5" s="22">
        <v>80.0</v>
      </c>
      <c r="J5" s="22">
        <v>51.0</v>
      </c>
      <c r="K5" s="22">
        <v>18.0</v>
      </c>
      <c r="L5" s="22">
        <v>18.0</v>
      </c>
      <c r="M5" s="22">
        <v>3.0</v>
      </c>
      <c r="N5" s="22">
        <v>3.0</v>
      </c>
      <c r="O5" s="22">
        <v>758.0</v>
      </c>
      <c r="P5" s="22">
        <v>83.0</v>
      </c>
      <c r="Q5" s="22">
        <v>736.0</v>
      </c>
      <c r="R5" s="22">
        <v>225.0</v>
      </c>
      <c r="S5" s="22">
        <v>39.0</v>
      </c>
      <c r="T5" s="22">
        <v>4.0</v>
      </c>
      <c r="U5" s="22">
        <v>1547.0</v>
      </c>
      <c r="V5" s="22">
        <v>226.0</v>
      </c>
      <c r="W5" s="22">
        <v>18.0</v>
      </c>
      <c r="X5" s="22">
        <v>67.0</v>
      </c>
      <c r="Y5" s="22">
        <v>29.0</v>
      </c>
      <c r="Z5" s="27">
        <v>1759.0</v>
      </c>
      <c r="AA5" s="27">
        <v>20.0</v>
      </c>
      <c r="AB5" s="22">
        <v>90.0</v>
      </c>
      <c r="AC5" s="22">
        <v>2301.0</v>
      </c>
      <c r="AD5" s="22">
        <v>609.0</v>
      </c>
      <c r="AE5" s="22">
        <v>280.0</v>
      </c>
      <c r="AF5" s="22">
        <v>217.0</v>
      </c>
      <c r="AG5" s="22">
        <v>136.0</v>
      </c>
      <c r="AH5" s="22">
        <v>24.0</v>
      </c>
      <c r="AI5" s="27">
        <v>72.0</v>
      </c>
      <c r="AJ5" s="27">
        <v>59.0</v>
      </c>
      <c r="AK5" s="27">
        <v>10.0</v>
      </c>
      <c r="AL5" s="22">
        <f t="shared" si="1"/>
        <v>141</v>
      </c>
      <c r="AM5" s="26">
        <f t="shared" si="2"/>
        <v>5.423076923</v>
      </c>
    </row>
    <row r="6" ht="21.0" customHeight="1">
      <c r="A6" s="20">
        <v>45054.0</v>
      </c>
      <c r="B6" s="21">
        <v>1365.0</v>
      </c>
      <c r="C6" s="27">
        <v>37.0</v>
      </c>
      <c r="D6" s="28" t="s">
        <v>45</v>
      </c>
      <c r="E6" s="24">
        <f>161/154848</f>
        <v>0.001039729283</v>
      </c>
      <c r="F6" s="24">
        <f>161/1122</f>
        <v>0.1434937611</v>
      </c>
      <c r="G6" s="25">
        <v>0.79</v>
      </c>
      <c r="H6" s="22" t="s">
        <v>46</v>
      </c>
      <c r="I6" s="22">
        <v>40.0</v>
      </c>
      <c r="J6" s="22">
        <v>44.0</v>
      </c>
      <c r="K6" s="22">
        <v>3.0</v>
      </c>
      <c r="L6" s="22">
        <v>18.0</v>
      </c>
      <c r="M6" s="22">
        <v>4.0</v>
      </c>
      <c r="N6" s="22">
        <v>3.0</v>
      </c>
      <c r="O6" s="22">
        <v>529.0</v>
      </c>
      <c r="P6" s="22">
        <v>75.0</v>
      </c>
      <c r="Q6" s="22">
        <v>523.0</v>
      </c>
      <c r="R6" s="22">
        <v>165.0</v>
      </c>
      <c r="S6" s="22">
        <v>49.0</v>
      </c>
      <c r="T6" s="22">
        <v>7.0</v>
      </c>
      <c r="U6" s="22">
        <v>1114.0</v>
      </c>
      <c r="V6" s="22">
        <v>195.0</v>
      </c>
      <c r="W6" s="22">
        <v>11.0</v>
      </c>
      <c r="X6" s="22">
        <v>42.0</v>
      </c>
      <c r="Y6" s="22">
        <v>11.0</v>
      </c>
      <c r="Z6" s="27">
        <v>1298.0</v>
      </c>
      <c r="AA6" s="27">
        <v>11.0</v>
      </c>
      <c r="AB6" s="22">
        <v>56.0</v>
      </c>
      <c r="AC6" s="22">
        <v>1499.0</v>
      </c>
      <c r="AD6" s="22">
        <v>795.0</v>
      </c>
      <c r="AE6" s="22">
        <v>139.0</v>
      </c>
      <c r="AF6" s="22">
        <v>94.0</v>
      </c>
      <c r="AG6" s="22">
        <v>81.0</v>
      </c>
      <c r="AH6" s="22">
        <v>23.0</v>
      </c>
      <c r="AI6" s="27">
        <v>38.0</v>
      </c>
      <c r="AJ6" s="27">
        <v>10.0</v>
      </c>
      <c r="AK6" s="27">
        <v>8.0</v>
      </c>
      <c r="AL6" s="22">
        <f t="shared" si="1"/>
        <v>56</v>
      </c>
      <c r="AM6" s="26">
        <f t="shared" si="2"/>
        <v>1.513513514</v>
      </c>
    </row>
    <row r="7" ht="21.0" customHeight="1">
      <c r="A7" s="20">
        <v>45068.0</v>
      </c>
      <c r="B7" s="21">
        <v>2854.0</v>
      </c>
      <c r="C7" s="22">
        <v>30.0</v>
      </c>
      <c r="D7" s="23" t="s">
        <v>47</v>
      </c>
      <c r="E7" s="24">
        <f>159/105984</f>
        <v>0.001500226449</v>
      </c>
      <c r="F7" s="24">
        <f>159/2528</f>
        <v>0.06289556962</v>
      </c>
      <c r="G7" s="25">
        <v>0.81</v>
      </c>
      <c r="H7" s="22" t="s">
        <v>48</v>
      </c>
      <c r="I7" s="27">
        <v>83.0</v>
      </c>
      <c r="J7" s="27">
        <v>31.0</v>
      </c>
      <c r="K7" s="22">
        <v>40.0</v>
      </c>
      <c r="L7" s="27">
        <v>13.0</v>
      </c>
      <c r="M7" s="27">
        <v>1.0</v>
      </c>
      <c r="N7" s="27">
        <v>1.0</v>
      </c>
      <c r="O7" s="27">
        <v>1289.0</v>
      </c>
      <c r="P7" s="27">
        <v>68.0</v>
      </c>
      <c r="Q7" s="22">
        <v>1262.0</v>
      </c>
      <c r="R7" s="27">
        <v>172.0</v>
      </c>
      <c r="S7" s="27">
        <v>32.0</v>
      </c>
      <c r="T7" s="27">
        <v>3.0</v>
      </c>
      <c r="U7" s="22">
        <v>2563.0</v>
      </c>
      <c r="V7" s="22">
        <v>145.0</v>
      </c>
      <c r="W7" s="22">
        <v>108.0</v>
      </c>
      <c r="X7" s="22">
        <v>31.0</v>
      </c>
      <c r="Y7" s="22">
        <v>22.0</v>
      </c>
      <c r="Z7" s="27">
        <v>2768.0</v>
      </c>
      <c r="AA7" s="27">
        <v>20.0</v>
      </c>
      <c r="AB7" s="27">
        <v>66.0</v>
      </c>
      <c r="AC7" s="22">
        <v>3849.0</v>
      </c>
      <c r="AD7" s="22">
        <v>496.0</v>
      </c>
      <c r="AE7" s="22">
        <v>252.0</v>
      </c>
      <c r="AF7" s="22">
        <v>90.0</v>
      </c>
      <c r="AG7" s="22">
        <v>71.0</v>
      </c>
      <c r="AH7" s="22">
        <v>36.0</v>
      </c>
      <c r="AI7" s="22">
        <v>54.0</v>
      </c>
      <c r="AJ7" s="22">
        <v>21.0</v>
      </c>
      <c r="AK7" s="22">
        <v>11.0</v>
      </c>
      <c r="AL7" s="22">
        <f t="shared" si="1"/>
        <v>86</v>
      </c>
      <c r="AM7" s="26">
        <f t="shared" si="2"/>
        <v>2.866666667</v>
      </c>
    </row>
    <row r="8" ht="21.0" customHeight="1">
      <c r="A8" s="20">
        <v>45082.0</v>
      </c>
      <c r="B8" s="21">
        <v>1673.0</v>
      </c>
      <c r="C8" s="22">
        <v>21.0</v>
      </c>
      <c r="D8" s="23" t="s">
        <v>49</v>
      </c>
      <c r="E8" s="24">
        <f>78/179393</f>
        <v>0.0004347995741</v>
      </c>
      <c r="F8" s="24">
        <f>78/1381</f>
        <v>0.05648081101</v>
      </c>
      <c r="G8" s="25">
        <v>0.81</v>
      </c>
      <c r="H8" s="22" t="s">
        <v>50</v>
      </c>
      <c r="I8" s="27">
        <v>38.0</v>
      </c>
      <c r="J8" s="27">
        <v>8.0</v>
      </c>
      <c r="K8" s="22">
        <v>29.0</v>
      </c>
      <c r="L8" s="27">
        <v>6.0</v>
      </c>
      <c r="M8" s="27">
        <v>1.0</v>
      </c>
      <c r="N8" s="27">
        <v>0.0</v>
      </c>
      <c r="O8" s="27">
        <v>669.0</v>
      </c>
      <c r="P8" s="27">
        <v>25.0</v>
      </c>
      <c r="Q8" s="22">
        <v>847.0</v>
      </c>
      <c r="R8" s="27">
        <v>89.0</v>
      </c>
      <c r="S8" s="27">
        <v>18.0</v>
      </c>
      <c r="T8" s="27">
        <v>1.0</v>
      </c>
      <c r="U8" s="22">
        <v>1506.0</v>
      </c>
      <c r="V8" s="22">
        <v>114.0</v>
      </c>
      <c r="W8" s="22">
        <v>35.0</v>
      </c>
      <c r="X8" s="22">
        <v>22.0</v>
      </c>
      <c r="Y8" s="22">
        <v>13.0</v>
      </c>
      <c r="Z8" s="27">
        <v>1608.0</v>
      </c>
      <c r="AA8" s="27">
        <v>13.0</v>
      </c>
      <c r="AB8" s="27">
        <v>52.0</v>
      </c>
      <c r="AC8" s="22">
        <v>2189.0</v>
      </c>
      <c r="AD8" s="22">
        <v>313.0</v>
      </c>
      <c r="AE8" s="22">
        <v>129.0</v>
      </c>
      <c r="AF8" s="22">
        <v>51.0</v>
      </c>
      <c r="AG8" s="22">
        <v>46.0</v>
      </c>
      <c r="AH8" s="22">
        <v>13.0</v>
      </c>
      <c r="AI8" s="22">
        <v>28.0</v>
      </c>
      <c r="AJ8" s="22">
        <v>13.0</v>
      </c>
      <c r="AK8" s="22">
        <v>7.0</v>
      </c>
      <c r="AL8" s="22">
        <f t="shared" si="1"/>
        <v>48</v>
      </c>
      <c r="AM8" s="26">
        <f t="shared" si="2"/>
        <v>2.285714286</v>
      </c>
    </row>
    <row r="9" ht="21.0" customHeight="1">
      <c r="A9" s="20">
        <v>45096.0</v>
      </c>
      <c r="B9" s="21">
        <v>498.0</v>
      </c>
      <c r="C9" s="22">
        <v>12.0</v>
      </c>
      <c r="D9" s="23" t="s">
        <v>51</v>
      </c>
      <c r="E9" s="24">
        <f>98/85153</f>
        <v>0.001150869611</v>
      </c>
      <c r="F9" s="24">
        <f>98/443</f>
        <v>0.2212189616</v>
      </c>
      <c r="G9" s="25">
        <v>0.64</v>
      </c>
      <c r="H9" s="22" t="s">
        <v>52</v>
      </c>
      <c r="I9" s="27">
        <v>56.0</v>
      </c>
      <c r="J9" s="27">
        <v>9.0</v>
      </c>
      <c r="K9" s="22">
        <v>3.0</v>
      </c>
      <c r="L9" s="27">
        <v>1.0</v>
      </c>
      <c r="M9" s="27">
        <v>0.0</v>
      </c>
      <c r="N9" s="27">
        <v>1.0</v>
      </c>
      <c r="O9" s="27">
        <v>262.0</v>
      </c>
      <c r="P9" s="27">
        <v>24.0</v>
      </c>
      <c r="Q9" s="22">
        <v>170.0</v>
      </c>
      <c r="R9" s="27">
        <v>20.0</v>
      </c>
      <c r="S9" s="27">
        <v>0.0</v>
      </c>
      <c r="T9" s="27">
        <v>7.0</v>
      </c>
      <c r="U9" s="22">
        <v>228.0</v>
      </c>
      <c r="V9" s="22">
        <v>222.0</v>
      </c>
      <c r="W9" s="22">
        <v>8.0</v>
      </c>
      <c r="X9" s="22">
        <v>38.0</v>
      </c>
      <c r="Y9" s="22">
        <v>9.0</v>
      </c>
      <c r="Z9" s="27">
        <v>461.0</v>
      </c>
      <c r="AA9" s="27">
        <v>3.0</v>
      </c>
      <c r="AB9" s="27">
        <v>34.0</v>
      </c>
      <c r="AC9" s="22">
        <v>416.0</v>
      </c>
      <c r="AD9" s="22">
        <v>1002.0</v>
      </c>
      <c r="AE9" s="22">
        <v>174.0</v>
      </c>
      <c r="AF9" s="22">
        <v>20.0</v>
      </c>
      <c r="AG9" s="22">
        <v>30.0</v>
      </c>
      <c r="AH9" s="22">
        <v>4.0</v>
      </c>
      <c r="AI9" s="22">
        <v>33.0</v>
      </c>
      <c r="AJ9" s="22">
        <v>1.0</v>
      </c>
      <c r="AK9" s="22">
        <v>0.0</v>
      </c>
      <c r="AL9" s="22">
        <f t="shared" si="1"/>
        <v>34</v>
      </c>
      <c r="AM9" s="26">
        <f t="shared" si="2"/>
        <v>2.833333333</v>
      </c>
    </row>
    <row r="10" ht="21.0" customHeight="1">
      <c r="A10" s="20">
        <v>45110.0</v>
      </c>
      <c r="B10" s="21">
        <v>1393.0</v>
      </c>
      <c r="C10" s="29">
        <v>17.0</v>
      </c>
      <c r="D10" s="23" t="s">
        <v>53</v>
      </c>
      <c r="E10" s="24">
        <f>174/139807</f>
        <v>0.001244572875</v>
      </c>
      <c r="F10" s="24">
        <f>174/1176</f>
        <v>0.1479591837</v>
      </c>
      <c r="G10" s="25">
        <v>0.48</v>
      </c>
      <c r="H10" s="29" t="s">
        <v>54</v>
      </c>
      <c r="I10" s="29">
        <v>58.0</v>
      </c>
      <c r="J10" s="29">
        <v>12.0</v>
      </c>
      <c r="K10" s="29">
        <v>26.0</v>
      </c>
      <c r="L10" s="29">
        <v>7.0</v>
      </c>
      <c r="M10" s="29">
        <v>0.0</v>
      </c>
      <c r="N10" s="29">
        <v>1.0</v>
      </c>
      <c r="O10" s="29">
        <v>678.0</v>
      </c>
      <c r="P10" s="29">
        <v>62.0</v>
      </c>
      <c r="Q10" s="29">
        <v>548.0</v>
      </c>
      <c r="R10" s="29">
        <v>57.0</v>
      </c>
      <c r="S10" s="29">
        <v>10.0</v>
      </c>
      <c r="T10" s="29">
        <v>5.0</v>
      </c>
      <c r="U10" s="29">
        <v>1170.0</v>
      </c>
      <c r="V10" s="29">
        <v>106.0</v>
      </c>
      <c r="W10" s="29">
        <v>83.0</v>
      </c>
      <c r="X10" s="29">
        <v>22.0</v>
      </c>
      <c r="Y10" s="29">
        <v>17.0</v>
      </c>
      <c r="Z10" s="29">
        <v>1343.0</v>
      </c>
      <c r="AA10" s="29">
        <v>5.0</v>
      </c>
      <c r="AB10" s="29">
        <v>45.0</v>
      </c>
      <c r="AC10" s="29">
        <v>2356.0</v>
      </c>
      <c r="AD10" s="29">
        <v>398.0</v>
      </c>
      <c r="AE10" s="29">
        <v>810.0</v>
      </c>
      <c r="AF10" s="29">
        <v>296.0</v>
      </c>
      <c r="AG10" s="29">
        <v>170.0</v>
      </c>
      <c r="AH10" s="29">
        <v>44.0</v>
      </c>
      <c r="AI10" s="29">
        <v>207.0</v>
      </c>
      <c r="AJ10" s="29">
        <v>95.0</v>
      </c>
      <c r="AK10" s="29">
        <v>57.0</v>
      </c>
      <c r="AL10" s="29">
        <v>359.0</v>
      </c>
      <c r="AM10" s="26">
        <f t="shared" si="2"/>
        <v>21.11764706</v>
      </c>
    </row>
    <row r="11" ht="21.0" customHeight="1">
      <c r="A11" s="20">
        <v>45124.0</v>
      </c>
      <c r="B11" s="21">
        <v>49.0</v>
      </c>
      <c r="C11" s="29">
        <v>10.0</v>
      </c>
      <c r="D11" s="23" t="s">
        <v>55</v>
      </c>
      <c r="E11" s="24">
        <f>9/57052</f>
        <v>0.0001577508238</v>
      </c>
      <c r="F11" s="24">
        <f>9/22</f>
        <v>0.4090909091</v>
      </c>
      <c r="G11" s="25">
        <v>0.31</v>
      </c>
      <c r="H11" s="29" t="s">
        <v>56</v>
      </c>
      <c r="I11" s="29">
        <v>4.0</v>
      </c>
      <c r="J11" s="29">
        <v>9.0</v>
      </c>
      <c r="K11" s="29">
        <v>0.0</v>
      </c>
      <c r="L11" s="29">
        <v>2.0</v>
      </c>
      <c r="M11" s="29">
        <v>0.0</v>
      </c>
      <c r="N11" s="29">
        <v>0.0</v>
      </c>
      <c r="O11" s="29">
        <v>16.0</v>
      </c>
      <c r="P11" s="29">
        <v>11.0</v>
      </c>
      <c r="Q11" s="29">
        <v>3.0</v>
      </c>
      <c r="R11" s="29">
        <v>8.0</v>
      </c>
      <c r="S11" s="29">
        <v>0.0</v>
      </c>
      <c r="T11" s="29">
        <v>0.0</v>
      </c>
      <c r="U11" s="29">
        <v>11.0</v>
      </c>
      <c r="V11" s="29">
        <v>17.0</v>
      </c>
      <c r="W11" s="29">
        <v>0.0</v>
      </c>
      <c r="X11" s="29">
        <v>6.0</v>
      </c>
      <c r="Y11" s="29">
        <v>5.0</v>
      </c>
      <c r="Z11" s="29">
        <v>29.0</v>
      </c>
      <c r="AA11" s="29">
        <v>0.0</v>
      </c>
      <c r="AB11" s="29">
        <v>14.0</v>
      </c>
      <c r="AC11" s="29">
        <v>59.0</v>
      </c>
      <c r="AD11" s="29">
        <v>26.0</v>
      </c>
      <c r="AE11" s="29">
        <v>94.0</v>
      </c>
      <c r="AF11" s="29">
        <v>32.0</v>
      </c>
      <c r="AG11" s="29">
        <v>28.0</v>
      </c>
      <c r="AH11" s="29">
        <v>6.0</v>
      </c>
      <c r="AI11" s="29">
        <v>54.0</v>
      </c>
      <c r="AJ11" s="29">
        <v>18.0</v>
      </c>
      <c r="AK11" s="29">
        <v>4.0</v>
      </c>
      <c r="AL11" s="29">
        <v>76.0</v>
      </c>
      <c r="AM11" s="26">
        <f t="shared" si="2"/>
        <v>7.6</v>
      </c>
    </row>
    <row r="12" ht="21.0" customHeight="1">
      <c r="A12" s="20">
        <v>45138.0</v>
      </c>
      <c r="B12" s="21">
        <v>687.0</v>
      </c>
      <c r="C12" s="29">
        <v>16.0</v>
      </c>
      <c r="D12" s="23">
        <v>187.0</v>
      </c>
      <c r="E12" s="24">
        <f>187/61895</f>
        <v>0.003021245658</v>
      </c>
      <c r="F12" s="24">
        <f>187/564</f>
        <v>0.3315602837</v>
      </c>
      <c r="G12" s="25">
        <v>0.17</v>
      </c>
      <c r="H12" s="29" t="s">
        <v>57</v>
      </c>
      <c r="I12" s="29">
        <v>50.0</v>
      </c>
      <c r="J12" s="29">
        <v>11.0</v>
      </c>
      <c r="K12" s="29">
        <v>18.0</v>
      </c>
      <c r="L12" s="29">
        <v>7.0</v>
      </c>
      <c r="M12" s="29">
        <v>2.0</v>
      </c>
      <c r="N12" s="29">
        <v>0.0</v>
      </c>
      <c r="O12" s="29">
        <v>368.0</v>
      </c>
      <c r="P12" s="29">
        <v>53.0</v>
      </c>
      <c r="Q12" s="29">
        <v>215.0</v>
      </c>
      <c r="R12" s="29">
        <v>39.0</v>
      </c>
      <c r="S12" s="29">
        <v>6.0</v>
      </c>
      <c r="T12" s="29">
        <v>0.0</v>
      </c>
      <c r="U12" s="29">
        <v>573.0</v>
      </c>
      <c r="V12" s="29">
        <v>55.0</v>
      </c>
      <c r="W12" s="29">
        <v>43.0</v>
      </c>
      <c r="X12" s="29">
        <v>15.0</v>
      </c>
      <c r="Y12" s="29">
        <v>9.0</v>
      </c>
      <c r="Z12" s="29">
        <v>661.0</v>
      </c>
      <c r="AA12" s="29">
        <v>3.0</v>
      </c>
      <c r="AB12" s="29">
        <v>24.0</v>
      </c>
      <c r="AC12" s="21">
        <v>1270.0</v>
      </c>
      <c r="AD12" s="22">
        <v>316.0</v>
      </c>
      <c r="AE12" s="29">
        <v>694.0</v>
      </c>
      <c r="AF12" s="29">
        <v>202.0</v>
      </c>
      <c r="AG12" s="29">
        <v>169.0</v>
      </c>
      <c r="AH12" s="29">
        <v>33.0</v>
      </c>
      <c r="AI12" s="29">
        <v>188.0</v>
      </c>
      <c r="AJ12" s="29">
        <v>98.0</v>
      </c>
      <c r="AK12" s="29">
        <v>67.0</v>
      </c>
      <c r="AL12" s="29">
        <v>353.0</v>
      </c>
      <c r="AM12" s="26">
        <f t="shared" si="2"/>
        <v>22.0625</v>
      </c>
    </row>
    <row r="13" ht="21.0" customHeight="1">
      <c r="A13" s="20">
        <v>45152.0</v>
      </c>
      <c r="B13" s="21">
        <v>39.0</v>
      </c>
      <c r="C13" s="29">
        <v>6.0</v>
      </c>
      <c r="D13" s="23">
        <v>9.0</v>
      </c>
      <c r="E13" s="24">
        <f>9/41729</f>
        <v>0.0002156773467</v>
      </c>
      <c r="F13" s="24">
        <f>9/16</f>
        <v>0.5625</v>
      </c>
      <c r="G13" s="30">
        <v>0.21</v>
      </c>
      <c r="H13" s="29" t="s">
        <v>58</v>
      </c>
      <c r="I13" s="29">
        <v>6.0</v>
      </c>
      <c r="J13" s="29">
        <v>3.0</v>
      </c>
      <c r="K13" s="29">
        <v>2.0</v>
      </c>
      <c r="L13" s="22">
        <v>0.0</v>
      </c>
      <c r="M13" s="29">
        <v>0.0</v>
      </c>
      <c r="N13" s="29">
        <v>0.0</v>
      </c>
      <c r="O13" s="29">
        <v>21.0</v>
      </c>
      <c r="P13" s="29">
        <v>5.0</v>
      </c>
      <c r="Q13" s="29">
        <v>11.0</v>
      </c>
      <c r="R13" s="29">
        <v>0.0</v>
      </c>
      <c r="S13" s="29">
        <v>1.0</v>
      </c>
      <c r="T13" s="29">
        <v>0.0</v>
      </c>
      <c r="U13" s="29">
        <v>13.0</v>
      </c>
      <c r="V13" s="29">
        <v>20.0</v>
      </c>
      <c r="W13" s="29">
        <v>2.0</v>
      </c>
      <c r="X13" s="29">
        <v>5.0</v>
      </c>
      <c r="Y13" s="29">
        <v>0.0</v>
      </c>
      <c r="Z13" s="29">
        <v>26.0</v>
      </c>
      <c r="AA13" s="29">
        <v>1.0</v>
      </c>
      <c r="AB13" s="29">
        <v>12.0</v>
      </c>
      <c r="AC13" s="29">
        <v>37.0</v>
      </c>
      <c r="AD13" s="29">
        <v>42.0</v>
      </c>
      <c r="AE13" s="29">
        <v>58.0</v>
      </c>
      <c r="AF13" s="29">
        <v>22.0</v>
      </c>
      <c r="AG13" s="29">
        <v>11.0</v>
      </c>
      <c r="AH13" s="29">
        <v>11.0</v>
      </c>
      <c r="AI13" s="29">
        <v>14.0</v>
      </c>
      <c r="AJ13" s="29">
        <v>4.0</v>
      </c>
      <c r="AK13" s="29">
        <v>1.0</v>
      </c>
      <c r="AL13" s="29">
        <v>19.0</v>
      </c>
      <c r="AM13" s="26">
        <f t="shared" si="2"/>
        <v>3.166666667</v>
      </c>
    </row>
    <row r="14" ht="21.0" customHeight="1">
      <c r="A14" s="20">
        <v>45166.0</v>
      </c>
      <c r="B14" s="31">
        <v>258.0</v>
      </c>
      <c r="C14" s="32">
        <v>6.0</v>
      </c>
      <c r="D14" s="32">
        <v>46.0</v>
      </c>
      <c r="E14" s="24">
        <f>46/68816</f>
        <v>0.0006684491979</v>
      </c>
      <c r="F14" s="24">
        <f>46/164</f>
        <v>0.2804878049</v>
      </c>
      <c r="G14" s="30">
        <v>0.33</v>
      </c>
      <c r="H14" s="32" t="s">
        <v>59</v>
      </c>
      <c r="I14" s="32">
        <v>11.0</v>
      </c>
      <c r="J14" s="32">
        <v>9.0</v>
      </c>
      <c r="K14" s="32">
        <v>0.0</v>
      </c>
      <c r="L14" s="32">
        <v>1.0</v>
      </c>
      <c r="M14" s="32">
        <v>0.0</v>
      </c>
      <c r="N14" s="32">
        <v>0.0</v>
      </c>
      <c r="O14" s="32">
        <v>87.0</v>
      </c>
      <c r="P14" s="32">
        <v>66.0</v>
      </c>
      <c r="Q14" s="32">
        <v>48.0</v>
      </c>
      <c r="R14" s="32">
        <v>52.0</v>
      </c>
      <c r="S14" s="32">
        <v>0.0</v>
      </c>
      <c r="T14" s="32">
        <v>0.0</v>
      </c>
      <c r="U14" s="32">
        <v>212.0</v>
      </c>
      <c r="V14" s="32">
        <v>26.0</v>
      </c>
      <c r="W14" s="32">
        <v>10.0</v>
      </c>
      <c r="X14" s="32">
        <v>7.0</v>
      </c>
      <c r="Y14" s="32">
        <v>5.0</v>
      </c>
      <c r="Z14" s="32">
        <v>241.0</v>
      </c>
      <c r="AA14" s="32">
        <v>3.0</v>
      </c>
      <c r="AB14" s="32">
        <v>14.0</v>
      </c>
      <c r="AC14" s="32">
        <v>400.0</v>
      </c>
      <c r="AD14" s="32">
        <v>124.0</v>
      </c>
      <c r="AE14" s="32">
        <v>185.0</v>
      </c>
      <c r="AF14" s="32">
        <v>73.0</v>
      </c>
      <c r="AG14" s="32">
        <v>51.0</v>
      </c>
      <c r="AH14" s="32">
        <v>24.0</v>
      </c>
      <c r="AI14" s="32">
        <v>60.0</v>
      </c>
      <c r="AJ14" s="32">
        <v>37.0</v>
      </c>
      <c r="AK14" s="32">
        <v>20.0</v>
      </c>
      <c r="AL14" s="32">
        <v>117.0</v>
      </c>
      <c r="AM14" s="26">
        <f t="shared" si="2"/>
        <v>19.5</v>
      </c>
    </row>
    <row r="15" ht="21.0" customHeight="1">
      <c r="A15" s="20">
        <v>45180.0</v>
      </c>
      <c r="B15" s="31">
        <v>545.0</v>
      </c>
      <c r="C15" s="32">
        <v>8.0</v>
      </c>
      <c r="D15" s="32">
        <v>82.0</v>
      </c>
      <c r="E15" s="24">
        <f>82/59201</f>
        <v>0.001385111738</v>
      </c>
      <c r="F15" s="24">
        <f>82/422</f>
        <v>0.1943127962</v>
      </c>
      <c r="G15" s="30">
        <v>0.29</v>
      </c>
      <c r="H15" s="32" t="s">
        <v>60</v>
      </c>
      <c r="I15" s="33">
        <v>30.0</v>
      </c>
      <c r="J15" s="32">
        <v>1.0</v>
      </c>
      <c r="K15" s="32">
        <v>16.0</v>
      </c>
      <c r="L15" s="32">
        <v>1.0</v>
      </c>
      <c r="M15" s="32">
        <v>0.0</v>
      </c>
      <c r="N15" s="32">
        <v>0.0</v>
      </c>
      <c r="O15" s="32">
        <v>324.0</v>
      </c>
      <c r="P15" s="32">
        <v>5.0</v>
      </c>
      <c r="Q15" s="32">
        <v>199.0</v>
      </c>
      <c r="R15" s="32">
        <v>6.0</v>
      </c>
      <c r="S15" s="32">
        <v>0.0</v>
      </c>
      <c r="T15" s="32">
        <v>0.0</v>
      </c>
      <c r="U15" s="32">
        <v>446.0</v>
      </c>
      <c r="V15" s="32">
        <v>38.0</v>
      </c>
      <c r="W15" s="32">
        <v>43.0</v>
      </c>
      <c r="X15" s="32">
        <v>14.0</v>
      </c>
      <c r="Y15" s="32">
        <v>9.0</v>
      </c>
      <c r="Z15" s="32">
        <v>521.0</v>
      </c>
      <c r="AA15" s="32">
        <v>4.0</v>
      </c>
      <c r="AB15" s="32">
        <v>21.0</v>
      </c>
      <c r="AC15" s="32">
        <v>917.0</v>
      </c>
      <c r="AD15" s="32">
        <v>197.0</v>
      </c>
      <c r="AE15" s="29">
        <v>439.0</v>
      </c>
      <c r="AF15" s="29">
        <v>222.0</v>
      </c>
      <c r="AG15" s="29">
        <v>89.0</v>
      </c>
      <c r="AH15" s="29">
        <v>28.0</v>
      </c>
      <c r="AI15" s="32">
        <v>2.0</v>
      </c>
      <c r="AJ15" s="32">
        <v>0.0</v>
      </c>
      <c r="AK15" s="32">
        <v>0.0</v>
      </c>
      <c r="AL15" s="32">
        <v>2.0</v>
      </c>
      <c r="AM15" s="26">
        <f t="shared" si="2"/>
        <v>0.25</v>
      </c>
    </row>
    <row r="16" ht="18.0" customHeight="1">
      <c r="A16" s="20">
        <v>45194.0</v>
      </c>
      <c r="B16" s="32">
        <v>185.0</v>
      </c>
      <c r="C16" s="32">
        <v>8.0</v>
      </c>
      <c r="D16" s="32">
        <v>24.0</v>
      </c>
      <c r="E16" s="24">
        <f>24/46595</f>
        <v>0.000515076725</v>
      </c>
      <c r="F16" s="24">
        <f>24/128</f>
        <v>0.1875</v>
      </c>
      <c r="G16" s="30">
        <v>0.33</v>
      </c>
      <c r="H16" s="32" t="s">
        <v>61</v>
      </c>
      <c r="I16" s="32">
        <v>9.0</v>
      </c>
      <c r="J16" s="32">
        <v>2.0</v>
      </c>
      <c r="K16" s="32">
        <v>5.0</v>
      </c>
      <c r="L16" s="32">
        <v>0.0</v>
      </c>
      <c r="M16" s="32">
        <v>0.0</v>
      </c>
      <c r="N16" s="32">
        <v>0.0</v>
      </c>
      <c r="O16" s="32">
        <v>104.0</v>
      </c>
      <c r="P16" s="32">
        <v>10.0</v>
      </c>
      <c r="Q16" s="32">
        <v>62.0</v>
      </c>
      <c r="R16" s="32">
        <v>5.0</v>
      </c>
      <c r="S16" s="32">
        <v>0.0</v>
      </c>
      <c r="T16" s="32">
        <v>0.0</v>
      </c>
      <c r="U16" s="32">
        <v>140.0</v>
      </c>
      <c r="V16" s="32">
        <v>24.0</v>
      </c>
      <c r="W16" s="32">
        <v>15.0</v>
      </c>
      <c r="X16" s="32">
        <v>7.0</v>
      </c>
      <c r="Y16" s="32">
        <v>4.0</v>
      </c>
      <c r="Z16" s="32">
        <v>167.0</v>
      </c>
      <c r="AA16" s="32">
        <v>1.0</v>
      </c>
      <c r="AB16" s="32">
        <v>17.0</v>
      </c>
      <c r="AC16" s="32">
        <v>303.0</v>
      </c>
      <c r="AD16" s="32">
        <v>83.0</v>
      </c>
      <c r="AE16" s="32">
        <v>163.0</v>
      </c>
      <c r="AF16" s="32">
        <v>79.0</v>
      </c>
      <c r="AG16" s="32">
        <v>26.0</v>
      </c>
      <c r="AH16" s="32">
        <v>9.0</v>
      </c>
      <c r="AI16" s="32">
        <v>0.0</v>
      </c>
      <c r="AJ16" s="32">
        <v>1.0</v>
      </c>
      <c r="AK16" s="32">
        <v>0.0</v>
      </c>
      <c r="AL16" s="32">
        <v>1.0</v>
      </c>
      <c r="AM16" s="26">
        <f t="shared" si="2"/>
        <v>0.125</v>
      </c>
    </row>
    <row r="17" ht="18.0" customHeight="1">
      <c r="A17" s="20">
        <v>45208.0</v>
      </c>
      <c r="B17" s="32">
        <v>526.0</v>
      </c>
      <c r="C17" s="32">
        <v>10.0</v>
      </c>
      <c r="D17" s="32">
        <v>83.0</v>
      </c>
      <c r="E17" s="24">
        <f>83/93175</f>
        <v>0.0008907968876</v>
      </c>
      <c r="F17" s="24">
        <f>83/395</f>
        <v>0.2101265823</v>
      </c>
      <c r="G17" s="30">
        <v>0.29</v>
      </c>
      <c r="H17" s="32" t="s">
        <v>62</v>
      </c>
      <c r="I17" s="32">
        <v>18.0</v>
      </c>
      <c r="J17" s="32">
        <v>5.0</v>
      </c>
      <c r="K17" s="32">
        <v>11.0</v>
      </c>
      <c r="L17" s="32">
        <v>0.0</v>
      </c>
      <c r="M17" s="32">
        <v>0.0</v>
      </c>
      <c r="N17" s="32">
        <v>0.0</v>
      </c>
      <c r="O17" s="32">
        <v>282.0</v>
      </c>
      <c r="P17" s="32">
        <v>44.0</v>
      </c>
      <c r="Q17" s="32">
        <v>163.0</v>
      </c>
      <c r="R17" s="32">
        <v>20.0</v>
      </c>
      <c r="S17" s="32">
        <v>2.0</v>
      </c>
      <c r="T17" s="32">
        <v>0.0</v>
      </c>
      <c r="U17" s="32">
        <v>448.0</v>
      </c>
      <c r="V17" s="32">
        <v>30.0</v>
      </c>
      <c r="W17" s="32">
        <v>36.0</v>
      </c>
      <c r="X17" s="32">
        <v>8.0</v>
      </c>
      <c r="Y17" s="32">
        <v>8.0</v>
      </c>
      <c r="Z17" s="32">
        <v>503.0</v>
      </c>
      <c r="AA17" s="32">
        <v>4.0</v>
      </c>
      <c r="AB17" s="32">
        <v>19.0</v>
      </c>
      <c r="AC17" s="32">
        <v>921.0</v>
      </c>
      <c r="AD17" s="32">
        <v>193.0</v>
      </c>
      <c r="AE17" s="32">
        <v>394.0</v>
      </c>
      <c r="AF17" s="32">
        <v>188.0</v>
      </c>
      <c r="AG17" s="32">
        <v>98.0</v>
      </c>
      <c r="AH17" s="32">
        <v>15.0</v>
      </c>
      <c r="AI17" s="32">
        <v>0.0</v>
      </c>
      <c r="AJ17" s="32">
        <v>2.0</v>
      </c>
      <c r="AK17" s="32">
        <v>0.0</v>
      </c>
      <c r="AL17" s="32">
        <v>2.0</v>
      </c>
      <c r="AM17" s="26">
        <f t="shared" si="2"/>
        <v>0.2</v>
      </c>
    </row>
    <row r="18" ht="18.0" customHeight="1">
      <c r="A18" s="20">
        <v>45222.0</v>
      </c>
      <c r="B18" s="32">
        <v>53.0</v>
      </c>
      <c r="C18" s="32">
        <v>21.0</v>
      </c>
      <c r="D18" s="32">
        <v>11.0</v>
      </c>
      <c r="E18" s="24">
        <f>11/61669</f>
        <v>0.0001783716292</v>
      </c>
      <c r="F18" s="24">
        <f>11/30</f>
        <v>0.3666666667</v>
      </c>
      <c r="G18" s="30">
        <v>0.26</v>
      </c>
      <c r="H18" s="32" t="s">
        <v>63</v>
      </c>
      <c r="I18" s="32">
        <v>7.0</v>
      </c>
      <c r="J18" s="32">
        <v>2.0</v>
      </c>
      <c r="K18" s="32">
        <v>2.0</v>
      </c>
      <c r="L18" s="32">
        <v>0.0</v>
      </c>
      <c r="M18" s="32">
        <v>0.0</v>
      </c>
      <c r="N18" s="32">
        <v>0.0</v>
      </c>
      <c r="O18" s="32">
        <v>23.0</v>
      </c>
      <c r="P18" s="32">
        <v>3.0</v>
      </c>
      <c r="Q18" s="32">
        <v>20.0</v>
      </c>
      <c r="R18" s="32">
        <v>3.0</v>
      </c>
      <c r="S18" s="32">
        <v>0.0</v>
      </c>
      <c r="T18" s="32">
        <v>0.0</v>
      </c>
      <c r="U18" s="32">
        <v>24.0</v>
      </c>
      <c r="V18" s="32">
        <v>21.0</v>
      </c>
      <c r="W18" s="32">
        <v>3.0</v>
      </c>
      <c r="X18" s="32">
        <v>3.0</v>
      </c>
      <c r="Y18" s="32">
        <v>4.0</v>
      </c>
      <c r="Z18" s="32">
        <v>36.0</v>
      </c>
      <c r="AA18" s="32">
        <v>0.0</v>
      </c>
      <c r="AB18" s="32">
        <v>17.0</v>
      </c>
      <c r="AC18" s="32">
        <v>62.0</v>
      </c>
      <c r="AD18" s="32">
        <v>66.0</v>
      </c>
      <c r="AE18" s="32">
        <v>28.0</v>
      </c>
      <c r="AF18" s="32">
        <v>43.0</v>
      </c>
      <c r="AG18" s="32">
        <v>23.0</v>
      </c>
      <c r="AH18" s="32">
        <v>2.0</v>
      </c>
      <c r="AI18" s="32">
        <v>0.0</v>
      </c>
      <c r="AJ18" s="32">
        <v>0.0</v>
      </c>
      <c r="AK18" s="32">
        <v>0.0</v>
      </c>
      <c r="AL18" s="32">
        <v>0.0</v>
      </c>
      <c r="AM18" s="26">
        <f t="shared" si="2"/>
        <v>0</v>
      </c>
    </row>
    <row r="19" ht="18.0" customHeight="1">
      <c r="A19" s="20">
        <v>45236.0</v>
      </c>
      <c r="B19" s="32">
        <v>431.0</v>
      </c>
      <c r="C19" s="32">
        <v>40.0</v>
      </c>
      <c r="D19" s="32">
        <v>81.0</v>
      </c>
      <c r="E19" s="24">
        <f>81/219740</f>
        <v>0.000368617457</v>
      </c>
      <c r="F19" s="24">
        <f>81/1277</f>
        <v>0.06342991386</v>
      </c>
      <c r="G19" s="30">
        <v>0.28</v>
      </c>
      <c r="H19" s="32" t="s">
        <v>64</v>
      </c>
      <c r="I19" s="32">
        <v>19.0</v>
      </c>
      <c r="J19" s="32">
        <v>5.0</v>
      </c>
      <c r="K19" s="32">
        <v>15.0</v>
      </c>
      <c r="L19" s="32">
        <v>1.0</v>
      </c>
      <c r="M19" s="32">
        <v>0.0</v>
      </c>
      <c r="N19" s="32">
        <v>1.0</v>
      </c>
      <c r="O19" s="32">
        <v>199.0</v>
      </c>
      <c r="P19" s="32">
        <v>29.0</v>
      </c>
      <c r="Q19" s="32">
        <v>168.0</v>
      </c>
      <c r="R19" s="32">
        <v>23.0</v>
      </c>
      <c r="S19" s="32">
        <v>0.0</v>
      </c>
      <c r="T19" s="32">
        <v>1.0</v>
      </c>
      <c r="U19" s="32">
        <v>346.0</v>
      </c>
      <c r="V19" s="32">
        <v>30.0</v>
      </c>
      <c r="W19" s="32">
        <v>47.0</v>
      </c>
      <c r="X19" s="32">
        <v>2.0</v>
      </c>
      <c r="Y19" s="32">
        <v>7.0</v>
      </c>
      <c r="Z19" s="32">
        <v>414.0</v>
      </c>
      <c r="AA19" s="32">
        <v>3.0</v>
      </c>
      <c r="AB19" s="32">
        <v>14.0</v>
      </c>
      <c r="AC19" s="32">
        <v>815.0</v>
      </c>
      <c r="AD19" s="32">
        <v>132.0</v>
      </c>
      <c r="AE19" s="32">
        <v>392.0</v>
      </c>
      <c r="AF19" s="32">
        <v>165.0</v>
      </c>
      <c r="AG19" s="32">
        <v>57.0</v>
      </c>
      <c r="AH19" s="32">
        <v>37.0</v>
      </c>
      <c r="AI19" s="32">
        <v>1.0</v>
      </c>
      <c r="AJ19" s="32">
        <v>0.0</v>
      </c>
      <c r="AK19" s="32">
        <v>0.0</v>
      </c>
      <c r="AL19" s="32">
        <v>1.0</v>
      </c>
      <c r="AM19" s="32">
        <f t="shared" si="2"/>
        <v>0.025</v>
      </c>
    </row>
    <row r="20" ht="18.0" customHeight="1">
      <c r="A20" s="20">
        <v>45250.0</v>
      </c>
      <c r="B20" s="32">
        <v>29.0</v>
      </c>
      <c r="C20" s="32">
        <v>7.0</v>
      </c>
      <c r="D20" s="32">
        <v>6.0</v>
      </c>
      <c r="E20" s="24">
        <f>6/1660</f>
        <v>0.003614457831</v>
      </c>
      <c r="F20" s="24" t="s">
        <v>65</v>
      </c>
      <c r="G20" s="30">
        <v>0.27</v>
      </c>
      <c r="H20" s="32" t="s">
        <v>66</v>
      </c>
      <c r="I20" s="32">
        <v>4.0</v>
      </c>
      <c r="J20" s="32">
        <v>1.0</v>
      </c>
      <c r="K20" s="32">
        <v>3.0</v>
      </c>
      <c r="L20" s="32">
        <v>0.0</v>
      </c>
      <c r="M20" s="32">
        <v>0.0</v>
      </c>
      <c r="N20" s="32">
        <v>0.0</v>
      </c>
      <c r="O20" s="32">
        <v>12.0</v>
      </c>
      <c r="P20" s="32">
        <v>2.0</v>
      </c>
      <c r="Q20" s="32">
        <v>6.0</v>
      </c>
      <c r="R20" s="32">
        <v>2.0</v>
      </c>
      <c r="S20" s="32">
        <v>0.0</v>
      </c>
      <c r="T20" s="32">
        <v>0.0</v>
      </c>
      <c r="U20" s="32">
        <v>7.0</v>
      </c>
      <c r="V20" s="32">
        <v>12.0</v>
      </c>
      <c r="W20" s="32">
        <v>1.0</v>
      </c>
      <c r="X20" s="32">
        <v>2.0</v>
      </c>
      <c r="Y20" s="32">
        <v>4.0</v>
      </c>
      <c r="Z20" s="32">
        <v>15.0</v>
      </c>
      <c r="AA20" s="32">
        <v>1.0</v>
      </c>
      <c r="AB20" s="32">
        <v>9.0</v>
      </c>
      <c r="AC20" s="32">
        <v>40.0</v>
      </c>
      <c r="AD20" s="32">
        <v>27.0</v>
      </c>
      <c r="AE20" s="32">
        <v>29.0</v>
      </c>
      <c r="AF20" s="32">
        <v>27.0</v>
      </c>
      <c r="AG20" s="32">
        <v>2.0</v>
      </c>
      <c r="AH20" s="32">
        <v>8.0</v>
      </c>
      <c r="AI20" s="32">
        <v>0.0</v>
      </c>
      <c r="AJ20" s="32">
        <v>0.0</v>
      </c>
      <c r="AK20" s="32">
        <v>0.0</v>
      </c>
      <c r="AL20" s="32">
        <v>0.0</v>
      </c>
      <c r="AM20" s="34">
        <f t="shared" si="2"/>
        <v>0</v>
      </c>
    </row>
    <row r="21" ht="18.0" customHeight="1">
      <c r="A21" s="20">
        <v>45264.0</v>
      </c>
      <c r="B21" s="32">
        <v>29.0</v>
      </c>
      <c r="C21" s="32">
        <v>3.0</v>
      </c>
      <c r="D21" s="32">
        <v>7.0</v>
      </c>
      <c r="E21" s="24">
        <f>7/2325</f>
        <v>0.003010752688</v>
      </c>
      <c r="F21" s="35">
        <f>7/14</f>
        <v>0.5</v>
      </c>
      <c r="G21" s="30">
        <v>0.28</v>
      </c>
      <c r="H21" s="32" t="s">
        <v>67</v>
      </c>
      <c r="I21" s="32">
        <v>1.0</v>
      </c>
      <c r="J21" s="32">
        <v>0.0</v>
      </c>
      <c r="K21" s="32">
        <v>1.0</v>
      </c>
      <c r="L21" s="32">
        <v>0.0</v>
      </c>
      <c r="M21" s="32">
        <v>0.0</v>
      </c>
      <c r="N21" s="32">
        <v>0.0</v>
      </c>
      <c r="O21" s="32">
        <v>13.0</v>
      </c>
      <c r="P21" s="32">
        <v>6.0</v>
      </c>
      <c r="Q21" s="32">
        <v>9.0</v>
      </c>
      <c r="R21" s="32">
        <v>2.0</v>
      </c>
      <c r="S21" s="32">
        <v>0.0</v>
      </c>
      <c r="T21" s="32">
        <v>0.0</v>
      </c>
      <c r="U21" s="32">
        <v>19.0</v>
      </c>
      <c r="V21" s="32">
        <v>9.0</v>
      </c>
      <c r="W21" s="32">
        <v>0.0</v>
      </c>
      <c r="X21" s="32">
        <v>5.0</v>
      </c>
      <c r="Y21" s="32">
        <v>1.0</v>
      </c>
      <c r="Z21" s="32">
        <v>9.0</v>
      </c>
      <c r="AA21" s="32">
        <v>0.0</v>
      </c>
      <c r="AB21" s="32">
        <v>24.0</v>
      </c>
      <c r="AC21" s="32">
        <v>87.0</v>
      </c>
      <c r="AD21" s="32">
        <v>63.0</v>
      </c>
      <c r="AE21" s="32">
        <v>47.0</v>
      </c>
      <c r="AF21" s="32">
        <v>34.0</v>
      </c>
      <c r="AG21" s="32">
        <v>5.0</v>
      </c>
      <c r="AH21" s="32">
        <v>10.0</v>
      </c>
      <c r="AI21" s="32">
        <v>0.0</v>
      </c>
      <c r="AJ21" s="32">
        <v>0.0</v>
      </c>
      <c r="AK21" s="32">
        <v>0.0</v>
      </c>
      <c r="AL21" s="32">
        <v>0.0</v>
      </c>
      <c r="AM21" s="32">
        <v>0.0</v>
      </c>
    </row>
    <row r="22" ht="18.0" customHeight="1">
      <c r="A22" s="20">
        <v>45278.0</v>
      </c>
      <c r="B22" s="32">
        <v>13.0</v>
      </c>
      <c r="C22" s="32">
        <v>2.0</v>
      </c>
      <c r="D22" s="32">
        <v>2.0</v>
      </c>
      <c r="E22" s="35">
        <v>1.0E-4</v>
      </c>
      <c r="F22" s="35">
        <v>1.2857</v>
      </c>
      <c r="G22" s="30">
        <v>0.2</v>
      </c>
      <c r="H22" s="32" t="s">
        <v>68</v>
      </c>
      <c r="I22" s="32">
        <v>2.0</v>
      </c>
      <c r="J22" s="32">
        <v>1.0</v>
      </c>
      <c r="K22" s="32">
        <v>1.0</v>
      </c>
      <c r="L22" s="32">
        <v>0.0</v>
      </c>
      <c r="M22" s="32">
        <v>0.0</v>
      </c>
      <c r="N22" s="32">
        <v>0.0</v>
      </c>
      <c r="O22" s="32">
        <v>2.0</v>
      </c>
      <c r="P22" s="32">
        <v>1.0</v>
      </c>
      <c r="Q22" s="32">
        <v>4.0</v>
      </c>
      <c r="R22" s="32">
        <v>3.0</v>
      </c>
      <c r="S22" s="32">
        <v>0.0</v>
      </c>
      <c r="T22" s="32">
        <v>0.0</v>
      </c>
      <c r="U22" s="32">
        <v>2.0</v>
      </c>
      <c r="V22" s="32">
        <v>3.0</v>
      </c>
      <c r="W22" s="32">
        <v>1.0</v>
      </c>
      <c r="X22" s="32">
        <v>2.0</v>
      </c>
      <c r="Y22" s="32">
        <v>2.0</v>
      </c>
      <c r="Z22" s="32">
        <v>7.0</v>
      </c>
      <c r="AA22" s="32">
        <v>0.0</v>
      </c>
      <c r="AB22" s="32">
        <v>3.0</v>
      </c>
      <c r="AC22" s="32">
        <v>12.0</v>
      </c>
      <c r="AD22" s="32">
        <v>15.0</v>
      </c>
      <c r="AE22" s="32">
        <v>10.0</v>
      </c>
      <c r="AF22" s="32">
        <v>8.0</v>
      </c>
      <c r="AG22" s="32">
        <v>4.0</v>
      </c>
      <c r="AH22" s="32">
        <v>12.0</v>
      </c>
      <c r="AI22" s="32">
        <v>1.0</v>
      </c>
      <c r="AJ22" s="32">
        <v>1.0</v>
      </c>
      <c r="AK22" s="32">
        <v>0.0</v>
      </c>
      <c r="AL22" s="32">
        <v>2.0</v>
      </c>
      <c r="AM22" s="34">
        <f>AL22/C22</f>
        <v>1</v>
      </c>
    </row>
    <row r="23" ht="18.0" customHeight="1">
      <c r="A23" s="20">
        <v>45292.0</v>
      </c>
      <c r="B23" s="32">
        <v>14.0</v>
      </c>
      <c r="C23" s="32">
        <v>2.0</v>
      </c>
      <c r="D23" s="32">
        <v>0.0</v>
      </c>
      <c r="E23" s="24">
        <f>2/48619</f>
        <v>0.00004113618133</v>
      </c>
      <c r="F23" s="35">
        <v>0.0</v>
      </c>
      <c r="G23" s="30">
        <v>0.88</v>
      </c>
      <c r="H23" s="32" t="s">
        <v>69</v>
      </c>
      <c r="I23" s="32">
        <v>2.0</v>
      </c>
      <c r="J23" s="32">
        <v>0.0</v>
      </c>
      <c r="K23" s="32">
        <v>0.0</v>
      </c>
      <c r="L23" s="32">
        <v>0.0</v>
      </c>
      <c r="M23" s="32">
        <v>0.0</v>
      </c>
      <c r="N23" s="32">
        <v>0.0</v>
      </c>
      <c r="O23" s="32">
        <v>6.0</v>
      </c>
      <c r="P23" s="32">
        <v>3.0</v>
      </c>
      <c r="Q23" s="32">
        <v>4.0</v>
      </c>
      <c r="R23" s="32">
        <v>1.0</v>
      </c>
      <c r="S23" s="32">
        <v>0.0</v>
      </c>
      <c r="T23" s="32">
        <v>0.0</v>
      </c>
      <c r="U23" s="32">
        <v>6.0</v>
      </c>
      <c r="V23" s="32">
        <v>46.0</v>
      </c>
      <c r="W23" s="32">
        <v>0.0</v>
      </c>
      <c r="X23" s="32">
        <v>0.0</v>
      </c>
      <c r="Y23" s="32">
        <v>10.0</v>
      </c>
      <c r="Z23" s="32">
        <v>9.0</v>
      </c>
      <c r="AA23" s="32">
        <v>1.0</v>
      </c>
      <c r="AB23" s="32">
        <v>4.0</v>
      </c>
      <c r="AC23" s="32">
        <v>19.0</v>
      </c>
      <c r="AD23" s="32">
        <v>9.0</v>
      </c>
      <c r="AE23" s="32">
        <v>16.0</v>
      </c>
      <c r="AF23" s="32">
        <v>8.0</v>
      </c>
      <c r="AG23" s="32">
        <v>0.0</v>
      </c>
      <c r="AH23" s="32">
        <v>9.0</v>
      </c>
      <c r="AI23" s="32">
        <v>0.0</v>
      </c>
      <c r="AJ23" s="32">
        <v>0.0</v>
      </c>
      <c r="AK23" s="32">
        <v>0.0</v>
      </c>
      <c r="AL23" s="32">
        <v>0.0</v>
      </c>
      <c r="AM23" s="32">
        <v>0.0</v>
      </c>
    </row>
    <row r="24" ht="15.75" customHeight="1">
      <c r="A24" s="36">
        <v>45306.0</v>
      </c>
      <c r="B24" s="32">
        <v>12.0</v>
      </c>
      <c r="C24" s="32">
        <v>2.0</v>
      </c>
      <c r="D24" s="32">
        <v>11.0</v>
      </c>
      <c r="E24" s="35">
        <v>0.0</v>
      </c>
      <c r="F24" s="24">
        <f>1/5</f>
        <v>0.2</v>
      </c>
      <c r="G24" s="30">
        <v>0.21</v>
      </c>
      <c r="H24" s="32" t="s">
        <v>70</v>
      </c>
      <c r="I24" s="32">
        <v>3.0</v>
      </c>
      <c r="J24" s="32">
        <v>0.0</v>
      </c>
      <c r="K24" s="32">
        <v>1.0</v>
      </c>
      <c r="L24" s="32">
        <v>0.0</v>
      </c>
      <c r="M24" s="32">
        <v>0.0</v>
      </c>
      <c r="N24" s="32">
        <v>0.0</v>
      </c>
      <c r="O24" s="32">
        <v>4.0</v>
      </c>
      <c r="P24" s="32">
        <v>1.0</v>
      </c>
      <c r="Q24" s="32">
        <v>4.0</v>
      </c>
      <c r="R24" s="32">
        <v>0.0</v>
      </c>
      <c r="S24" s="32">
        <v>0.0</v>
      </c>
      <c r="T24" s="32">
        <v>0.0</v>
      </c>
      <c r="U24" s="32">
        <v>0.0</v>
      </c>
      <c r="V24" s="32">
        <v>7.0</v>
      </c>
      <c r="W24" s="32">
        <v>0.0</v>
      </c>
      <c r="X24" s="32">
        <v>2.0</v>
      </c>
      <c r="Y24" s="32">
        <v>1.0</v>
      </c>
      <c r="Z24" s="32">
        <v>3.0</v>
      </c>
      <c r="AA24" s="32">
        <v>2.0</v>
      </c>
      <c r="AB24" s="32">
        <v>3.0</v>
      </c>
      <c r="AC24" s="32">
        <v>5.0</v>
      </c>
      <c r="AD24" s="32">
        <v>23.0</v>
      </c>
      <c r="AE24" s="32">
        <v>13.0</v>
      </c>
      <c r="AF24" s="32">
        <v>21.0</v>
      </c>
      <c r="AG24" s="32">
        <v>0.0</v>
      </c>
      <c r="AH24" s="32">
        <v>12.0</v>
      </c>
      <c r="AI24" s="32">
        <v>0.0</v>
      </c>
      <c r="AJ24" s="32">
        <v>0.0</v>
      </c>
      <c r="AK24" s="32">
        <v>0.0</v>
      </c>
      <c r="AL24" s="32">
        <v>0.0</v>
      </c>
      <c r="AM24" s="32">
        <v>0.0</v>
      </c>
    </row>
    <row r="25" ht="15.75" customHeight="1">
      <c r="A25" s="36">
        <v>45322.0</v>
      </c>
      <c r="B25" s="32">
        <v>17.0</v>
      </c>
      <c r="C25" s="32">
        <v>3.0</v>
      </c>
      <c r="D25" s="32">
        <v>5.0</v>
      </c>
      <c r="E25" s="34"/>
      <c r="F25" s="24">
        <f>5/29</f>
        <v>0.1724137931</v>
      </c>
      <c r="G25" s="30">
        <v>0.33</v>
      </c>
      <c r="H25" s="37" t="s">
        <v>71</v>
      </c>
      <c r="I25" s="32">
        <v>3.0</v>
      </c>
      <c r="J25" s="32">
        <v>0.0</v>
      </c>
      <c r="K25" s="32">
        <v>2.0</v>
      </c>
      <c r="L25" s="32">
        <v>0.0</v>
      </c>
      <c r="M25" s="32">
        <v>0.0</v>
      </c>
      <c r="N25" s="32">
        <v>0.0</v>
      </c>
      <c r="O25" s="32">
        <v>4.0</v>
      </c>
      <c r="P25" s="32">
        <v>2.0</v>
      </c>
      <c r="Q25" s="32">
        <v>15.0</v>
      </c>
      <c r="R25" s="32">
        <v>1.0</v>
      </c>
      <c r="S25" s="32">
        <v>0.0</v>
      </c>
      <c r="T25" s="32">
        <v>0.0</v>
      </c>
      <c r="U25" s="32">
        <v>1.0</v>
      </c>
      <c r="V25" s="32">
        <v>15.0</v>
      </c>
      <c r="W25" s="32">
        <v>0.0</v>
      </c>
      <c r="X25" s="32">
        <v>3.0</v>
      </c>
      <c r="Y25" s="32">
        <v>0.0</v>
      </c>
      <c r="Z25" s="32">
        <v>8.0</v>
      </c>
      <c r="AA25" s="32">
        <v>3.0</v>
      </c>
      <c r="AB25" s="32">
        <v>6.0</v>
      </c>
      <c r="AC25" s="32">
        <v>5.0</v>
      </c>
      <c r="AD25" s="32">
        <v>26.0</v>
      </c>
      <c r="AE25" s="32">
        <v>10.0</v>
      </c>
      <c r="AF25" s="32">
        <v>22.0</v>
      </c>
      <c r="AG25" s="32">
        <v>8.0</v>
      </c>
      <c r="AH25" s="32">
        <v>4.0</v>
      </c>
      <c r="AI25" s="32">
        <v>0.0</v>
      </c>
      <c r="AJ25" s="32">
        <v>0.0</v>
      </c>
      <c r="AK25" s="32">
        <v>0.0</v>
      </c>
      <c r="AL25" s="32">
        <v>0.0</v>
      </c>
      <c r="AM25" s="32">
        <v>0.0</v>
      </c>
    </row>
    <row r="26" ht="15.7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</row>
    <row r="27" ht="15.75" customHeight="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</row>
    <row r="28" ht="15.75" customHeight="1">
      <c r="A28" s="34"/>
      <c r="B28" s="34"/>
      <c r="C28" s="34"/>
      <c r="D28" s="34"/>
      <c r="E28" s="34"/>
      <c r="F28" s="34"/>
      <c r="G28" s="34"/>
      <c r="H28" s="34"/>
      <c r="I28" s="29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</row>
    <row r="29" ht="15.7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</row>
    <row r="30" ht="15.7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</row>
    <row r="31" ht="15.7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</row>
    <row r="32" ht="15.7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</row>
    <row r="33" ht="15.7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</row>
    <row r="34" ht="15.7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</row>
    <row r="35" ht="15.7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</row>
    <row r="36" ht="15.7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</row>
    <row r="37" ht="15.7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</row>
    <row r="38" ht="15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</row>
    <row r="39" ht="15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</row>
    <row r="40" ht="15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</row>
    <row r="41" ht="15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</row>
    <row r="42" ht="15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</row>
    <row r="43" ht="15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</row>
    <row r="44" ht="15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</row>
    <row r="45" ht="15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</row>
    <row r="46" ht="15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</row>
    <row r="47" ht="15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</row>
    <row r="48" ht="15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</row>
    <row r="50" ht="15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</row>
    <row r="51" ht="15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ht="15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</row>
    <row r="53" ht="15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</row>
    <row r="54" ht="15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</row>
    <row r="55" ht="15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</row>
    <row r="56" ht="15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</row>
    <row r="57" ht="15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</row>
    <row r="58" ht="15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</row>
    <row r="59" ht="15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</row>
    <row r="60" ht="15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</row>
    <row r="61" ht="15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</row>
    <row r="62" ht="15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</row>
    <row r="63" ht="15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</row>
    <row r="64" ht="15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</row>
    <row r="65" ht="15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</row>
    <row r="66" ht="15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</row>
    <row r="67" ht="15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</row>
    <row r="68" ht="15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</row>
    <row r="69" ht="15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</row>
    <row r="70" ht="15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</row>
    <row r="71" ht="15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</row>
    <row r="72" ht="15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</row>
    <row r="73" ht="15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</row>
    <row r="74" ht="15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</row>
    <row r="75" ht="15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</row>
    <row r="76" ht="15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</row>
    <row r="77" ht="15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</row>
    <row r="78" ht="15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</row>
    <row r="79" ht="15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</row>
    <row r="80" ht="15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</row>
    <row r="81" ht="15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</row>
    <row r="82" ht="15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</row>
    <row r="83" ht="15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</row>
    <row r="84" ht="15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</row>
    <row r="85" ht="15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</row>
    <row r="86" ht="15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</row>
    <row r="87" ht="15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</row>
    <row r="88" ht="15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</row>
    <row r="89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</row>
    <row r="90" ht="15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</row>
    <row r="91" ht="15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</row>
    <row r="92" ht="15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</row>
    <row r="93" ht="15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</row>
    <row r="94" ht="15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</row>
    <row r="95" ht="15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</row>
    <row r="96" ht="15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</row>
    <row r="97" ht="15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</row>
    <row r="98" ht="15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</row>
    <row r="99" ht="15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</row>
    <row r="100" ht="15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</row>
    <row r="101" ht="15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</row>
    <row r="102" ht="15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</row>
    <row r="103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</row>
    <row r="104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</row>
    <row r="105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</row>
    <row r="106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</row>
    <row r="107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</row>
    <row r="108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</row>
    <row r="109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</row>
    <row r="110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</row>
    <row r="111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</row>
    <row r="113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</row>
    <row r="114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</row>
    <row r="115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</row>
    <row r="11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</row>
    <row r="117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</row>
    <row r="118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</row>
    <row r="120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</row>
    <row r="121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</row>
    <row r="122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</row>
    <row r="123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</row>
    <row r="124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</row>
    <row r="182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</row>
    <row r="183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</row>
    <row r="184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</row>
    <row r="185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</row>
    <row r="21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</row>
    <row r="214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</row>
    <row r="215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</row>
    <row r="21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</row>
    <row r="223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</row>
    <row r="227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</row>
    <row r="228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</row>
    <row r="229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</row>
    <row r="230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</row>
    <row r="231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</row>
    <row r="232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</row>
    <row r="233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</row>
    <row r="234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</row>
    <row r="235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</row>
    <row r="236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</row>
    <row r="237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</row>
    <row r="238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</row>
    <row r="239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</row>
    <row r="240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</row>
    <row r="241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</row>
    <row r="242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</row>
    <row r="243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</row>
    <row r="244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</row>
    <row r="245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</row>
    <row r="246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</row>
    <row r="247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</row>
    <row r="248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</row>
    <row r="249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</row>
    <row r="250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</row>
    <row r="251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</row>
    <row r="252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</row>
    <row r="253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</row>
    <row r="254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</row>
    <row r="255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</row>
    <row r="256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</row>
    <row r="257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</row>
    <row r="258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</row>
    <row r="259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</row>
    <row r="260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</row>
    <row r="261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</row>
    <row r="262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</row>
    <row r="263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</row>
    <row r="264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</row>
    <row r="265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</row>
    <row r="266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</row>
    <row r="267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</row>
    <row r="268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</row>
    <row r="269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</row>
    <row r="270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</row>
    <row r="271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</row>
    <row r="272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</row>
    <row r="273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</row>
    <row r="274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</row>
    <row r="275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</row>
    <row r="276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</row>
    <row r="277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</row>
    <row r="278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</row>
    <row r="279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</row>
    <row r="280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</row>
    <row r="281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</row>
    <row r="282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</row>
    <row r="283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</row>
    <row r="284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</row>
    <row r="285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</row>
    <row r="286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</row>
    <row r="287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</row>
    <row r="288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</row>
    <row r="289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</row>
    <row r="290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</row>
    <row r="291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</row>
    <row r="292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</row>
    <row r="293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</row>
    <row r="294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</row>
    <row r="295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</row>
    <row r="296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</row>
    <row r="297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</row>
    <row r="298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</row>
    <row r="299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</row>
    <row r="300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</row>
    <row r="301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</row>
    <row r="302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</row>
    <row r="303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</row>
    <row r="304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</row>
    <row r="305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</row>
    <row r="306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</row>
    <row r="307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</row>
    <row r="308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</row>
    <row r="309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</row>
    <row r="310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</row>
    <row r="311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</row>
    <row r="312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</row>
    <row r="313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</row>
    <row r="314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</row>
    <row r="315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</row>
    <row r="316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</row>
    <row r="317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</row>
    <row r="318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</row>
    <row r="319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</row>
    <row r="320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</row>
    <row r="321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</row>
    <row r="322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</row>
    <row r="323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</row>
    <row r="324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</row>
    <row r="325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</row>
    <row r="326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</row>
    <row r="327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</row>
    <row r="328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</row>
    <row r="329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</row>
    <row r="330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</row>
    <row r="331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</row>
    <row r="332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</row>
    <row r="333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</row>
    <row r="334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</row>
    <row r="335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</row>
    <row r="336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</row>
    <row r="337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</row>
    <row r="338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</row>
    <row r="339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</row>
    <row r="340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</row>
    <row r="341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</row>
    <row r="342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</row>
    <row r="343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</row>
    <row r="344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</row>
    <row r="345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</row>
    <row r="346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</row>
    <row r="347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</row>
    <row r="348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</row>
    <row r="349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</row>
    <row r="350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</row>
    <row r="351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</row>
    <row r="352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</row>
    <row r="353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</row>
    <row r="354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</row>
    <row r="355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</row>
    <row r="356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</row>
    <row r="357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</row>
    <row r="358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</row>
    <row r="359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</row>
    <row r="360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</row>
    <row r="361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</row>
    <row r="362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</row>
    <row r="363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</row>
    <row r="364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</row>
    <row r="365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</row>
    <row r="366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</row>
    <row r="367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</row>
    <row r="368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</row>
    <row r="369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</row>
    <row r="370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</row>
    <row r="371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</row>
    <row r="372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</row>
    <row r="373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</row>
    <row r="374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</row>
    <row r="375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</row>
    <row r="376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</row>
    <row r="377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</row>
    <row r="378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</row>
    <row r="379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</row>
    <row r="380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</row>
    <row r="381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</row>
    <row r="382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</row>
    <row r="383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</row>
    <row r="384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</row>
    <row r="385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</row>
    <row r="386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</row>
    <row r="387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</row>
    <row r="388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</row>
    <row r="389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</row>
    <row r="390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</row>
    <row r="391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</row>
    <row r="392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</row>
    <row r="393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</row>
    <row r="394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</row>
    <row r="395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</row>
    <row r="396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</row>
    <row r="397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</row>
    <row r="398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</row>
    <row r="399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</row>
    <row r="400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</row>
    <row r="401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</row>
    <row r="402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</row>
    <row r="403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</row>
    <row r="404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</row>
    <row r="405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</row>
    <row r="406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</row>
    <row r="407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</row>
    <row r="408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</row>
    <row r="409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</row>
    <row r="410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</row>
    <row r="411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</row>
    <row r="412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</row>
    <row r="413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</row>
    <row r="414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</row>
    <row r="415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</row>
    <row r="416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</row>
    <row r="417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</row>
    <row r="418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</row>
    <row r="419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</row>
    <row r="420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</row>
    <row r="421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</row>
    <row r="422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</row>
    <row r="423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</row>
    <row r="424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</row>
    <row r="425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</row>
    <row r="426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</row>
    <row r="427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</row>
    <row r="428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</row>
    <row r="429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</row>
    <row r="430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</row>
    <row r="431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</row>
    <row r="432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</row>
    <row r="433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</row>
    <row r="434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</row>
    <row r="435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</row>
    <row r="436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</row>
    <row r="437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</row>
    <row r="438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</row>
    <row r="439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</row>
    <row r="440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</row>
    <row r="441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</row>
    <row r="442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</row>
    <row r="443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</row>
    <row r="444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</row>
    <row r="445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</row>
    <row r="446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</row>
    <row r="447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</row>
    <row r="448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</row>
    <row r="449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</row>
    <row r="450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</row>
    <row r="451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</row>
    <row r="452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</row>
    <row r="453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</row>
    <row r="454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</row>
    <row r="455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</row>
    <row r="456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</row>
    <row r="457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</row>
    <row r="458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</row>
    <row r="459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</row>
    <row r="460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</row>
    <row r="461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</row>
    <row r="462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</row>
    <row r="463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</row>
    <row r="464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</row>
    <row r="465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</row>
    <row r="466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</row>
    <row r="467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</row>
    <row r="468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</row>
    <row r="469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</row>
    <row r="470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</row>
    <row r="471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</row>
    <row r="472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</row>
    <row r="473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</row>
    <row r="474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</row>
    <row r="475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</row>
    <row r="476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</row>
    <row r="477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</row>
    <row r="478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</row>
    <row r="479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</row>
    <row r="480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</row>
    <row r="481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</row>
    <row r="482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</row>
    <row r="483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</row>
    <row r="484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</row>
    <row r="485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</row>
    <row r="486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</row>
    <row r="487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</row>
    <row r="488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</row>
    <row r="489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</row>
    <row r="490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</row>
    <row r="491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</row>
    <row r="492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</row>
    <row r="493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</row>
    <row r="494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</row>
    <row r="495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</row>
    <row r="496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</row>
    <row r="497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</row>
    <row r="498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</row>
    <row r="499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</row>
    <row r="500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</row>
    <row r="501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</row>
    <row r="502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</row>
    <row r="503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</row>
    <row r="504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</row>
    <row r="505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</row>
    <row r="506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</row>
    <row r="507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</row>
    <row r="508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</row>
    <row r="509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</row>
    <row r="510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</row>
    <row r="511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</row>
    <row r="512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</row>
    <row r="513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</row>
    <row r="514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</row>
    <row r="515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</row>
    <row r="51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</row>
    <row r="517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</row>
    <row r="518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</row>
    <row r="519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</row>
    <row r="520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</row>
    <row r="521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</row>
    <row r="522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</row>
    <row r="523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</row>
    <row r="524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</row>
    <row r="525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</row>
    <row r="526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</row>
    <row r="527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</row>
    <row r="528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</row>
    <row r="529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</row>
    <row r="530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</row>
    <row r="531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</row>
    <row r="532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</row>
    <row r="533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</row>
    <row r="534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</row>
    <row r="535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</row>
    <row r="536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</row>
    <row r="537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</row>
    <row r="538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</row>
    <row r="539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</row>
    <row r="540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</row>
    <row r="541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</row>
    <row r="542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</row>
    <row r="543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</row>
    <row r="544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</row>
    <row r="545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</row>
    <row r="546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</row>
    <row r="547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</row>
    <row r="548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</row>
    <row r="549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</row>
    <row r="550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</row>
    <row r="551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</row>
    <row r="552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</row>
    <row r="553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</row>
    <row r="554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</row>
    <row r="555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</row>
    <row r="556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</row>
    <row r="557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</row>
    <row r="558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</row>
    <row r="559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</row>
    <row r="560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</row>
    <row r="561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</row>
    <row r="562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</row>
    <row r="563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</row>
    <row r="564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</row>
    <row r="565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</row>
    <row r="566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</row>
    <row r="567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</row>
    <row r="568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</row>
    <row r="569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</row>
    <row r="570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</row>
    <row r="571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</row>
    <row r="572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</row>
    <row r="573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</row>
    <row r="574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</row>
    <row r="575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</row>
    <row r="576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</row>
    <row r="577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</row>
    <row r="578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</row>
    <row r="579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</row>
    <row r="580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</row>
    <row r="581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</row>
    <row r="582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</row>
    <row r="583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</row>
    <row r="584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</row>
    <row r="585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</row>
    <row r="586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</row>
    <row r="587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</row>
    <row r="588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</row>
    <row r="589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</row>
    <row r="590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</row>
    <row r="591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</row>
    <row r="592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</row>
    <row r="593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</row>
    <row r="594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</row>
    <row r="595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</row>
    <row r="596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</row>
    <row r="597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</row>
    <row r="598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</row>
    <row r="599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</row>
    <row r="600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</row>
    <row r="601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</row>
    <row r="602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</row>
    <row r="603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</row>
    <row r="604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</row>
    <row r="605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</row>
    <row r="606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</row>
    <row r="607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</row>
    <row r="608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</row>
    <row r="609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</row>
    <row r="610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</row>
    <row r="611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</row>
    <row r="612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</row>
    <row r="613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</row>
    <row r="614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</row>
    <row r="615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</row>
    <row r="616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</row>
    <row r="617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</row>
    <row r="618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</row>
    <row r="619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</row>
    <row r="620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</row>
    <row r="621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</row>
    <row r="622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</row>
    <row r="623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</row>
    <row r="624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</row>
    <row r="625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</row>
    <row r="626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</row>
    <row r="627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</row>
    <row r="628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</row>
    <row r="629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</row>
    <row r="630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</row>
    <row r="631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</row>
    <row r="632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</row>
    <row r="633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</row>
    <row r="634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</row>
    <row r="635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</row>
    <row r="636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</row>
    <row r="637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</row>
    <row r="638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</row>
    <row r="639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</row>
    <row r="640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</row>
    <row r="641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</row>
    <row r="642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</row>
    <row r="643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</row>
    <row r="644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</row>
    <row r="645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</row>
    <row r="646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</row>
    <row r="647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</row>
    <row r="648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</row>
    <row r="649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</row>
    <row r="650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</row>
    <row r="651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</row>
    <row r="652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</row>
    <row r="653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</row>
    <row r="654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</row>
    <row r="655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</row>
    <row r="656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</row>
    <row r="657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</row>
    <row r="658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</row>
    <row r="659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</row>
    <row r="660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</row>
    <row r="661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</row>
    <row r="662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</row>
    <row r="663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</row>
    <row r="664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</row>
    <row r="665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</row>
    <row r="666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</row>
    <row r="667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</row>
    <row r="668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</row>
    <row r="669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</row>
    <row r="670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</row>
    <row r="671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</row>
    <row r="672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</row>
    <row r="673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</row>
    <row r="674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</row>
    <row r="675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</row>
    <row r="676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</row>
    <row r="677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</row>
    <row r="678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</row>
    <row r="679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</row>
    <row r="680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</row>
    <row r="681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</row>
    <row r="682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</row>
    <row r="683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</row>
    <row r="684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</row>
    <row r="685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</row>
    <row r="68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</row>
    <row r="687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</row>
    <row r="688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</row>
    <row r="689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</row>
    <row r="690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</row>
    <row r="691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</row>
    <row r="692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</row>
    <row r="693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</row>
    <row r="694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</row>
    <row r="695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</row>
    <row r="69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</row>
    <row r="697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</row>
    <row r="698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</row>
    <row r="699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</row>
    <row r="700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</row>
    <row r="701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</row>
    <row r="702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</row>
    <row r="703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</row>
    <row r="704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</row>
    <row r="705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</row>
    <row r="70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</row>
    <row r="707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</row>
    <row r="708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</row>
    <row r="709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</row>
    <row r="710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</row>
    <row r="711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</row>
    <row r="712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</row>
    <row r="713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</row>
    <row r="714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</row>
    <row r="715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</row>
    <row r="71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</row>
    <row r="717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</row>
    <row r="718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</row>
    <row r="719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</row>
    <row r="720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</row>
    <row r="721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</row>
    <row r="722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</row>
    <row r="723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</row>
    <row r="724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</row>
    <row r="725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</row>
    <row r="7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</row>
    <row r="727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</row>
    <row r="728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</row>
    <row r="729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</row>
    <row r="730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</row>
    <row r="731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</row>
    <row r="732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</row>
    <row r="733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</row>
    <row r="734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</row>
    <row r="735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</row>
    <row r="73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</row>
    <row r="737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</row>
    <row r="738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</row>
    <row r="739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</row>
    <row r="740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</row>
    <row r="741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</row>
    <row r="742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</row>
    <row r="743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</row>
    <row r="744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</row>
    <row r="745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</row>
    <row r="74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</row>
    <row r="747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</row>
    <row r="748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</row>
    <row r="749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</row>
    <row r="750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</row>
    <row r="751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</row>
    <row r="752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</row>
    <row r="753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</row>
    <row r="754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</row>
    <row r="755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</row>
    <row r="75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</row>
    <row r="757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</row>
    <row r="758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</row>
    <row r="759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</row>
    <row r="760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</row>
    <row r="761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</row>
    <row r="762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</row>
    <row r="763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</row>
    <row r="764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</row>
    <row r="765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</row>
    <row r="76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</row>
    <row r="767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</row>
    <row r="768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</row>
    <row r="769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</row>
    <row r="770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</row>
    <row r="771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</row>
    <row r="772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</row>
    <row r="773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</row>
    <row r="774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</row>
    <row r="775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</row>
    <row r="77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</row>
    <row r="777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</row>
    <row r="778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</row>
    <row r="779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</row>
    <row r="780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</row>
    <row r="781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</row>
    <row r="782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</row>
    <row r="783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</row>
    <row r="784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</row>
    <row r="785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</row>
    <row r="78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</row>
    <row r="787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</row>
    <row r="788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</row>
    <row r="789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</row>
    <row r="790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</row>
    <row r="791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</row>
    <row r="792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</row>
    <row r="793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</row>
    <row r="794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</row>
    <row r="795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</row>
    <row r="79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</row>
    <row r="797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</row>
    <row r="798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</row>
    <row r="799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</row>
    <row r="800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</row>
    <row r="801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</row>
    <row r="802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</row>
    <row r="803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</row>
    <row r="804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</row>
    <row r="805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</row>
    <row r="80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</row>
    <row r="807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</row>
    <row r="808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</row>
    <row r="809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</row>
    <row r="810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</row>
    <row r="811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</row>
    <row r="812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</row>
    <row r="813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</row>
    <row r="814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</row>
    <row r="815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</row>
    <row r="81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</row>
    <row r="817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</row>
    <row r="818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</row>
    <row r="819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</row>
    <row r="820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</row>
    <row r="821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</row>
    <row r="822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</row>
    <row r="823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</row>
    <row r="824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</row>
    <row r="825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</row>
    <row r="8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</row>
    <row r="827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</row>
    <row r="828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</row>
    <row r="829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</row>
    <row r="830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</row>
    <row r="831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</row>
    <row r="832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</row>
    <row r="833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</row>
    <row r="834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</row>
    <row r="835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</row>
    <row r="83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</row>
    <row r="837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</row>
    <row r="838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</row>
    <row r="839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</row>
    <row r="840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</row>
    <row r="841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</row>
    <row r="842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</row>
    <row r="843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</row>
    <row r="844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</row>
    <row r="845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</row>
    <row r="84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</row>
    <row r="847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</row>
    <row r="848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</row>
    <row r="849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</row>
    <row r="850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</row>
    <row r="851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</row>
    <row r="852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</row>
    <row r="853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</row>
    <row r="854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</row>
    <row r="855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</row>
    <row r="85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</row>
    <row r="857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</row>
    <row r="858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</row>
    <row r="859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</row>
    <row r="860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</row>
    <row r="861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</row>
    <row r="862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</row>
    <row r="863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</row>
    <row r="864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</row>
    <row r="865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</row>
    <row r="86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</row>
    <row r="867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</row>
    <row r="868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</row>
    <row r="869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</row>
    <row r="870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</row>
    <row r="871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</row>
    <row r="872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</row>
    <row r="873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</row>
    <row r="874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</row>
    <row r="875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</row>
    <row r="87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</row>
    <row r="877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</row>
    <row r="878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</row>
    <row r="879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</row>
    <row r="880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</row>
    <row r="881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</row>
    <row r="882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</row>
    <row r="883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</row>
    <row r="884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</row>
    <row r="885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</row>
    <row r="88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</row>
    <row r="887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</row>
    <row r="888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</row>
    <row r="889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</row>
    <row r="890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</row>
    <row r="891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</row>
    <row r="892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</row>
    <row r="893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</row>
    <row r="894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</row>
    <row r="895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</row>
    <row r="89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</row>
    <row r="897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</row>
    <row r="898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</row>
    <row r="899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</row>
    <row r="900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</row>
    <row r="901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</row>
    <row r="902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</row>
    <row r="903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</row>
    <row r="904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</row>
    <row r="905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</row>
    <row r="90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</row>
    <row r="907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</row>
    <row r="908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</row>
    <row r="909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</row>
    <row r="910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</row>
    <row r="911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</row>
    <row r="912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</row>
    <row r="913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</row>
    <row r="914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</row>
    <row r="915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</row>
    <row r="91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</row>
    <row r="917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</row>
    <row r="918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</row>
    <row r="919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</row>
    <row r="920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</row>
    <row r="921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</row>
    <row r="922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</row>
    <row r="923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</row>
    <row r="924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</row>
    <row r="925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</row>
    <row r="9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</row>
    <row r="927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</row>
    <row r="928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</row>
    <row r="929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</row>
    <row r="930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</row>
    <row r="931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</row>
    <row r="932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</row>
    <row r="933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</row>
    <row r="934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</row>
    <row r="935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</row>
    <row r="93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</row>
    <row r="937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</row>
    <row r="938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</row>
    <row r="939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</row>
    <row r="940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</row>
    <row r="941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</row>
    <row r="942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</row>
    <row r="943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</row>
    <row r="944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</row>
    <row r="945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</row>
    <row r="94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</row>
    <row r="947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</row>
    <row r="948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</row>
    <row r="949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</row>
    <row r="950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</row>
    <row r="951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</row>
    <row r="952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</row>
    <row r="953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</row>
    <row r="954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</row>
    <row r="955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</row>
    <row r="95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</row>
    <row r="957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</row>
    <row r="958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</row>
    <row r="959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</row>
    <row r="960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</row>
    <row r="961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</row>
    <row r="962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</row>
    <row r="963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</row>
    <row r="964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</row>
    <row r="965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</row>
    <row r="966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</row>
    <row r="967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</row>
    <row r="968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</row>
    <row r="969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</row>
    <row r="970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</row>
    <row r="971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</row>
    <row r="972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</row>
    <row r="973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</row>
    <row r="974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</row>
    <row r="975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</row>
    <row r="976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</row>
    <row r="977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</row>
    <row r="978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</row>
    <row r="979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</row>
    <row r="980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</row>
    <row r="981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</row>
    <row r="982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</row>
    <row r="983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</row>
    <row r="984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</row>
    <row r="985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</row>
    <row r="986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</row>
    <row r="987" ht="15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</row>
    <row r="988" ht="15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</row>
    <row r="989" ht="15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</row>
    <row r="990" ht="15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</row>
  </sheetData>
  <mergeCells count="6">
    <mergeCell ref="I1:N1"/>
    <mergeCell ref="O1:T1"/>
    <mergeCell ref="U1:Y1"/>
    <mergeCell ref="Z1:AB1"/>
    <mergeCell ref="AC1:AH1"/>
    <mergeCell ref="AI1:AM1"/>
  </mergeCells>
  <hyperlinks>
    <hyperlink r:id="rId1" location="slide=id.g22b03de7cdc_0_0" ref="A1"/>
    <hyperlink r:id="rId2" location="gid=763629050" ref="AC1"/>
    <hyperlink r:id="rId3" location="gid=1346694334" ref="AI1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>
      <c r="A3" s="38" t="s">
        <v>72</v>
      </c>
      <c r="B3" s="39"/>
      <c r="C3" s="40"/>
      <c r="D3" s="41"/>
      <c r="E3" s="42"/>
      <c r="F3" s="39"/>
      <c r="G3" s="39"/>
      <c r="H3" s="39"/>
      <c r="I3" s="43"/>
      <c r="J3" s="39"/>
      <c r="K3" s="39"/>
      <c r="L3" s="44"/>
      <c r="M3" s="45"/>
    </row>
    <row r="4" ht="59.25" customHeight="1">
      <c r="B4" s="46" t="s">
        <v>73</v>
      </c>
      <c r="C4" s="47" t="s">
        <v>1</v>
      </c>
      <c r="D4" s="47" t="s">
        <v>74</v>
      </c>
      <c r="E4" s="47" t="s">
        <v>75</v>
      </c>
      <c r="F4" s="47" t="s">
        <v>76</v>
      </c>
      <c r="G4" s="47" t="s">
        <v>77</v>
      </c>
      <c r="H4" s="47" t="s">
        <v>78</v>
      </c>
      <c r="I4" s="47" t="s">
        <v>79</v>
      </c>
      <c r="J4" s="47" t="s">
        <v>80</v>
      </c>
      <c r="K4" s="47" t="s">
        <v>81</v>
      </c>
      <c r="L4" s="48"/>
      <c r="M4" s="49"/>
    </row>
    <row r="5" ht="23.25" customHeight="1">
      <c r="B5" s="50">
        <v>1.0</v>
      </c>
      <c r="C5" s="50"/>
      <c r="D5" s="50"/>
      <c r="E5" s="50"/>
      <c r="F5" s="50"/>
      <c r="G5" s="50"/>
      <c r="H5" s="50"/>
      <c r="I5" s="51"/>
      <c r="J5" s="50"/>
      <c r="K5" s="50"/>
      <c r="L5" s="52"/>
      <c r="M5" s="52"/>
    </row>
    <row r="6" ht="24.0" customHeight="1">
      <c r="B6" s="50">
        <v>2.0</v>
      </c>
      <c r="C6" s="50"/>
      <c r="D6" s="50"/>
      <c r="E6" s="50"/>
      <c r="F6" s="50"/>
      <c r="G6" s="50"/>
      <c r="H6" s="50"/>
      <c r="I6" s="51"/>
      <c r="J6" s="50"/>
      <c r="K6" s="50"/>
      <c r="L6" s="52"/>
      <c r="M6" s="52"/>
    </row>
    <row r="7" ht="24.0" customHeight="1">
      <c r="B7" s="50">
        <v>3.0</v>
      </c>
      <c r="C7" s="50"/>
      <c r="D7" s="50"/>
      <c r="E7" s="50"/>
      <c r="F7" s="50"/>
      <c r="G7" s="50"/>
      <c r="H7" s="50"/>
      <c r="I7" s="51"/>
      <c r="J7" s="50"/>
      <c r="K7" s="50"/>
      <c r="L7" s="52"/>
      <c r="M7" s="52"/>
    </row>
    <row r="8" ht="27.75" customHeight="1">
      <c r="B8" s="50">
        <v>4.0</v>
      </c>
      <c r="C8" s="50"/>
      <c r="D8" s="50"/>
      <c r="E8" s="50"/>
      <c r="F8" s="50"/>
      <c r="G8" s="50"/>
      <c r="H8" s="50"/>
      <c r="I8" s="51"/>
      <c r="J8" s="50"/>
      <c r="K8" s="50"/>
      <c r="L8" s="45"/>
      <c r="M8" s="45"/>
    </row>
    <row r="9" ht="24.0" customHeight="1">
      <c r="B9" s="50">
        <v>5.0</v>
      </c>
      <c r="C9" s="50"/>
      <c r="D9" s="50"/>
      <c r="E9" s="50"/>
      <c r="F9" s="50"/>
      <c r="G9" s="50"/>
      <c r="H9" s="50"/>
      <c r="I9" s="51"/>
      <c r="J9" s="50"/>
      <c r="K9" s="50"/>
      <c r="L9" s="45"/>
      <c r="M9" s="45"/>
    </row>
    <row r="10" ht="29.25" customHeight="1">
      <c r="B10" s="50">
        <v>6.0</v>
      </c>
      <c r="C10" s="50"/>
      <c r="D10" s="50"/>
      <c r="E10" s="50"/>
      <c r="F10" s="50"/>
      <c r="G10" s="50"/>
      <c r="H10" s="50"/>
      <c r="I10" s="51"/>
      <c r="J10" s="50"/>
      <c r="K10" s="50"/>
      <c r="L10" s="45"/>
      <c r="M10" s="45"/>
    </row>
    <row r="11" ht="15.75" customHeight="1">
      <c r="B11" s="50">
        <v>7.0</v>
      </c>
      <c r="C11" s="50"/>
      <c r="D11" s="50"/>
      <c r="E11" s="50"/>
      <c r="F11" s="50"/>
      <c r="G11" s="50"/>
      <c r="H11" s="50"/>
      <c r="I11" s="51"/>
      <c r="J11" s="50"/>
      <c r="K11" s="50"/>
    </row>
    <row r="12" ht="15.75" customHeight="1">
      <c r="B12" s="50">
        <v>8.0</v>
      </c>
      <c r="C12" s="50"/>
      <c r="D12" s="50"/>
      <c r="E12" s="50"/>
      <c r="F12" s="50"/>
      <c r="G12" s="50"/>
      <c r="H12" s="50"/>
      <c r="I12" s="51"/>
      <c r="J12" s="50"/>
      <c r="K12" s="50"/>
    </row>
    <row r="13" ht="15.75" customHeight="1">
      <c r="B13" s="50">
        <v>9.0</v>
      </c>
      <c r="C13" s="50"/>
      <c r="D13" s="50"/>
      <c r="E13" s="50"/>
      <c r="F13" s="50"/>
      <c r="G13" s="50"/>
      <c r="H13" s="50"/>
      <c r="I13" s="51"/>
      <c r="J13" s="50"/>
      <c r="K13" s="50"/>
    </row>
    <row r="14" ht="15.75" customHeight="1">
      <c r="B14" s="50">
        <v>10.0</v>
      </c>
      <c r="C14" s="50"/>
      <c r="D14" s="50"/>
      <c r="E14" s="50"/>
      <c r="F14" s="50"/>
      <c r="G14" s="50"/>
      <c r="H14" s="50"/>
      <c r="I14" s="51"/>
      <c r="J14" s="50"/>
      <c r="K14" s="50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>
      <c r="A3" s="38" t="s">
        <v>72</v>
      </c>
      <c r="B3" s="39"/>
      <c r="C3" s="40"/>
      <c r="D3" s="41"/>
      <c r="E3" s="42"/>
      <c r="F3" s="39"/>
      <c r="G3" s="39"/>
      <c r="H3" s="39"/>
      <c r="I3" s="43"/>
      <c r="J3" s="39"/>
      <c r="K3" s="39"/>
      <c r="L3" s="44"/>
      <c r="M3" s="45"/>
    </row>
    <row r="4" ht="60.75" customHeight="1">
      <c r="B4" s="53" t="s">
        <v>73</v>
      </c>
      <c r="C4" s="47" t="s">
        <v>1</v>
      </c>
      <c r="D4" s="47" t="s">
        <v>74</v>
      </c>
      <c r="E4" s="47" t="s">
        <v>75</v>
      </c>
      <c r="F4" s="47" t="s">
        <v>76</v>
      </c>
      <c r="G4" s="47" t="s">
        <v>77</v>
      </c>
      <c r="H4" s="47" t="s">
        <v>78</v>
      </c>
      <c r="I4" s="47" t="s">
        <v>79</v>
      </c>
      <c r="J4" s="47" t="s">
        <v>80</v>
      </c>
      <c r="K4" s="47" t="s">
        <v>81</v>
      </c>
      <c r="L4" s="48"/>
      <c r="M4" s="49"/>
    </row>
    <row r="5" ht="34.5" customHeight="1">
      <c r="B5" s="50">
        <v>1.0</v>
      </c>
      <c r="C5" s="50"/>
      <c r="D5" s="50"/>
      <c r="E5" s="50"/>
      <c r="F5" s="50"/>
      <c r="G5" s="50"/>
      <c r="H5" s="50"/>
      <c r="I5" s="51"/>
      <c r="J5" s="50"/>
      <c r="K5" s="50"/>
      <c r="L5" s="52"/>
      <c r="M5" s="52"/>
    </row>
    <row r="6" ht="24.0" customHeight="1">
      <c r="B6" s="50">
        <v>2.0</v>
      </c>
      <c r="C6" s="50"/>
      <c r="D6" s="50"/>
      <c r="E6" s="50"/>
      <c r="F6" s="50"/>
      <c r="G6" s="50"/>
      <c r="H6" s="50"/>
      <c r="I6" s="51"/>
      <c r="J6" s="50"/>
      <c r="K6" s="50"/>
      <c r="L6" s="52"/>
      <c r="M6" s="52"/>
    </row>
    <row r="7" ht="15.75" customHeight="1">
      <c r="B7" s="50">
        <v>3.0</v>
      </c>
      <c r="C7" s="50"/>
      <c r="D7" s="50"/>
      <c r="E7" s="50"/>
      <c r="F7" s="50"/>
      <c r="G7" s="50"/>
      <c r="H7" s="50"/>
      <c r="I7" s="51"/>
      <c r="J7" s="50"/>
      <c r="K7" s="50"/>
      <c r="L7" s="52"/>
      <c r="M7" s="52"/>
    </row>
    <row r="8" ht="15.75" customHeight="1">
      <c r="B8" s="50">
        <v>4.0</v>
      </c>
      <c r="C8" s="50"/>
      <c r="D8" s="50"/>
      <c r="E8" s="50"/>
      <c r="F8" s="50"/>
      <c r="G8" s="50"/>
      <c r="H8" s="50"/>
      <c r="I8" s="51"/>
      <c r="J8" s="50"/>
      <c r="K8" s="50"/>
      <c r="L8" s="45"/>
      <c r="M8" s="45"/>
    </row>
    <row r="9" ht="15.75" customHeight="1">
      <c r="B9" s="50">
        <v>5.0</v>
      </c>
      <c r="C9" s="50"/>
      <c r="D9" s="50"/>
      <c r="E9" s="50"/>
      <c r="F9" s="50"/>
      <c r="G9" s="50"/>
      <c r="H9" s="50"/>
      <c r="I9" s="51"/>
      <c r="J9" s="50"/>
      <c r="K9" s="50"/>
      <c r="L9" s="45"/>
      <c r="M9" s="45"/>
    </row>
    <row r="10" ht="15.75" customHeight="1">
      <c r="B10" s="50">
        <v>6.0</v>
      </c>
      <c r="C10" s="50"/>
      <c r="D10" s="50"/>
      <c r="E10" s="50"/>
      <c r="F10" s="50"/>
      <c r="G10" s="50"/>
      <c r="H10" s="50"/>
      <c r="I10" s="51"/>
      <c r="J10" s="50"/>
      <c r="K10" s="50"/>
      <c r="L10" s="45"/>
      <c r="M10" s="45"/>
    </row>
    <row r="11" ht="15.75" customHeight="1">
      <c r="B11" s="50">
        <v>7.0</v>
      </c>
      <c r="C11" s="50"/>
      <c r="D11" s="50"/>
      <c r="E11" s="50"/>
      <c r="F11" s="50"/>
      <c r="G11" s="50"/>
      <c r="H11" s="50"/>
      <c r="I11" s="51"/>
      <c r="J11" s="50"/>
      <c r="K11" s="50"/>
    </row>
    <row r="12" ht="15.75" customHeight="1">
      <c r="B12" s="50">
        <v>8.0</v>
      </c>
      <c r="C12" s="50"/>
      <c r="D12" s="50"/>
      <c r="E12" s="50"/>
      <c r="F12" s="50"/>
      <c r="G12" s="50"/>
      <c r="H12" s="50"/>
      <c r="I12" s="51"/>
      <c r="J12" s="50"/>
      <c r="K12" s="50"/>
    </row>
    <row r="13" ht="15.75" customHeight="1">
      <c r="B13" s="50">
        <v>9.0</v>
      </c>
      <c r="C13" s="50"/>
      <c r="D13" s="50"/>
      <c r="E13" s="50"/>
      <c r="F13" s="50"/>
      <c r="G13" s="50"/>
      <c r="H13" s="50"/>
      <c r="I13" s="51"/>
      <c r="J13" s="50"/>
      <c r="K13" s="50"/>
    </row>
    <row r="14" ht="15.75" customHeight="1">
      <c r="B14" s="50">
        <v>10.0</v>
      </c>
      <c r="C14" s="50"/>
      <c r="D14" s="50"/>
      <c r="E14" s="50"/>
      <c r="F14" s="50"/>
      <c r="G14" s="50"/>
      <c r="H14" s="50"/>
      <c r="I14" s="51"/>
      <c r="J14" s="50"/>
      <c r="K14" s="50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>
      <c r="A3" s="38" t="s">
        <v>72</v>
      </c>
      <c r="B3" s="39"/>
      <c r="C3" s="40"/>
      <c r="D3" s="41"/>
      <c r="E3" s="42"/>
      <c r="F3" s="39"/>
      <c r="G3" s="39"/>
      <c r="H3" s="39"/>
      <c r="I3" s="43"/>
      <c r="J3" s="39"/>
      <c r="K3" s="39"/>
      <c r="L3" s="44"/>
      <c r="M3" s="45"/>
    </row>
    <row r="4" ht="57.75" customHeight="1">
      <c r="B4" s="46" t="s">
        <v>73</v>
      </c>
      <c r="C4" s="47" t="s">
        <v>1</v>
      </c>
      <c r="D4" s="47" t="s">
        <v>74</v>
      </c>
      <c r="E4" s="47" t="s">
        <v>75</v>
      </c>
      <c r="F4" s="47" t="s">
        <v>76</v>
      </c>
      <c r="G4" s="47" t="s">
        <v>77</v>
      </c>
      <c r="H4" s="47" t="s">
        <v>78</v>
      </c>
      <c r="I4" s="47" t="s">
        <v>79</v>
      </c>
      <c r="J4" s="47" t="s">
        <v>80</v>
      </c>
      <c r="K4" s="47" t="s">
        <v>81</v>
      </c>
      <c r="L4" s="48"/>
      <c r="M4" s="49"/>
    </row>
    <row r="5" ht="31.5" customHeight="1">
      <c r="B5" s="50">
        <v>1.0</v>
      </c>
      <c r="C5" s="50"/>
      <c r="D5" s="50"/>
      <c r="E5" s="50"/>
      <c r="F5" s="50"/>
      <c r="G5" s="50"/>
      <c r="H5" s="50"/>
      <c r="I5" s="51"/>
      <c r="J5" s="50"/>
      <c r="K5" s="50"/>
      <c r="L5" s="52"/>
      <c r="M5" s="52"/>
    </row>
    <row r="6" ht="27.0" customHeight="1">
      <c r="B6" s="50">
        <v>2.0</v>
      </c>
      <c r="C6" s="50"/>
      <c r="D6" s="50"/>
      <c r="E6" s="50"/>
      <c r="F6" s="50"/>
      <c r="G6" s="50"/>
      <c r="H6" s="50"/>
      <c r="I6" s="51"/>
      <c r="J6" s="50"/>
      <c r="K6" s="50"/>
      <c r="L6" s="52"/>
      <c r="M6" s="52"/>
    </row>
    <row r="7" ht="15.75" customHeight="1">
      <c r="B7" s="50">
        <v>3.0</v>
      </c>
      <c r="C7" s="50"/>
      <c r="D7" s="50"/>
      <c r="E7" s="50"/>
      <c r="F7" s="50"/>
      <c r="G7" s="50"/>
      <c r="H7" s="50"/>
      <c r="I7" s="51"/>
      <c r="J7" s="50"/>
      <c r="K7" s="50"/>
      <c r="L7" s="52"/>
      <c r="M7" s="52"/>
    </row>
    <row r="8" ht="15.75" customHeight="1">
      <c r="B8" s="50">
        <v>4.0</v>
      </c>
      <c r="C8" s="50"/>
      <c r="D8" s="50"/>
      <c r="E8" s="50"/>
      <c r="F8" s="50"/>
      <c r="G8" s="50"/>
      <c r="H8" s="50"/>
      <c r="I8" s="51"/>
      <c r="J8" s="50"/>
      <c r="K8" s="50"/>
      <c r="L8" s="45"/>
      <c r="M8" s="45"/>
    </row>
    <row r="9" ht="15.75" customHeight="1">
      <c r="B9" s="50">
        <v>5.0</v>
      </c>
      <c r="C9" s="50"/>
      <c r="D9" s="50"/>
      <c r="E9" s="50"/>
      <c r="F9" s="50"/>
      <c r="G9" s="50"/>
      <c r="H9" s="50"/>
      <c r="I9" s="51"/>
      <c r="J9" s="50"/>
      <c r="K9" s="50"/>
      <c r="L9" s="45"/>
      <c r="M9" s="45"/>
    </row>
    <row r="10" ht="15.75" customHeight="1">
      <c r="B10" s="50">
        <v>6.0</v>
      </c>
      <c r="C10" s="50"/>
      <c r="D10" s="50"/>
      <c r="E10" s="50"/>
      <c r="F10" s="50"/>
      <c r="G10" s="50"/>
      <c r="H10" s="50"/>
      <c r="I10" s="51"/>
      <c r="J10" s="50"/>
      <c r="K10" s="50"/>
      <c r="L10" s="45"/>
      <c r="M10" s="45"/>
    </row>
    <row r="11" ht="15.75" customHeight="1">
      <c r="B11" s="50">
        <v>7.0</v>
      </c>
      <c r="C11" s="50"/>
      <c r="D11" s="50"/>
      <c r="E11" s="50"/>
      <c r="F11" s="50"/>
      <c r="G11" s="50"/>
      <c r="H11" s="50"/>
      <c r="I11" s="51"/>
      <c r="J11" s="50"/>
      <c r="K11" s="50"/>
    </row>
    <row r="12" ht="15.75" customHeight="1">
      <c r="B12" s="50">
        <v>8.0</v>
      </c>
      <c r="C12" s="50"/>
      <c r="D12" s="50"/>
      <c r="E12" s="50"/>
      <c r="F12" s="50"/>
      <c r="G12" s="50"/>
      <c r="H12" s="50"/>
      <c r="I12" s="51"/>
      <c r="J12" s="50"/>
      <c r="K12" s="50"/>
    </row>
    <row r="13" ht="15.75" customHeight="1">
      <c r="B13" s="50">
        <v>9.0</v>
      </c>
      <c r="C13" s="50"/>
      <c r="D13" s="50"/>
      <c r="E13" s="50"/>
      <c r="F13" s="50"/>
      <c r="G13" s="50"/>
      <c r="H13" s="50"/>
      <c r="I13" s="51"/>
      <c r="J13" s="50"/>
      <c r="K13" s="50"/>
    </row>
    <row r="14" ht="15.75" customHeight="1">
      <c r="B14" s="50">
        <v>10.0</v>
      </c>
      <c r="C14" s="50"/>
      <c r="D14" s="50"/>
      <c r="E14" s="50"/>
      <c r="F14" s="50"/>
      <c r="G14" s="50"/>
      <c r="H14" s="50"/>
      <c r="I14" s="51"/>
      <c r="J14" s="50"/>
      <c r="K14" s="50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10" max="10" width="21.88"/>
  </cols>
  <sheetData>
    <row r="1" ht="15.75" customHeight="1">
      <c r="A1" s="54"/>
      <c r="B1" s="54"/>
      <c r="C1" s="54"/>
      <c r="D1" s="54"/>
      <c r="E1" s="54"/>
      <c r="F1" s="54"/>
      <c r="G1" s="54"/>
      <c r="H1" s="54"/>
      <c r="I1" s="55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/>
      <c r="B2" s="54"/>
      <c r="C2" s="54"/>
      <c r="D2" s="54"/>
      <c r="E2" s="54"/>
      <c r="F2" s="54"/>
      <c r="G2" s="54"/>
      <c r="H2" s="54"/>
      <c r="I2" s="55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29" t="s">
        <v>72</v>
      </c>
      <c r="B3" s="56"/>
      <c r="C3" s="57"/>
      <c r="D3" s="58" t="s">
        <v>82</v>
      </c>
      <c r="E3" s="59"/>
      <c r="F3" s="60" t="s">
        <v>82</v>
      </c>
      <c r="G3" s="56"/>
      <c r="H3" s="60" t="s">
        <v>82</v>
      </c>
      <c r="I3" s="61"/>
      <c r="J3" s="56"/>
      <c r="K3" s="56"/>
      <c r="L3" s="62"/>
      <c r="M3" s="63"/>
      <c r="N3" s="64"/>
      <c r="O3" s="65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66"/>
      <c r="B4" s="46" t="s">
        <v>73</v>
      </c>
      <c r="C4" s="47" t="s">
        <v>1</v>
      </c>
      <c r="D4" s="47" t="s">
        <v>74</v>
      </c>
      <c r="E4" s="47" t="s">
        <v>75</v>
      </c>
      <c r="F4" s="47" t="s">
        <v>76</v>
      </c>
      <c r="G4" s="47" t="s">
        <v>77</v>
      </c>
      <c r="H4" s="47" t="s">
        <v>78</v>
      </c>
      <c r="I4" s="47" t="s">
        <v>79</v>
      </c>
      <c r="J4" s="47" t="s">
        <v>80</v>
      </c>
      <c r="K4" s="47" t="s">
        <v>81</v>
      </c>
      <c r="L4" s="67"/>
      <c r="M4" s="67"/>
      <c r="N4" s="68"/>
      <c r="O4" s="69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27.75" customHeight="1">
      <c r="A5" s="66"/>
      <c r="B5" s="50">
        <v>1.0</v>
      </c>
      <c r="C5" s="50"/>
      <c r="D5" s="50"/>
      <c r="E5" s="50"/>
      <c r="F5" s="50"/>
      <c r="G5" s="50"/>
      <c r="H5" s="50"/>
      <c r="I5" s="51"/>
      <c r="J5" s="50"/>
      <c r="K5" s="50"/>
      <c r="L5" s="70"/>
      <c r="M5" s="70"/>
      <c r="N5" s="70"/>
      <c r="O5" s="70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26.25" customHeight="1">
      <c r="A6" s="66"/>
      <c r="B6" s="50">
        <v>2.0</v>
      </c>
      <c r="C6" s="50"/>
      <c r="D6" s="50"/>
      <c r="E6" s="50"/>
      <c r="F6" s="50"/>
      <c r="G6" s="50"/>
      <c r="H6" s="50"/>
      <c r="I6" s="51"/>
      <c r="J6" s="50"/>
      <c r="K6" s="50"/>
      <c r="L6" s="70"/>
      <c r="M6" s="70"/>
      <c r="N6" s="70"/>
      <c r="O6" s="70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26.25" customHeight="1">
      <c r="A7" s="66"/>
      <c r="B7" s="50">
        <v>3.0</v>
      </c>
      <c r="C7" s="50"/>
      <c r="D7" s="50"/>
      <c r="E7" s="50"/>
      <c r="F7" s="50"/>
      <c r="G7" s="50"/>
      <c r="H7" s="50"/>
      <c r="I7" s="51"/>
      <c r="J7" s="50"/>
      <c r="K7" s="50"/>
      <c r="L7" s="70"/>
      <c r="M7" s="70"/>
      <c r="N7" s="70"/>
      <c r="O7" s="70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24.75" customHeight="1">
      <c r="A8" s="66"/>
      <c r="B8" s="50">
        <v>4.0</v>
      </c>
      <c r="C8" s="50"/>
      <c r="D8" s="50"/>
      <c r="E8" s="50"/>
      <c r="F8" s="50"/>
      <c r="G8" s="50"/>
      <c r="H8" s="50"/>
      <c r="I8" s="51"/>
      <c r="J8" s="50"/>
      <c r="K8" s="50"/>
      <c r="L8" s="65"/>
      <c r="M8" s="65"/>
      <c r="N8" s="65"/>
      <c r="O8" s="65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25.5" customHeight="1">
      <c r="A9" s="66"/>
      <c r="B9" s="50">
        <v>5.0</v>
      </c>
      <c r="C9" s="50"/>
      <c r="D9" s="50"/>
      <c r="E9" s="50"/>
      <c r="F9" s="50"/>
      <c r="G9" s="50"/>
      <c r="H9" s="50"/>
      <c r="I9" s="51"/>
      <c r="J9" s="50"/>
      <c r="K9" s="50"/>
      <c r="L9" s="65"/>
      <c r="M9" s="65"/>
      <c r="N9" s="65"/>
      <c r="O9" s="65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32.25" customHeight="1">
      <c r="A10" s="66"/>
      <c r="B10" s="50">
        <v>6.0</v>
      </c>
      <c r="C10" s="50"/>
      <c r="D10" s="50"/>
      <c r="E10" s="50"/>
      <c r="F10" s="50"/>
      <c r="G10" s="50"/>
      <c r="H10" s="50"/>
      <c r="I10" s="51"/>
      <c r="J10" s="50"/>
      <c r="K10" s="50"/>
      <c r="L10" s="65"/>
      <c r="M10" s="65"/>
      <c r="N10" s="65"/>
      <c r="O10" s="65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66"/>
      <c r="B11" s="50">
        <v>7.0</v>
      </c>
      <c r="C11" s="50"/>
      <c r="D11" s="50"/>
      <c r="E11" s="50"/>
      <c r="F11" s="50"/>
      <c r="G11" s="50"/>
      <c r="H11" s="50"/>
      <c r="I11" s="51"/>
      <c r="J11" s="50"/>
      <c r="K11" s="50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66"/>
      <c r="B12" s="50">
        <v>8.0</v>
      </c>
      <c r="C12" s="50"/>
      <c r="D12" s="50"/>
      <c r="E12" s="50"/>
      <c r="F12" s="50"/>
      <c r="G12" s="50"/>
      <c r="H12" s="50"/>
      <c r="I12" s="51"/>
      <c r="J12" s="50"/>
      <c r="K12" s="50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66"/>
      <c r="B13" s="50">
        <v>9.0</v>
      </c>
      <c r="C13" s="50"/>
      <c r="D13" s="50"/>
      <c r="E13" s="50"/>
      <c r="F13" s="50"/>
      <c r="G13" s="50"/>
      <c r="H13" s="50"/>
      <c r="I13" s="51"/>
      <c r="J13" s="50"/>
      <c r="K13" s="50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66"/>
      <c r="B14" s="50">
        <v>10.0</v>
      </c>
      <c r="C14" s="50"/>
      <c r="D14" s="50"/>
      <c r="E14" s="50"/>
      <c r="F14" s="50"/>
      <c r="G14" s="50"/>
      <c r="H14" s="50"/>
      <c r="I14" s="51"/>
      <c r="J14" s="50"/>
      <c r="K14" s="50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/>
      <c r="B15" s="54"/>
      <c r="C15" s="54"/>
      <c r="D15" s="54"/>
      <c r="E15" s="54"/>
      <c r="F15" s="54"/>
      <c r="G15" s="54"/>
      <c r="H15" s="54"/>
      <c r="I15" s="55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/>
      <c r="B16" s="54"/>
      <c r="C16" s="54"/>
      <c r="D16" s="54"/>
      <c r="E16" s="54"/>
      <c r="F16" s="54"/>
      <c r="G16" s="54"/>
      <c r="H16" s="54"/>
      <c r="I16" s="55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/>
      <c r="B17" s="54"/>
      <c r="C17" s="54"/>
      <c r="D17" s="54"/>
      <c r="E17" s="54"/>
      <c r="F17" s="54"/>
      <c r="G17" s="54"/>
      <c r="H17" s="54"/>
      <c r="I17" s="55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/>
      <c r="B18" s="54"/>
      <c r="C18" s="54"/>
      <c r="D18" s="54"/>
      <c r="E18" s="54"/>
      <c r="F18" s="54"/>
      <c r="G18" s="54"/>
      <c r="H18" s="54"/>
      <c r="I18" s="55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/>
      <c r="B19" s="54"/>
      <c r="C19" s="54"/>
      <c r="D19" s="54"/>
      <c r="E19" s="54"/>
      <c r="F19" s="54"/>
      <c r="G19" s="54"/>
      <c r="H19" s="54"/>
      <c r="I19" s="55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/>
      <c r="B20" s="54"/>
      <c r="C20" s="54"/>
      <c r="D20" s="54"/>
      <c r="E20" s="54"/>
      <c r="F20" s="54"/>
      <c r="G20" s="54"/>
      <c r="H20" s="54"/>
      <c r="I20" s="55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/>
      <c r="B21" s="54"/>
      <c r="C21" s="54"/>
      <c r="D21" s="54"/>
      <c r="E21" s="54"/>
      <c r="F21" s="54"/>
      <c r="G21" s="54"/>
      <c r="H21" s="54"/>
      <c r="I21" s="55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/>
      <c r="B22" s="54"/>
      <c r="C22" s="54"/>
      <c r="D22" s="54"/>
      <c r="E22" s="54"/>
      <c r="F22" s="54"/>
      <c r="G22" s="54"/>
      <c r="H22" s="54"/>
      <c r="I22" s="55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/>
      <c r="B23" s="54"/>
      <c r="C23" s="54"/>
      <c r="D23" s="54"/>
      <c r="E23" s="54"/>
      <c r="F23" s="54"/>
      <c r="G23" s="54"/>
      <c r="H23" s="54"/>
      <c r="I23" s="55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/>
      <c r="B24" s="54"/>
      <c r="C24" s="54"/>
      <c r="D24" s="54"/>
      <c r="E24" s="54"/>
      <c r="F24" s="54"/>
      <c r="G24" s="54"/>
      <c r="H24" s="54"/>
      <c r="I24" s="55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/>
      <c r="B25" s="54"/>
      <c r="C25" s="54"/>
      <c r="D25" s="54"/>
      <c r="E25" s="54"/>
      <c r="F25" s="54"/>
      <c r="G25" s="54"/>
      <c r="H25" s="54"/>
      <c r="I25" s="55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/>
      <c r="B26" s="54"/>
      <c r="C26" s="54"/>
      <c r="D26" s="54"/>
      <c r="E26" s="54"/>
      <c r="F26" s="54"/>
      <c r="G26" s="54"/>
      <c r="H26" s="54"/>
      <c r="I26" s="55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/>
      <c r="B27" s="54"/>
      <c r="C27" s="54"/>
      <c r="D27" s="54"/>
      <c r="E27" s="54"/>
      <c r="F27" s="54"/>
      <c r="G27" s="54"/>
      <c r="H27" s="54"/>
      <c r="I27" s="55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/>
      <c r="B28" s="54"/>
      <c r="C28" s="54"/>
      <c r="D28" s="54"/>
      <c r="E28" s="54"/>
      <c r="F28" s="54"/>
      <c r="G28" s="54"/>
      <c r="H28" s="54"/>
      <c r="I28" s="55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/>
      <c r="B29" s="54"/>
      <c r="C29" s="54"/>
      <c r="D29" s="54"/>
      <c r="E29" s="54"/>
      <c r="F29" s="54"/>
      <c r="G29" s="54"/>
      <c r="H29" s="54"/>
      <c r="I29" s="55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/>
      <c r="B30" s="54"/>
      <c r="C30" s="54"/>
      <c r="D30" s="54"/>
      <c r="E30" s="54"/>
      <c r="F30" s="54"/>
      <c r="G30" s="54"/>
      <c r="H30" s="54"/>
      <c r="I30" s="55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/>
      <c r="B31" s="54"/>
      <c r="C31" s="54"/>
      <c r="D31" s="54"/>
      <c r="E31" s="54"/>
      <c r="F31" s="54"/>
      <c r="G31" s="54"/>
      <c r="H31" s="54"/>
      <c r="I31" s="55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/>
      <c r="B32" s="54"/>
      <c r="C32" s="54"/>
      <c r="D32" s="54"/>
      <c r="E32" s="54"/>
      <c r="F32" s="54"/>
      <c r="G32" s="54"/>
      <c r="H32" s="54"/>
      <c r="I32" s="55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/>
      <c r="B33" s="54"/>
      <c r="C33" s="54"/>
      <c r="D33" s="54"/>
      <c r="E33" s="54"/>
      <c r="F33" s="54"/>
      <c r="G33" s="54"/>
      <c r="H33" s="54"/>
      <c r="I33" s="55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/>
      <c r="B34" s="54"/>
      <c r="C34" s="54"/>
      <c r="D34" s="54"/>
      <c r="E34" s="54"/>
      <c r="F34" s="54"/>
      <c r="G34" s="54"/>
      <c r="H34" s="54"/>
      <c r="I34" s="55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/>
      <c r="B35" s="54"/>
      <c r="C35" s="54"/>
      <c r="D35" s="54"/>
      <c r="E35" s="54"/>
      <c r="F35" s="54"/>
      <c r="G35" s="54"/>
      <c r="H35" s="54"/>
      <c r="I35" s="55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/>
      <c r="B36" s="54"/>
      <c r="C36" s="54"/>
      <c r="D36" s="54"/>
      <c r="E36" s="54"/>
      <c r="F36" s="54"/>
      <c r="G36" s="54"/>
      <c r="H36" s="54"/>
      <c r="I36" s="55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/>
      <c r="B37" s="54"/>
      <c r="C37" s="54"/>
      <c r="D37" s="54"/>
      <c r="E37" s="54"/>
      <c r="F37" s="54"/>
      <c r="G37" s="54"/>
      <c r="H37" s="54"/>
      <c r="I37" s="55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/>
      <c r="B38" s="54"/>
      <c r="C38" s="54"/>
      <c r="D38" s="54"/>
      <c r="E38" s="54"/>
      <c r="F38" s="54"/>
      <c r="G38" s="54"/>
      <c r="H38" s="54"/>
      <c r="I38" s="55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/>
      <c r="B39" s="54"/>
      <c r="C39" s="54"/>
      <c r="D39" s="54"/>
      <c r="E39" s="54"/>
      <c r="F39" s="54"/>
      <c r="G39" s="54"/>
      <c r="H39" s="54"/>
      <c r="I39" s="55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/>
      <c r="B40" s="54"/>
      <c r="C40" s="54"/>
      <c r="D40" s="54"/>
      <c r="E40" s="54"/>
      <c r="F40" s="54"/>
      <c r="G40" s="54"/>
      <c r="H40" s="54"/>
      <c r="I40" s="55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/>
      <c r="B41" s="54"/>
      <c r="C41" s="54"/>
      <c r="D41" s="54"/>
      <c r="E41" s="54"/>
      <c r="F41" s="54"/>
      <c r="G41" s="54"/>
      <c r="H41" s="54"/>
      <c r="I41" s="55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/>
      <c r="B42" s="54"/>
      <c r="C42" s="54"/>
      <c r="D42" s="54"/>
      <c r="E42" s="54"/>
      <c r="F42" s="54"/>
      <c r="G42" s="54"/>
      <c r="H42" s="54"/>
      <c r="I42" s="55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/>
      <c r="B43" s="54"/>
      <c r="C43" s="54"/>
      <c r="D43" s="54"/>
      <c r="E43" s="54"/>
      <c r="F43" s="54"/>
      <c r="G43" s="54"/>
      <c r="H43" s="54"/>
      <c r="I43" s="55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/>
      <c r="B44" s="54"/>
      <c r="C44" s="54"/>
      <c r="D44" s="54"/>
      <c r="E44" s="54"/>
      <c r="F44" s="54"/>
      <c r="G44" s="54"/>
      <c r="H44" s="54"/>
      <c r="I44" s="55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/>
      <c r="B45" s="54"/>
      <c r="C45" s="54"/>
      <c r="D45" s="54"/>
      <c r="E45" s="54"/>
      <c r="F45" s="54"/>
      <c r="G45" s="54"/>
      <c r="H45" s="54"/>
      <c r="I45" s="55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/>
      <c r="B46" s="54"/>
      <c r="C46" s="54"/>
      <c r="D46" s="54"/>
      <c r="E46" s="54"/>
      <c r="F46" s="54"/>
      <c r="G46" s="54"/>
      <c r="H46" s="54"/>
      <c r="I46" s="55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/>
      <c r="B47" s="54"/>
      <c r="C47" s="54"/>
      <c r="D47" s="54"/>
      <c r="E47" s="54"/>
      <c r="F47" s="54"/>
      <c r="G47" s="54"/>
      <c r="H47" s="54"/>
      <c r="I47" s="55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/>
      <c r="B48" s="54"/>
      <c r="C48" s="54"/>
      <c r="D48" s="54"/>
      <c r="E48" s="54"/>
      <c r="F48" s="54"/>
      <c r="G48" s="54"/>
      <c r="H48" s="54"/>
      <c r="I48" s="55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/>
      <c r="B49" s="54"/>
      <c r="C49" s="54"/>
      <c r="D49" s="54"/>
      <c r="E49" s="54"/>
      <c r="F49" s="54"/>
      <c r="G49" s="54"/>
      <c r="H49" s="54"/>
      <c r="I49" s="55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/>
      <c r="B50" s="54"/>
      <c r="C50" s="54"/>
      <c r="D50" s="54"/>
      <c r="E50" s="54"/>
      <c r="F50" s="54"/>
      <c r="G50" s="54"/>
      <c r="H50" s="54"/>
      <c r="I50" s="55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/>
      <c r="B51" s="54"/>
      <c r="C51" s="54"/>
      <c r="D51" s="54"/>
      <c r="E51" s="54"/>
      <c r="F51" s="54"/>
      <c r="G51" s="54"/>
      <c r="H51" s="54"/>
      <c r="I51" s="55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/>
      <c r="B52" s="54"/>
      <c r="C52" s="54"/>
      <c r="D52" s="54"/>
      <c r="E52" s="54"/>
      <c r="F52" s="54"/>
      <c r="G52" s="54"/>
      <c r="H52" s="54"/>
      <c r="I52" s="55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/>
      <c r="B53" s="54"/>
      <c r="C53" s="54"/>
      <c r="D53" s="54"/>
      <c r="E53" s="54"/>
      <c r="F53" s="54"/>
      <c r="G53" s="54"/>
      <c r="H53" s="54"/>
      <c r="I53" s="55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/>
      <c r="B54" s="54"/>
      <c r="C54" s="54"/>
      <c r="D54" s="54"/>
      <c r="E54" s="54"/>
      <c r="F54" s="54"/>
      <c r="G54" s="54"/>
      <c r="H54" s="54"/>
      <c r="I54" s="55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/>
      <c r="B55" s="54"/>
      <c r="C55" s="54"/>
      <c r="D55" s="54"/>
      <c r="E55" s="54"/>
      <c r="F55" s="54"/>
      <c r="G55" s="54"/>
      <c r="H55" s="54"/>
      <c r="I55" s="55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/>
      <c r="B56" s="54"/>
      <c r="C56" s="54"/>
      <c r="D56" s="54"/>
      <c r="E56" s="54"/>
      <c r="F56" s="54"/>
      <c r="G56" s="54"/>
      <c r="H56" s="54"/>
      <c r="I56" s="55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/>
      <c r="B57" s="54"/>
      <c r="C57" s="54"/>
      <c r="D57" s="54"/>
      <c r="E57" s="54"/>
      <c r="F57" s="54"/>
      <c r="G57" s="54"/>
      <c r="H57" s="54"/>
      <c r="I57" s="55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/>
      <c r="B58" s="54"/>
      <c r="C58" s="54"/>
      <c r="D58" s="54"/>
      <c r="E58" s="54"/>
      <c r="F58" s="54"/>
      <c r="G58" s="54"/>
      <c r="H58" s="54"/>
      <c r="I58" s="55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/>
      <c r="B59" s="54"/>
      <c r="C59" s="54"/>
      <c r="D59" s="54"/>
      <c r="E59" s="54"/>
      <c r="F59" s="54"/>
      <c r="G59" s="54"/>
      <c r="H59" s="54"/>
      <c r="I59" s="55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/>
      <c r="B60" s="54"/>
      <c r="C60" s="54"/>
      <c r="D60" s="54"/>
      <c r="E60" s="54"/>
      <c r="F60" s="54"/>
      <c r="G60" s="54"/>
      <c r="H60" s="54"/>
      <c r="I60" s="55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/>
      <c r="B61" s="54"/>
      <c r="C61" s="54"/>
      <c r="D61" s="54"/>
      <c r="E61" s="54"/>
      <c r="F61" s="54"/>
      <c r="G61" s="54"/>
      <c r="H61" s="54"/>
      <c r="I61" s="55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/>
      <c r="B62" s="54"/>
      <c r="C62" s="54"/>
      <c r="D62" s="54"/>
      <c r="E62" s="54"/>
      <c r="F62" s="54"/>
      <c r="G62" s="54"/>
      <c r="H62" s="54"/>
      <c r="I62" s="55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/>
      <c r="B63" s="54"/>
      <c r="C63" s="54"/>
      <c r="D63" s="54"/>
      <c r="E63" s="54"/>
      <c r="F63" s="54"/>
      <c r="G63" s="54"/>
      <c r="H63" s="54"/>
      <c r="I63" s="55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/>
      <c r="B64" s="54"/>
      <c r="C64" s="54"/>
      <c r="D64" s="54"/>
      <c r="E64" s="54"/>
      <c r="F64" s="54"/>
      <c r="G64" s="54"/>
      <c r="H64" s="54"/>
      <c r="I64" s="55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/>
      <c r="B65" s="54"/>
      <c r="C65" s="54"/>
      <c r="D65" s="54"/>
      <c r="E65" s="54"/>
      <c r="F65" s="54"/>
      <c r="G65" s="54"/>
      <c r="H65" s="54"/>
      <c r="I65" s="55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/>
      <c r="B66" s="54"/>
      <c r="C66" s="54"/>
      <c r="D66" s="54"/>
      <c r="E66" s="54"/>
      <c r="F66" s="54"/>
      <c r="G66" s="54"/>
      <c r="H66" s="54"/>
      <c r="I66" s="55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/>
      <c r="B67" s="54"/>
      <c r="C67" s="54"/>
      <c r="D67" s="54"/>
      <c r="E67" s="54"/>
      <c r="F67" s="54"/>
      <c r="G67" s="54"/>
      <c r="H67" s="54"/>
      <c r="I67" s="55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/>
      <c r="B68" s="54"/>
      <c r="C68" s="54"/>
      <c r="D68" s="54"/>
      <c r="E68" s="54"/>
      <c r="F68" s="54"/>
      <c r="G68" s="54"/>
      <c r="H68" s="54"/>
      <c r="I68" s="55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/>
      <c r="B69" s="54"/>
      <c r="C69" s="54"/>
      <c r="D69" s="54"/>
      <c r="E69" s="54"/>
      <c r="F69" s="54"/>
      <c r="G69" s="54"/>
      <c r="H69" s="54"/>
      <c r="I69" s="55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/>
      <c r="B70" s="54"/>
      <c r="C70" s="54"/>
      <c r="D70" s="54"/>
      <c r="E70" s="54"/>
      <c r="F70" s="54"/>
      <c r="G70" s="54"/>
      <c r="H70" s="54"/>
      <c r="I70" s="55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/>
      <c r="B71" s="54"/>
      <c r="C71" s="54"/>
      <c r="D71" s="54"/>
      <c r="E71" s="54"/>
      <c r="F71" s="54"/>
      <c r="G71" s="54"/>
      <c r="H71" s="54"/>
      <c r="I71" s="55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/>
      <c r="B72" s="54"/>
      <c r="C72" s="54"/>
      <c r="D72" s="54"/>
      <c r="E72" s="54"/>
      <c r="F72" s="54"/>
      <c r="G72" s="54"/>
      <c r="H72" s="54"/>
      <c r="I72" s="55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/>
      <c r="B73" s="54"/>
      <c r="C73" s="54"/>
      <c r="D73" s="54"/>
      <c r="E73" s="54"/>
      <c r="F73" s="54"/>
      <c r="G73" s="54"/>
      <c r="H73" s="54"/>
      <c r="I73" s="55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/>
      <c r="B74" s="54"/>
      <c r="C74" s="54"/>
      <c r="D74" s="54"/>
      <c r="E74" s="54"/>
      <c r="F74" s="54"/>
      <c r="G74" s="54"/>
      <c r="H74" s="54"/>
      <c r="I74" s="55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/>
      <c r="B75" s="54"/>
      <c r="C75" s="54"/>
      <c r="D75" s="54"/>
      <c r="E75" s="54"/>
      <c r="F75" s="54"/>
      <c r="G75" s="54"/>
      <c r="H75" s="54"/>
      <c r="I75" s="55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/>
      <c r="B76" s="54"/>
      <c r="C76" s="54"/>
      <c r="D76" s="54"/>
      <c r="E76" s="54"/>
      <c r="F76" s="54"/>
      <c r="G76" s="54"/>
      <c r="H76" s="54"/>
      <c r="I76" s="55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/>
      <c r="B77" s="54"/>
      <c r="C77" s="54"/>
      <c r="D77" s="54"/>
      <c r="E77" s="54"/>
      <c r="F77" s="54"/>
      <c r="G77" s="54"/>
      <c r="H77" s="54"/>
      <c r="I77" s="55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/>
      <c r="B78" s="54"/>
      <c r="C78" s="54"/>
      <c r="D78" s="54"/>
      <c r="E78" s="54"/>
      <c r="F78" s="54"/>
      <c r="G78" s="54"/>
      <c r="H78" s="54"/>
      <c r="I78" s="55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/>
      <c r="B79" s="54"/>
      <c r="C79" s="54"/>
      <c r="D79" s="54"/>
      <c r="E79" s="54"/>
      <c r="F79" s="54"/>
      <c r="G79" s="54"/>
      <c r="H79" s="54"/>
      <c r="I79" s="55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/>
      <c r="B80" s="54"/>
      <c r="C80" s="54"/>
      <c r="D80" s="54"/>
      <c r="E80" s="54"/>
      <c r="F80" s="54"/>
      <c r="G80" s="54"/>
      <c r="H80" s="54"/>
      <c r="I80" s="55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/>
      <c r="B81" s="54"/>
      <c r="C81" s="54"/>
      <c r="D81" s="54"/>
      <c r="E81" s="54"/>
      <c r="F81" s="54"/>
      <c r="G81" s="54"/>
      <c r="H81" s="54"/>
      <c r="I81" s="55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/>
      <c r="B82" s="54"/>
      <c r="C82" s="54"/>
      <c r="D82" s="54"/>
      <c r="E82" s="54"/>
      <c r="F82" s="54"/>
      <c r="G82" s="54"/>
      <c r="H82" s="54"/>
      <c r="I82" s="55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/>
      <c r="B83" s="54"/>
      <c r="C83" s="54"/>
      <c r="D83" s="54"/>
      <c r="E83" s="54"/>
      <c r="F83" s="54"/>
      <c r="G83" s="54"/>
      <c r="H83" s="54"/>
      <c r="I83" s="55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5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5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5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5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5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5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5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5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5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5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5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5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5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5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5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5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5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/>
      <c r="B101" s="54"/>
      <c r="C101" s="54"/>
      <c r="D101" s="54"/>
      <c r="E101" s="54"/>
      <c r="F101" s="54"/>
      <c r="G101" s="54"/>
      <c r="H101" s="54"/>
      <c r="I101" s="55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/>
      <c r="B102" s="54"/>
      <c r="C102" s="54"/>
      <c r="D102" s="54"/>
      <c r="E102" s="54"/>
      <c r="F102" s="54"/>
      <c r="G102" s="54"/>
      <c r="H102" s="54"/>
      <c r="I102" s="55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/>
      <c r="B103" s="54"/>
      <c r="C103" s="54"/>
      <c r="D103" s="54"/>
      <c r="E103" s="54"/>
      <c r="F103" s="54"/>
      <c r="G103" s="54"/>
      <c r="H103" s="54"/>
      <c r="I103" s="55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/>
      <c r="B104" s="54"/>
      <c r="C104" s="54"/>
      <c r="D104" s="54"/>
      <c r="E104" s="54"/>
      <c r="F104" s="54"/>
      <c r="G104" s="54"/>
      <c r="H104" s="54"/>
      <c r="I104" s="55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/>
      <c r="B105" s="54"/>
      <c r="C105" s="54"/>
      <c r="D105" s="54"/>
      <c r="E105" s="54"/>
      <c r="F105" s="54"/>
      <c r="G105" s="54"/>
      <c r="H105" s="54"/>
      <c r="I105" s="55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/>
      <c r="B106" s="54"/>
      <c r="C106" s="54"/>
      <c r="D106" s="54"/>
      <c r="E106" s="54"/>
      <c r="F106" s="54"/>
      <c r="G106" s="54"/>
      <c r="H106" s="54"/>
      <c r="I106" s="55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/>
      <c r="B107" s="54"/>
      <c r="C107" s="54"/>
      <c r="D107" s="54"/>
      <c r="E107" s="54"/>
      <c r="F107" s="54"/>
      <c r="G107" s="54"/>
      <c r="H107" s="54"/>
      <c r="I107" s="55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/>
      <c r="B108" s="54"/>
      <c r="C108" s="54"/>
      <c r="D108" s="54"/>
      <c r="E108" s="54"/>
      <c r="F108" s="54"/>
      <c r="G108" s="54"/>
      <c r="H108" s="54"/>
      <c r="I108" s="55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/>
      <c r="B109" s="54"/>
      <c r="C109" s="54"/>
      <c r="D109" s="54"/>
      <c r="E109" s="54"/>
      <c r="F109" s="54"/>
      <c r="G109" s="54"/>
      <c r="H109" s="54"/>
      <c r="I109" s="55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/>
      <c r="B110" s="54"/>
      <c r="C110" s="54"/>
      <c r="D110" s="54"/>
      <c r="E110" s="54"/>
      <c r="F110" s="54"/>
      <c r="G110" s="54"/>
      <c r="H110" s="54"/>
      <c r="I110" s="55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/>
      <c r="B111" s="54"/>
      <c r="C111" s="54"/>
      <c r="D111" s="54"/>
      <c r="E111" s="54"/>
      <c r="F111" s="54"/>
      <c r="G111" s="54"/>
      <c r="H111" s="54"/>
      <c r="I111" s="55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/>
      <c r="B112" s="54"/>
      <c r="C112" s="54"/>
      <c r="D112" s="54"/>
      <c r="E112" s="54"/>
      <c r="F112" s="54"/>
      <c r="G112" s="54"/>
      <c r="H112" s="54"/>
      <c r="I112" s="55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/>
      <c r="B113" s="54"/>
      <c r="C113" s="54"/>
      <c r="D113" s="54"/>
      <c r="E113" s="54"/>
      <c r="F113" s="54"/>
      <c r="G113" s="54"/>
      <c r="H113" s="54"/>
      <c r="I113" s="55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/>
      <c r="B114" s="54"/>
      <c r="C114" s="54"/>
      <c r="D114" s="54"/>
      <c r="E114" s="54"/>
      <c r="F114" s="54"/>
      <c r="G114" s="54"/>
      <c r="H114" s="54"/>
      <c r="I114" s="55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54"/>
      <c r="I115" s="55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54"/>
      <c r="I116" s="55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54"/>
      <c r="I117" s="55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54"/>
      <c r="I118" s="55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54"/>
      <c r="I119" s="55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54"/>
      <c r="I120" s="55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54"/>
      <c r="I121" s="55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5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5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5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5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5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5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54"/>
      <c r="I128" s="55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5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5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5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5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5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5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5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5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5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5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5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5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5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5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5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5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5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5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5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5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5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5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5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5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5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5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5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5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5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5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5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5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5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5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5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5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5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5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5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5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5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5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5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5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5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5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5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5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5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5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5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5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5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5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5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5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5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5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5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5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5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5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5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5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5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5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5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5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5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5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5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5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5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5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5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5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5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5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5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5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5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5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5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5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5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5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5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5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5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5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5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5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>
      <c r="A3" s="38" t="s">
        <v>72</v>
      </c>
      <c r="B3" s="39"/>
      <c r="C3" s="40"/>
      <c r="D3" s="41"/>
      <c r="E3" s="42"/>
      <c r="F3" s="39"/>
      <c r="G3" s="39"/>
      <c r="H3" s="39"/>
      <c r="I3" s="43"/>
      <c r="J3" s="39"/>
      <c r="K3" s="39"/>
      <c r="L3" s="44"/>
      <c r="M3" s="45"/>
    </row>
    <row r="4" ht="15.75" customHeight="1">
      <c r="B4" s="46" t="s">
        <v>73</v>
      </c>
      <c r="C4" s="47" t="s">
        <v>1</v>
      </c>
      <c r="D4" s="47" t="s">
        <v>74</v>
      </c>
      <c r="E4" s="47" t="s">
        <v>75</v>
      </c>
      <c r="F4" s="47" t="s">
        <v>76</v>
      </c>
      <c r="G4" s="47" t="s">
        <v>77</v>
      </c>
      <c r="H4" s="47" t="s">
        <v>78</v>
      </c>
      <c r="I4" s="47" t="s">
        <v>79</v>
      </c>
      <c r="J4" s="47" t="s">
        <v>80</v>
      </c>
      <c r="K4" s="47" t="s">
        <v>81</v>
      </c>
      <c r="L4" s="48"/>
      <c r="M4" s="49"/>
    </row>
    <row r="5" ht="35.25" customHeight="1">
      <c r="B5" s="50">
        <v>1.0</v>
      </c>
      <c r="C5" s="50"/>
      <c r="D5" s="50"/>
      <c r="E5" s="50"/>
      <c r="F5" s="50"/>
      <c r="G5" s="50"/>
      <c r="H5" s="50"/>
      <c r="I5" s="51"/>
      <c r="J5" s="50"/>
      <c r="K5" s="50"/>
      <c r="L5" s="52"/>
      <c r="M5" s="52"/>
    </row>
    <row r="6" ht="26.25" customHeight="1">
      <c r="B6" s="50">
        <v>2.0</v>
      </c>
      <c r="C6" s="50"/>
      <c r="D6" s="50"/>
      <c r="E6" s="50"/>
      <c r="F6" s="50"/>
      <c r="G6" s="50"/>
      <c r="H6" s="50"/>
      <c r="I6" s="51"/>
      <c r="J6" s="50"/>
      <c r="K6" s="50"/>
      <c r="L6" s="52"/>
      <c r="M6" s="52"/>
    </row>
    <row r="7" ht="28.5" customHeight="1">
      <c r="B7" s="50">
        <v>3.0</v>
      </c>
      <c r="C7" s="50"/>
      <c r="D7" s="50"/>
      <c r="E7" s="50"/>
      <c r="F7" s="50"/>
      <c r="G7" s="50"/>
      <c r="H7" s="50"/>
      <c r="I7" s="51"/>
      <c r="J7" s="50"/>
      <c r="K7" s="50"/>
      <c r="L7" s="52"/>
      <c r="M7" s="52"/>
    </row>
    <row r="8" ht="31.5" customHeight="1">
      <c r="B8" s="50">
        <v>5.0</v>
      </c>
      <c r="C8" s="50"/>
      <c r="D8" s="50"/>
      <c r="E8" s="50"/>
      <c r="F8" s="50"/>
      <c r="G8" s="50"/>
      <c r="H8" s="50"/>
      <c r="I8" s="51"/>
      <c r="J8" s="50"/>
      <c r="K8" s="50"/>
      <c r="L8" s="45"/>
      <c r="M8" s="45"/>
    </row>
    <row r="9" ht="24.75" customHeight="1">
      <c r="B9" s="50">
        <v>4.0</v>
      </c>
      <c r="C9" s="50"/>
      <c r="D9" s="50"/>
      <c r="E9" s="50"/>
      <c r="F9" s="50"/>
      <c r="G9" s="50"/>
      <c r="H9" s="50"/>
      <c r="I9" s="51"/>
      <c r="J9" s="50"/>
      <c r="K9" s="50"/>
      <c r="L9" s="45"/>
      <c r="M9" s="45"/>
    </row>
    <row r="10" ht="15.75" customHeight="1">
      <c r="B10" s="50">
        <v>6.0</v>
      </c>
      <c r="C10" s="50"/>
      <c r="D10" s="50"/>
      <c r="E10" s="50"/>
      <c r="F10" s="50"/>
      <c r="G10" s="50"/>
      <c r="H10" s="50"/>
      <c r="I10" s="51"/>
      <c r="J10" s="50"/>
      <c r="K10" s="50"/>
      <c r="L10" s="45"/>
      <c r="M10" s="45"/>
    </row>
    <row r="11" ht="15.75" customHeight="1">
      <c r="B11" s="50">
        <v>7.0</v>
      </c>
      <c r="C11" s="50"/>
      <c r="D11" s="50"/>
      <c r="E11" s="50"/>
      <c r="F11" s="50"/>
      <c r="G11" s="50"/>
      <c r="H11" s="50"/>
      <c r="I11" s="51"/>
      <c r="J11" s="50"/>
      <c r="K11" s="50"/>
    </row>
    <row r="12" ht="15.75" customHeight="1">
      <c r="B12" s="50">
        <v>8.0</v>
      </c>
      <c r="C12" s="50"/>
      <c r="D12" s="50"/>
      <c r="E12" s="50"/>
      <c r="F12" s="50"/>
      <c r="G12" s="50"/>
      <c r="H12" s="50"/>
      <c r="I12" s="51"/>
      <c r="J12" s="50"/>
      <c r="K12" s="50"/>
    </row>
    <row r="13" ht="15.75" customHeight="1">
      <c r="B13" s="50">
        <v>9.0</v>
      </c>
      <c r="C13" s="50"/>
      <c r="D13" s="50"/>
      <c r="E13" s="50"/>
      <c r="F13" s="50"/>
      <c r="G13" s="50"/>
      <c r="H13" s="50"/>
      <c r="I13" s="51"/>
      <c r="J13" s="50"/>
      <c r="K13" s="50"/>
    </row>
    <row r="14" ht="15.75" customHeight="1">
      <c r="B14" s="50">
        <v>10.0</v>
      </c>
      <c r="C14" s="50"/>
      <c r="D14" s="50"/>
      <c r="E14" s="50"/>
      <c r="F14" s="50"/>
      <c r="G14" s="50"/>
      <c r="H14" s="50"/>
      <c r="I14" s="51"/>
      <c r="J14" s="50"/>
      <c r="K14" s="50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>
      <c r="A3" s="38" t="s">
        <v>72</v>
      </c>
      <c r="B3" s="39"/>
      <c r="C3" s="40"/>
      <c r="D3" s="41"/>
      <c r="E3" s="42"/>
      <c r="F3" s="39"/>
      <c r="G3" s="39"/>
      <c r="H3" s="39"/>
      <c r="I3" s="43"/>
      <c r="J3" s="39"/>
      <c r="K3" s="39"/>
      <c r="L3" s="44"/>
      <c r="M3" s="45"/>
    </row>
    <row r="4" ht="15.75" customHeight="1">
      <c r="B4" s="46" t="s">
        <v>73</v>
      </c>
      <c r="C4" s="47" t="s">
        <v>1</v>
      </c>
      <c r="D4" s="47" t="s">
        <v>74</v>
      </c>
      <c r="E4" s="47" t="s">
        <v>75</v>
      </c>
      <c r="F4" s="47" t="s">
        <v>76</v>
      </c>
      <c r="G4" s="47" t="s">
        <v>77</v>
      </c>
      <c r="H4" s="47" t="s">
        <v>78</v>
      </c>
      <c r="I4" s="47" t="s">
        <v>79</v>
      </c>
      <c r="J4" s="47" t="s">
        <v>80</v>
      </c>
      <c r="K4" s="47" t="s">
        <v>81</v>
      </c>
      <c r="L4" s="48"/>
      <c r="M4" s="49"/>
    </row>
    <row r="5" ht="35.25" customHeight="1">
      <c r="B5" s="50">
        <v>1.0</v>
      </c>
      <c r="C5" s="50"/>
      <c r="D5" s="50"/>
      <c r="E5" s="50"/>
      <c r="F5" s="50"/>
      <c r="G5" s="50"/>
      <c r="H5" s="50"/>
      <c r="I5" s="51"/>
      <c r="J5" s="50"/>
      <c r="K5" s="50"/>
      <c r="L5" s="52"/>
      <c r="M5" s="52"/>
    </row>
    <row r="6" ht="26.25" customHeight="1">
      <c r="B6" s="50">
        <v>2.0</v>
      </c>
      <c r="C6" s="50"/>
      <c r="D6" s="50"/>
      <c r="E6" s="50"/>
      <c r="F6" s="50"/>
      <c r="G6" s="50"/>
      <c r="H6" s="50"/>
      <c r="I6" s="51"/>
      <c r="J6" s="50"/>
      <c r="K6" s="50"/>
      <c r="L6" s="52"/>
      <c r="M6" s="52"/>
    </row>
    <row r="7" ht="28.5" customHeight="1">
      <c r="B7" s="50">
        <v>3.0</v>
      </c>
      <c r="C7" s="50"/>
      <c r="D7" s="50"/>
      <c r="E7" s="50"/>
      <c r="F7" s="50"/>
      <c r="G7" s="50"/>
      <c r="H7" s="50"/>
      <c r="I7" s="51"/>
      <c r="J7" s="50"/>
      <c r="K7" s="50"/>
      <c r="L7" s="52"/>
      <c r="M7" s="52"/>
    </row>
    <row r="8" ht="31.5" customHeight="1">
      <c r="B8" s="50">
        <v>5.0</v>
      </c>
      <c r="C8" s="50"/>
      <c r="D8" s="50"/>
      <c r="E8" s="50"/>
      <c r="F8" s="50"/>
      <c r="G8" s="50"/>
      <c r="H8" s="50"/>
      <c r="I8" s="51"/>
      <c r="J8" s="50"/>
      <c r="K8" s="50"/>
      <c r="L8" s="45"/>
      <c r="M8" s="45"/>
    </row>
    <row r="9" ht="24.75" customHeight="1">
      <c r="B9" s="50">
        <v>4.0</v>
      </c>
      <c r="C9" s="50"/>
      <c r="D9" s="50"/>
      <c r="E9" s="50"/>
      <c r="F9" s="50"/>
      <c r="G9" s="50"/>
      <c r="H9" s="50"/>
      <c r="I9" s="51"/>
      <c r="J9" s="50"/>
      <c r="K9" s="50"/>
      <c r="L9" s="45"/>
      <c r="M9" s="45"/>
    </row>
    <row r="10" ht="15.75" customHeight="1">
      <c r="B10" s="50">
        <v>6.0</v>
      </c>
      <c r="C10" s="50"/>
      <c r="D10" s="50"/>
      <c r="E10" s="50"/>
      <c r="F10" s="50"/>
      <c r="G10" s="50"/>
      <c r="H10" s="50"/>
      <c r="I10" s="51"/>
      <c r="J10" s="50"/>
      <c r="K10" s="50"/>
      <c r="L10" s="45"/>
      <c r="M10" s="45"/>
    </row>
    <row r="11" ht="15.75" customHeight="1">
      <c r="B11" s="50">
        <v>7.0</v>
      </c>
      <c r="C11" s="50"/>
      <c r="D11" s="50"/>
      <c r="E11" s="50"/>
      <c r="F11" s="50"/>
      <c r="G11" s="50"/>
      <c r="H11" s="50"/>
      <c r="I11" s="51"/>
      <c r="J11" s="50"/>
      <c r="K11" s="50"/>
    </row>
    <row r="12" ht="15.75" customHeight="1">
      <c r="B12" s="50">
        <v>8.0</v>
      </c>
      <c r="C12" s="50"/>
      <c r="D12" s="50"/>
      <c r="E12" s="50"/>
      <c r="F12" s="50"/>
      <c r="G12" s="50"/>
      <c r="H12" s="50"/>
      <c r="I12" s="51"/>
      <c r="J12" s="50"/>
      <c r="K12" s="50"/>
    </row>
    <row r="13" ht="15.75" customHeight="1">
      <c r="B13" s="50">
        <v>9.0</v>
      </c>
      <c r="C13" s="50"/>
      <c r="D13" s="50"/>
      <c r="E13" s="50"/>
      <c r="F13" s="50"/>
      <c r="G13" s="50"/>
      <c r="H13" s="50"/>
      <c r="I13" s="51"/>
      <c r="J13" s="50"/>
      <c r="K13" s="50"/>
    </row>
    <row r="14" ht="15.75" customHeight="1">
      <c r="B14" s="50">
        <v>10.0</v>
      </c>
      <c r="C14" s="50"/>
      <c r="D14" s="50"/>
      <c r="E14" s="50"/>
      <c r="F14" s="50"/>
      <c r="G14" s="50"/>
      <c r="H14" s="50"/>
      <c r="I14" s="51"/>
      <c r="J14" s="50"/>
      <c r="K14" s="50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