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rce\Documents\GitHub\gwu_mod_1_challenge\"/>
    </mc:Choice>
  </mc:AlternateContent>
  <xr:revisionPtr revIDLastSave="0" documentId="13_ncr:1_{E4CDF9A0-33AB-47F1-9AF0-D9688A779444}" xr6:coauthVersionLast="47" xr6:coauthVersionMax="47" xr10:uidLastSave="{00000000-0000-0000-0000-000000000000}"/>
  <bookViews>
    <workbookView xWindow="7350" yWindow="1420" windowWidth="29980" windowHeight="16740" activeTab="3" xr2:uid="{00000000-000D-0000-FFFF-FFFF00000000}"/>
  </bookViews>
  <sheets>
    <sheet name="Crowdfunding" sheetId="1" r:id="rId1"/>
    <sheet name="Pivot 1" sheetId="2" r:id="rId2"/>
    <sheet name="Pivot 2" sheetId="3" r:id="rId3"/>
    <sheet name="Outcome Based on Launch Date" sheetId="5" r:id="rId4"/>
    <sheet name="Crowdfunding Goal Analysis" sheetId="6" r:id="rId5"/>
    <sheet name="Campaign Backers Analysis" sheetId="7" r:id="rId6"/>
  </sheets>
  <definedNames>
    <definedName name="_xlnm._FilterDatabase" localSheetId="5" hidden="1">'Campaign Backers Analysis'!$A$1:$B$566</definedName>
    <definedName name="_xlnm._FilterDatabase" localSheetId="0" hidden="1">Crowdfunding!$A$1:$T$1001</definedName>
    <definedName name="_xlchart.v1.0" hidden="1">'Campaign Backers Analysis'!$A$2:$A$566</definedName>
    <definedName name="_xlchart.v1.1" hidden="1">'Campaign Backers Analysis'!$B$1</definedName>
    <definedName name="_xlchart.v1.2" hidden="1">'Campaign Backers Analysis'!$B$2:$B$566</definedName>
    <definedName name="_xlchart.v1.3" hidden="1">'Campaign Backers Analysis'!$D$2:$D$365</definedName>
    <definedName name="_xlchart.v1.4" hidden="1">'Campaign Backers Analysis'!$E$1</definedName>
    <definedName name="_xlchart.v1.5" hidden="1">'Campaign Backers Analysis'!$E$2:$E$365</definedName>
  </definedNames>
  <calcPr calcId="191029"/>
  <pivotCaches>
    <pivotCache cacheId="15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3" l="1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34" i="3"/>
  <c r="C18" i="2"/>
  <c r="C19" i="2"/>
  <c r="C20" i="2"/>
  <c r="C21" i="2"/>
  <c r="C22" i="2"/>
  <c r="C23" i="2"/>
  <c r="C24" i="2"/>
  <c r="C25" i="2"/>
  <c r="C17" i="2"/>
  <c r="I16" i="7"/>
  <c r="I15" i="7"/>
  <c r="I12" i="7"/>
  <c r="I13" i="7"/>
  <c r="I11" i="7"/>
  <c r="H12" i="7"/>
  <c r="I3" i="7"/>
  <c r="H3" i="7"/>
  <c r="I9" i="7" l="1"/>
  <c r="H7" i="7" l="1"/>
  <c r="H9" i="7" s="1"/>
  <c r="I8" i="7"/>
  <c r="I7" i="7"/>
  <c r="I6" i="7"/>
  <c r="I5" i="7"/>
  <c r="I4" i="7"/>
  <c r="H8" i="7"/>
  <c r="H6" i="7"/>
  <c r="H5" i="7"/>
  <c r="H16" i="7" s="1"/>
  <c r="H4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1" i="6"/>
  <c r="B10" i="6"/>
  <c r="B9" i="6"/>
  <c r="B8" i="6"/>
  <c r="B7" i="6"/>
  <c r="B6" i="6"/>
  <c r="B5" i="6"/>
  <c r="B4" i="6"/>
  <c r="B12" i="6"/>
  <c r="B13" i="6"/>
  <c r="B3" i="6"/>
  <c r="B2" i="6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5" i="7" l="1"/>
  <c r="H13" i="7"/>
  <c r="H11" i="7"/>
  <c r="D14" i="6"/>
  <c r="C14" i="6"/>
  <c r="H4" i="6"/>
  <c r="H5" i="6"/>
  <c r="E10" i="6"/>
  <c r="G10" i="6" s="1"/>
  <c r="E9" i="6"/>
  <c r="G9" i="6" s="1"/>
  <c r="E8" i="6"/>
  <c r="H8" i="6" s="1"/>
  <c r="E7" i="6"/>
  <c r="F7" i="6" s="1"/>
  <c r="E6" i="6"/>
  <c r="F6" i="6" s="1"/>
  <c r="E5" i="6"/>
  <c r="F5" i="6" s="1"/>
  <c r="E4" i="6"/>
  <c r="G4" i="6" s="1"/>
  <c r="E3" i="6"/>
  <c r="G3" i="6" s="1"/>
  <c r="B14" i="6"/>
  <c r="E2" i="6"/>
  <c r="E13" i="6"/>
  <c r="G13" i="6" s="1"/>
  <c r="E12" i="6"/>
  <c r="G12" i="6" s="1"/>
  <c r="E11" i="6"/>
  <c r="G11" i="6" s="1"/>
  <c r="F9" i="6" l="1"/>
  <c r="G7" i="6"/>
  <c r="F8" i="6"/>
  <c r="H9" i="6"/>
  <c r="G8" i="6"/>
  <c r="H11" i="6"/>
  <c r="H6" i="6"/>
  <c r="H10" i="6"/>
  <c r="F11" i="6"/>
  <c r="F10" i="6"/>
  <c r="G6" i="6"/>
  <c r="F4" i="6"/>
  <c r="E14" i="6"/>
  <c r="G5" i="6"/>
  <c r="H13" i="6"/>
  <c r="H7" i="6"/>
  <c r="F12" i="6"/>
  <c r="H12" i="6"/>
  <c r="G2" i="6"/>
  <c r="F13" i="6"/>
  <c r="H3" i="6"/>
  <c r="F3" i="6"/>
  <c r="H2" i="6"/>
  <c r="F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<sst xmlns="http://schemas.openxmlformats.org/spreadsheetml/2006/main" count="7107" uniqueCount="2124">
  <si>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</si>
  <si>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</si>
  <si>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</si>
  <si>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</si>
  <si>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</si>
  <si>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</si>
  <si>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</si>
  <si>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</si>
  <si>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</si>
  <si>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</si>
  <si>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</si>
  <si>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</si>
  <si>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</si>
  <si>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</si>
  <si>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</si>
  <si>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</si>
  <si>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</si>
  <si>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</si>
  <si>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</si>
  <si>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</si>
  <si>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</si>
  <si>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</si>
  <si>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</si>
  <si>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</si>
  <si>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</si>
  <si>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</si>
  <si>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</si>
  <si>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</si>
  <si>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</si>
  <si>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</si>
  <si>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</si>
  <si>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</si>
  <si>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</si>
  <si>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</si>
  <si>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</si>
  <si>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</si>
  <si>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</si>
  <si>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</si>
  <si>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</si>
  <si>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</si>
  <si>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</si>
  <si>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</si>
  <si>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</si>
  <si>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</si>
  <si>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</si>
  <si>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</si>
  <si>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</si>
  <si>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</si>
  <si>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</si>
  <si>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</si>
  <si>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</si>
  <si>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</si>
  <si>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</si>
  <si>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</si>
  <si>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</si>
  <si>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</si>
  <si>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</si>
  <si>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</si>
  <si>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</si>
  <si>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</si>
  <si>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</si>
  <si>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</si>
  <si>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</si>
  <si>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</si>
  <si>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</si>
  <si>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</si>
  <si>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</si>
  <si>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</si>
  <si>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</si>
  <si>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</si>
  <si>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</si>
  <si>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</si>
  <si>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</si>
  <si>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</si>
  <si>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</si>
  <si>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</si>
  <si>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</si>
  <si>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</si>
  <si>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</si>
  <si>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</si>
  <si>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</si>
  <si>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</si>
  <si>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</si>
  <si>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</si>
  <si>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</si>
  <si>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</si>
  <si>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</si>
  <si>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</si>
  <si>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</si>
  <si>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</si>
  <si>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</si>
  <si>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</si>
  <si>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</si>
  <si>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</si>
  <si>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</si>
  <si>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</si>
  <si>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</si>
  <si>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</si>
  <si>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</si>
  <si>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</si>
  <si>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</si>
  <si>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</si>
  <si>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</si>
  <si>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</si>
  <si>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</si>
  <si>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</si>
  <si>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</si>
  <si>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</si>
  <si>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</si>
  <si>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</si>
  <si>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</si>
  <si>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</si>
  <si>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</si>
  <si>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</si>
  <si>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</si>
  <si>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</si>
  <si>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</si>
  <si>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</si>
  <si>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</si>
  <si>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</si>
  <si>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</si>
  <si>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</si>
  <si>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</si>
  <si>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</si>
  <si>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</si>
  <si>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</si>
  <si>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</si>
  <si>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</si>
  <si>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</si>
  <si>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</si>
  <si>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</si>
  <si>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</si>
  <si>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</si>
  <si>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</si>
  <si>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</si>
  <si>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</si>
  <si>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</si>
  <si>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</si>
  <si>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</si>
  <si>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</si>
  <si>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</si>
  <si>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</si>
  <si>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</si>
  <si>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</si>
  <si>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</si>
  <si>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</si>
  <si>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</si>
  <si>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</si>
  <si>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</si>
  <si>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</si>
  <si>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</si>
  <si>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</si>
  <si>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</si>
  <si>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</si>
  <si>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</si>
  <si>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</si>
  <si>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</si>
  <si>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</si>
  <si>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</si>
  <si>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</si>
  <si>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</si>
  <si>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</si>
  <si>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</si>
  <si>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</si>
  <si>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</si>
  <si>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</si>
  <si>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</si>
  <si>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</si>
  <si>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</si>
  <si>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</si>
  <si>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</si>
  <si>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</si>
  <si>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</si>
  <si>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</si>
  <si>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</si>
  <si>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</si>
  <si>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</si>
  <si>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</si>
  <si>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</si>
  <si>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</si>
  <si>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</si>
  <si>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</si>
  <si>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</si>
  <si>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</si>
  <si>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</si>
  <si>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</si>
  <si>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</si>
  <si>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</si>
  <si>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</si>
  <si>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</si>
  <si>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</si>
  <si>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</si>
  <si>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</si>
  <si>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</si>
  <si>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</si>
  <si>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</si>
  <si>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</si>
  <si>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</si>
  <si>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</si>
  <si>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</si>
  <si>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</si>
  <si>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</si>
  <si>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</si>
  <si>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</si>
  <si>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</si>
  <si>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</si>
  <si>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</si>
  <si>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</si>
  <si>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</si>
  <si>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</si>
  <si>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</si>
  <si>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</si>
  <si>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</si>
  <si>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</si>
  <si>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</si>
  <si>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</si>
  <si>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</si>
  <si>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</si>
  <si>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</si>
  <si>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</si>
  <si>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</si>
  <si>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</si>
  <si>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</si>
  <si>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</si>
  <si>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</si>
  <si>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</si>
  <si>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</si>
  <si>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</si>
  <si>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</si>
  <si>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</si>
  <si>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</si>
  <si>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</si>
  <si>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</si>
  <si>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</si>
  <si>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</si>
  <si>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</si>
  <si>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</si>
  <si>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</si>
  <si>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</si>
  <si>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</si>
  <si>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</si>
  <si>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</si>
  <si>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</si>
  <si>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</si>
  <si>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</si>
  <si>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</si>
  <si>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</si>
  <si>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</si>
  <si>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</si>
  <si>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</si>
  <si>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</si>
  <si>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</si>
  <si>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</si>
  <si>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</si>
  <si>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</si>
  <si>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</si>
  <si>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</si>
  <si>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</si>
  <si>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</si>
  <si>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</si>
  <si>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</si>
  <si>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</si>
  <si>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</si>
  <si>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</si>
  <si>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</si>
  <si>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</si>
  <si>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</si>
  <si>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</si>
  <si>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</si>
  <si>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</si>
  <si>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</si>
  <si>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</si>
  <si>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</si>
  <si>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</si>
  <si>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</si>
  <si>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</si>
  <si>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</si>
  <si>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</si>
  <si>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</si>
  <si>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</si>
  <si>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</si>
  <si>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</si>
  <si>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</si>
  <si>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</si>
  <si>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</si>
  <si>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</si>
  <si>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</si>
  <si>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</si>
  <si>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</si>
  <si>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</si>
  <si>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</si>
  <si>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</si>
  <si>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</si>
  <si>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</si>
  <si>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</si>
  <si>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</si>
  <si>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</si>
  <si>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</si>
  <si>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</si>
  <si>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</si>
  <si>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</si>
  <si>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</si>
  <si>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</si>
  <si>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</si>
  <si>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</si>
  <si>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</si>
  <si>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</si>
  <si>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</si>
  <si>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</si>
  <si>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</si>
  <si>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</si>
  <si>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</si>
  <si>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</si>
  <si>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</si>
  <si>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</si>
  <si>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</si>
  <si>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</si>
  <si>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</si>
  <si>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</si>
  <si>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</si>
  <si>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</si>
  <si>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</si>
  <si>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</si>
  <si>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</si>
  <si>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</si>
  <si>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</si>
  <si>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</si>
  <si>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</si>
  <si>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</si>
  <si>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</si>
  <si>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</si>
  <si>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</si>
  <si>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</si>
  <si>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</si>
  <si>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</si>
  <si>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</si>
  <si>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</si>
  <si>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</si>
  <si>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</si>
  <si>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</si>
  <si>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</si>
  <si>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</si>
  <si>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</si>
  <si>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</si>
  <si>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</si>
  <si>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</si>
  <si>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</si>
  <si>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</si>
  <si>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</si>
  <si>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</si>
  <si>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</si>
  <si>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</si>
  <si>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</si>
  <si>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</si>
  <si>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</si>
  <si>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</si>
  <si>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</si>
  <si>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</si>
  <si>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</si>
  <si>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</si>
  <si>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</si>
  <si>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</si>
  <si>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</si>
  <si>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</si>
  <si>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</si>
  <si>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</si>
  <si>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</si>
  <si>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</si>
  <si>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</si>
  <si>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</si>
  <si>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</si>
  <si>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</si>
  <si>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</si>
  <si>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</si>
  <si>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</si>
  <si>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</si>
  <si>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</si>
  <si>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</si>
  <si>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</si>
  <si>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</si>
  <si>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</si>
  <si>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</si>
  <si>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</si>
  <si>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</si>
  <si>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</si>
  <si>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</si>
  <si>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</si>
  <si>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</si>
  <si>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</si>
  <si>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</si>
  <si>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</si>
  <si>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</si>
  <si>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</si>
  <si>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</si>
  <si>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</si>
  <si>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</si>
  <si>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</si>
  <si>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</si>
  <si>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</si>
  <si>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</si>
  <si>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</si>
  <si>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</si>
  <si>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</si>
  <si>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</si>
  <si>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</si>
  <si>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</si>
  <si>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</si>
  <si>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</si>
  <si>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</si>
  <si>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</si>
  <si>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</si>
  <si>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</si>
  <si>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</si>
  <si>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</si>
  <si>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</si>
  <si>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</si>
  <si>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</si>
  <si>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</si>
  <si>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</si>
  <si>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</si>
  <si>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</si>
  <si>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</si>
  <si>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</si>
  <si>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</si>
  <si>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</si>
  <si>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</si>
  <si>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</si>
  <si>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</si>
  <si>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</si>
  <si>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</si>
  <si>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</si>
  <si>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</si>
  <si>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</si>
  <si>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</si>
  <si>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</si>
  <si>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</si>
  <si>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</si>
  <si>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</si>
  <si>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</si>
  <si>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</si>
  <si>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</si>
  <si>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</si>
  <si>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</si>
  <si>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</si>
  <si>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</si>
  <si>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</si>
  <si>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</si>
  <si>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</si>
  <si>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</si>
  <si>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</si>
  <si>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</si>
  <si>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</si>
  <si>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</si>
  <si>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</si>
  <si>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</si>
  <si>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</si>
  <si>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</si>
  <si>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</si>
  <si>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</si>
  <si>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</si>
  <si>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</si>
  <si>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</si>
  <si>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</si>
  <si>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</si>
  <si>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</si>
  <si>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</si>
  <si>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</si>
  <si>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</si>
  <si>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</si>
  <si>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</si>
  <si>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</si>
  <si>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</si>
  <si>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</si>
  <si>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</si>
  <si>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</si>
  <si>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</si>
  <si>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</si>
  <si>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</si>
  <si>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</si>
  <si>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</si>
  <si>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</si>
  <si>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</si>
  <si>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</si>
  <si>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</si>
  <si>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</si>
  <si>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</si>
  <si>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</si>
  <si>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</si>
  <si>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</si>
  <si>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</si>
  <si>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</si>
  <si>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</si>
  <si>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</si>
  <si>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</si>
  <si>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</si>
  <si>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</si>
  <si>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</si>
  <si>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</si>
  <si>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</si>
  <si>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</si>
  <si>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</si>
  <si>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</si>
  <si>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</si>
  <si>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</si>
  <si>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</si>
  <si>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</si>
  <si>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</si>
  <si>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</si>
  <si>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</si>
  <si>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</si>
  <si>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</si>
  <si>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</si>
  <si>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</si>
  <si>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</si>
  <si>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</si>
  <si>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</si>
  <si>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</si>
  <si>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</si>
  <si>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</si>
  <si>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</si>
  <si>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</si>
  <si>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</si>
  <si>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</si>
  <si>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</si>
  <si>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</si>
  <si>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</si>
  <si>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</si>
  <si>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</si>
  <si>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</si>
  <si>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</si>
  <si>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</si>
  <si>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</si>
  <si>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</si>
  <si>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</si>
  <si>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</si>
  <si>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</si>
  <si>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</si>
  <si>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</si>
  <si>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</si>
  <si>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</si>
  <si>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</si>
  <si>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</si>
  <si>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</si>
  <si>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</si>
  <si>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</si>
  <si>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</si>
  <si>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</si>
  <si>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</si>
  <si>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</si>
  <si>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</si>
  <si>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</si>
  <si>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</si>
  <si>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</si>
  <si>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</si>
  <si>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</si>
  <si>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</si>
  <si>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</si>
  <si>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</si>
  <si>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</si>
  <si>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</si>
  <si>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</si>
  <si>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</si>
  <si>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</si>
  <si>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</si>
  <si>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</si>
  <si>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</si>
  <si>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</si>
  <si>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</si>
  <si>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</si>
  <si>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</si>
  <si>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</si>
  <si>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</si>
  <si>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</si>
  <si>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</si>
  <si>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</si>
  <si>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</si>
  <si>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</si>
  <si>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</si>
  <si>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</si>
  <si>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</si>
  <si>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</si>
  <si>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</si>
  <si>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</si>
  <si>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</si>
  <si>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</si>
  <si>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</si>
  <si>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</si>
  <si>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</si>
  <si>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</si>
  <si>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</si>
  <si>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</si>
  <si>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</si>
  <si>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</si>
  <si>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</si>
  <si>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</si>
  <si>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</si>
  <si>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</si>
  <si>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</si>
  <si>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</si>
  <si>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</si>
  <si>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</si>
  <si>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</si>
  <si>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</si>
  <si>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</si>
  <si>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</si>
  <si>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</si>
  <si>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</si>
  <si>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</si>
  <si>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</si>
  <si>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</si>
  <si>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</si>
  <si>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</si>
  <si>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</si>
  <si>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</si>
  <si>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</si>
  <si>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</si>
  <si>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</si>
  <si>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</si>
  <si>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</si>
  <si>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</si>
  <si>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</si>
  <si>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</si>
  <si>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</si>
  <si>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</si>
  <si>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</si>
  <si>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</si>
  <si>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</si>
  <si>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</si>
  <si>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</si>
  <si>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</si>
  <si>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</si>
  <si>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</si>
  <si>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</si>
  <si>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</si>
  <si>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</si>
  <si>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</si>
  <si>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</si>
  <si>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</si>
  <si>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</si>
  <si>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</si>
  <si>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</si>
  <si>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</si>
  <si>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</si>
  <si>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</si>
  <si>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</si>
  <si>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</si>
  <si>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</si>
  <si>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</si>
  <si>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</si>
  <si>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</si>
  <si>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</si>
  <si>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</si>
  <si>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</si>
  <si>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</si>
  <si>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</si>
  <si>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</si>
  <si>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</si>
  <si>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</si>
  <si>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</si>
  <si>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</si>
  <si>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</si>
  <si>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</si>
  <si>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</si>
  <si>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</si>
  <si>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</si>
  <si>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</si>
  <si>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</si>
  <si>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</si>
  <si>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</si>
  <si>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</si>
  <si>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</si>
  <si>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</si>
  <si>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</si>
  <si>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</si>
  <si>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</si>
  <si>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</si>
  <si>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</si>
  <si>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</si>
  <si>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</si>
  <si>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</si>
  <si>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</si>
  <si>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</si>
  <si>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</si>
  <si>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</si>
  <si>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</si>
  <si>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</si>
  <si>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</si>
  <si>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</si>
  <si>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</si>
  <si>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</si>
  <si>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</si>
  <si>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</si>
  <si>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</si>
  <si>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</si>
  <si>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</si>
  <si>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</si>
  <si>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</si>
  <si>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</si>
  <si>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</si>
  <si>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</si>
  <si>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</si>
  <si>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</si>
  <si>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</si>
  <si>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</si>
  <si>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</si>
  <si>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</si>
  <si>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</si>
  <si>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</si>
  <si>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</si>
  <si>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</si>
  <si>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</si>
  <si>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</si>
  <si>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</si>
  <si>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</si>
  <si>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</si>
  <si>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</si>
  <si>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</si>
  <si>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</si>
  <si>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</si>
  <si>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</si>
  <si>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</si>
  <si>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</si>
  <si>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</si>
  <si>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</si>
  <si>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</si>
  <si>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</si>
  <si>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</si>
  <si>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</si>
  <si>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</si>
  <si>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</si>
  <si>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</si>
  <si>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</si>
  <si>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</si>
  <si>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</si>
  <si>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</si>
  <si>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</si>
  <si>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</si>
  <si>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</si>
  <si>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</si>
  <si>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</si>
  <si>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</si>
  <si>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</si>
  <si>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</si>
  <si>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</si>
  <si>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</si>
  <si>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</si>
  <si>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</si>
  <si>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</si>
  <si>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</si>
  <si>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</si>
  <si>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</si>
  <si>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</si>
  <si>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</si>
  <si>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</si>
  <si>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</si>
  <si>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</si>
  <si>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</si>
  <si>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</si>
  <si>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</si>
  <si>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</si>
  <si>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</si>
  <si>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</si>
  <si>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</si>
  <si>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</si>
  <si>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</si>
  <si>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</si>
  <si>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</si>
  <si>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</si>
  <si>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</si>
  <si>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</si>
  <si>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</si>
  <si>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</si>
  <si>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</si>
  <si>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</si>
  <si>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</si>
  <si>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</si>
  <si>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</si>
  <si>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</si>
  <si>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</si>
  <si>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</si>
  <si>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</si>
  <si>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</si>
  <si>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</si>
  <si>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</si>
  <si>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</si>
  <si>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</si>
  <si>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</si>
  <si>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</si>
  <si>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</si>
  <si>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</si>
  <si>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</si>
  <si>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</si>
  <si>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</si>
  <si>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</si>
  <si>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</si>
  <si>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</si>
  <si>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</si>
  <si>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</si>
  <si>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</si>
  <si>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</si>
  <si>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</si>
  <si>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</si>
  <si>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</si>
  <si>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</si>
  <si>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</si>
  <si>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</si>
  <si>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</si>
  <si>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</si>
  <si>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</si>
  <si>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</si>
  <si>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</si>
  <si>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</si>
  <si>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</si>
  <si>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</si>
  <si>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</si>
  <si>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</si>
  <si>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</si>
  <si>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</si>
  <si>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</si>
  <si>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</si>
  <si>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</si>
  <si>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</si>
  <si>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</si>
  <si>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</si>
  <si>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</si>
  <si>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</si>
  <si>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</si>
  <si>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</si>
  <si>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</si>
  <si>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</si>
  <si>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</si>
  <si>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</si>
  <si>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</si>
  <si>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</si>
  <si>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</si>
  <si>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</si>
  <si>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</si>
  <si>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</si>
  <si>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</si>
  <si>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</si>
  <si>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</si>
  <si>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</si>
  <si>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</si>
  <si>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</si>
  <si>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</si>
  <si>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</si>
  <si>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</si>
  <si>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</si>
  <si>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</si>
  <si>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</si>
  <si>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</si>
  <si>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</si>
  <si>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</si>
  <si>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</si>
  <si>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</si>
  <si>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</si>
  <si>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</si>
  <si>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</si>
  <si>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</si>
  <si>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</si>
  <si>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</si>
  <si>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</si>
  <si>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</si>
  <si>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</si>
  <si>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</si>
  <si>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</si>
  <si>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</si>
  <si>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</si>
  <si>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</si>
  <si>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</si>
  <si>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</si>
  <si>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</si>
  <si>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</si>
  <si>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</si>
  <si>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</si>
  <si>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</si>
  <si>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</si>
  <si>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</si>
  <si>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</si>
  <si>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</si>
  <si>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</si>
  <si>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</si>
  <si>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</si>
  <si>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</si>
  <si>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</si>
  <si>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</si>
  <si>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</si>
  <si>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</si>
  <si>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</si>
  <si>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</si>
  <si>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</si>
  <si>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</si>
  <si>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</si>
  <si>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</si>
  <si>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</si>
  <si>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</si>
  <si>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</si>
  <si>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</si>
  <si>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</si>
  <si>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</si>
  <si>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</si>
  <si>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</si>
  <si>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</si>
  <si>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</si>
  <si>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</si>
  <si>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</si>
  <si>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</si>
  <si>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</si>
  <si>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</si>
  <si>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</si>
  <si>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</si>
  <si>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</si>
  <si>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</si>
  <si>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</si>
  <si>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</si>
  <si>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</si>
  <si>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</si>
  <si>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</si>
  <si>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</si>
  <si>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</si>
  <si>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</si>
  <si>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</si>
  <si>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</si>
  <si>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</si>
  <si>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</si>
  <si>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</si>
  <si>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</si>
  <si>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</si>
  <si>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</si>
  <si>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</si>
  <si>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</si>
  <si>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</si>
  <si>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</si>
  <si>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</si>
  <si>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</si>
  <si>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</si>
  <si>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</si>
  <si>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</si>
  <si>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</si>
  <si>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</si>
  <si>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</si>
  <si>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</si>
  <si>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</si>
  <si>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</si>
  <si>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</si>
  <si>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</si>
  <si>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</si>
  <si>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</si>
  <si>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</si>
  <si>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</si>
  <si>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</si>
  <si>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</si>
  <si>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</si>
  <si>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</si>
  <si>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</si>
  <si>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</si>
  <si>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</si>
  <si>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</si>
  <si>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</si>
  <si>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</si>
  <si>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</si>
  <si>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</si>
  <si>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</si>
  <si>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</si>
  <si>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</si>
  <si>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</si>
  <si>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</si>
  <si>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</si>
  <si>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</si>
  <si>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</si>
  <si>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</si>
  <si>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</si>
  <si>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</si>
  <si>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</si>
  <si>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</si>
  <si>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</si>
  <si>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</si>
  <si>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</si>
  <si>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</si>
  <si>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</si>
  <si>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</si>
  <si>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</si>
  <si>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</si>
  <si>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</si>
  <si>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</si>
  <si>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</si>
  <si>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</si>
  <si>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</si>
  <si>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</si>
  <si>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</si>
  <si>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</si>
  <si>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</si>
  <si>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</si>
  <si>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</si>
  <si>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</si>
  <si>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</si>
  <si>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</si>
  <si>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</si>
  <si>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</si>
  <si>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</si>
  <si>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</si>
  <si>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</si>
  <si>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</si>
  <si>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</si>
  <si>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</si>
  <si>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</si>
  <si>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</si>
  <si>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</si>
  <si>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</si>
  <si>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</si>
  <si>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</si>
  <si>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</si>
  <si>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</si>
  <si>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</si>
  <si>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</si>
  <si>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</si>
  <si>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</si>
  <si>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</si>
  <si>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</si>
  <si>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</si>
  <si>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</si>
  <si>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</si>
  <si>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</si>
  <si>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</si>
  <si>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</si>
  <si>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</si>
  <si>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</si>
  <si>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</si>
  <si>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</si>
  <si>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</si>
  <si>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</si>
  <si>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</si>
  <si>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</si>
  <si>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</si>
  <si>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</si>
  <si>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</si>
  <si>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</si>
  <si>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</si>
  <si>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</si>
  <si>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</si>
  <si>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</si>
  <si>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</si>
  <si>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</si>
  <si>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</si>
  <si>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</si>
  <si>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</si>
  <si>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</si>
  <si>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</si>
  <si>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</si>
  <si>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</si>
  <si>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</si>
  <si>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</si>
  <si>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</si>
  <si>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</si>
  <si>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</si>
  <si>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</si>
  <si>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</si>
  <si>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</si>
  <si>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</si>
  <si>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</si>
  <si>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</si>
  <si>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</si>
  <si>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</si>
  <si>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</si>
  <si>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</si>
  <si>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</si>
  <si>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</si>
  <si>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</si>
  <si>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</si>
  <si>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</si>
  <si>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</si>
  <si>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</si>
  <si>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</si>
  <si>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</si>
  <si>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</si>
  <si>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</si>
  <si>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</si>
  <si>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</si>
  <si>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</si>
  <si>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</si>
  <si>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</si>
  <si>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</si>
  <si>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</si>
  <si>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</si>
  <si>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</si>
  <si>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</si>
  <si>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</si>
  <si>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</si>
  <si>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</si>
  <si>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</si>
  <si>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</si>
  <si>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</si>
  <si>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</si>
  <si>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</si>
  <si>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</si>
  <si>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</si>
  <si>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</si>
  <si>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</si>
  <si>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</si>
  <si>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</si>
  <si>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</si>
  <si>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</si>
  <si>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</si>
  <si>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</si>
  <si>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</si>
  <si>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</si>
  <si>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</si>
  <si>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</si>
  <si>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</si>
  <si>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</si>
  <si>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</si>
  <si>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</si>
  <si>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</si>
  <si>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</si>
  <si>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</si>
  <si>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</si>
  <si>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</si>
  <si>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</si>
  <si>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</si>
  <si>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</si>
  <si>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</si>
  <si>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</si>
  <si>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</si>
  <si>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</si>
  <si>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</si>
  <si>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</si>
  <si>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</si>
  <si>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</si>
  <si>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</si>
  <si>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</si>
  <si>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</si>
  <si>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</si>
  <si>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</si>
  <si>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</si>
  <si>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</si>
  <si>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</si>
  <si>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</si>
  <si>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</si>
  <si>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</si>
  <si>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</si>
  <si>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</si>
  <si>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</si>
  <si>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</si>
  <si>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</si>
  <si>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</si>
  <si>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</si>
  <si>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</si>
  <si>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</si>
  <si>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</si>
  <si>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</si>
  <si>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</si>
  <si>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</si>
  <si>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</si>
  <si>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</si>
  <si>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</si>
  <si>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</si>
  <si>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</si>
  <si>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</si>
  <si>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</si>
  <si>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</si>
  <si>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</si>
  <si>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</si>
  <si>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</si>
  <si>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</si>
  <si>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</si>
  <si>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</si>
  <si>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</si>
  <si>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</si>
  <si>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</si>
  <si>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</si>
  <si>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</si>
  <si>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</si>
  <si>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</si>
  <si>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</si>
  <si>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</si>
  <si>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</si>
  <si>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</si>
  <si>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</si>
  <si>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</si>
  <si>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</si>
  <si>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</si>
  <si>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</si>
  <si>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</si>
  <si>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</si>
  <si>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</si>
  <si>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</si>
  <si>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</si>
  <si>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</si>
  <si>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</si>
  <si>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</si>
  <si>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</si>
  <si>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</si>
  <si>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</si>
  <si>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</si>
  <si>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</si>
  <si>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</si>
  <si>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</si>
  <si>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</si>
  <si>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</si>
  <si>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</si>
  <si>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</si>
  <si>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</si>
  <si>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</si>
  <si>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</si>
  <si>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</si>
  <si>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</si>
  <si>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</si>
  <si>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</si>
  <si>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</si>
  <si>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</si>
  <si>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</si>
  <si>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</si>
  <si>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</si>
  <si>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</si>
  <si>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</si>
  <si>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</si>
  <si>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</si>
  <si>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</si>
  <si>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</si>
  <si>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</si>
  <si>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</si>
  <si>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</si>
  <si>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</si>
  <si>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</si>
  <si>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</si>
  <si>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</si>
  <si>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</si>
  <si>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</si>
  <si>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</si>
  <si>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</si>
  <si>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</si>
  <si>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</si>
  <si>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</si>
  <si>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</si>
  <si>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</si>
  <si>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</si>
  <si>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</si>
  <si>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</si>
  <si>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</si>
  <si>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</si>
  <si>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</si>
  <si>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</si>
  <si>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</si>
  <si>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</si>
  <si>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</si>
  <si>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</si>
  <si>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</si>
  <si>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</si>
  <si>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</si>
  <si>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</si>
  <si>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</si>
  <si>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</si>
  <si>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</si>
  <si>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</si>
  <si>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</si>
  <si>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</si>
  <si>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</si>
  <si>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</si>
  <si>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</si>
  <si>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</si>
  <si>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</si>
  <si>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</si>
  <si>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</si>
  <si>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</si>
  <si>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</si>
  <si>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</si>
  <si>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</si>
  <si>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</si>
  <si>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</si>
  <si>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</si>
  <si>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</si>
  <si>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</si>
  <si>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</si>
  <si>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</si>
  <si>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</si>
  <si>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</si>
  <si>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</si>
  <si>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</si>
  <si>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</si>
  <si>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</si>
  <si>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</si>
  <si>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</si>
  <si>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</si>
  <si>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</si>
  <si>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</si>
  <si>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</si>
  <si>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</si>
  <si>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</si>
  <si>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</si>
  <si>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</si>
  <si>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</si>
  <si>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</si>
  <si>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</si>
  <si>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</si>
  <si>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</si>
  <si>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</si>
  <si>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</si>
  <si>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</si>
  <si>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</si>
  <si>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</si>
  <si>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</si>
  <si>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</si>
  <si>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</si>
  <si>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</si>
  <si>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</si>
  <si>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</si>
  <si>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</si>
  <si>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</si>
  <si>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</si>
  <si>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</si>
  <si>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</si>
  <si>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</si>
  <si>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</si>
  <si>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</si>
  <si>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</si>
  <si>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</si>
  <si>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</si>
  <si>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</si>
  <si>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</si>
  <si>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</si>
  <si>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</si>
  <si>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</si>
  <si>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</si>
  <si>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</si>
  <si>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</si>
  <si>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</si>
  <si>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</si>
  <si>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</si>
  <si>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</si>
  <si>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</si>
  <si>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</si>
  <si>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</si>
  <si>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</si>
  <si>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</si>
  <si>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</si>
  <si>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</si>
  <si>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</si>
  <si>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</si>
  <si>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</si>
  <si>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</si>
  <si>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</si>
  <si>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</si>
  <si>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</si>
  <si>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</si>
  <si>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</si>
  <si>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</si>
  <si>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</si>
  <si>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</si>
  <si>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</si>
  <si>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</si>
  <si>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</si>
  <si>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</si>
  <si>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</si>
  <si>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</si>
  <si>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</si>
  <si>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</si>
  <si>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</si>
  <si>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</si>
  <si>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</si>
  <si>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</si>
  <si>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</si>
  <si>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</si>
  <si>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</si>
  <si>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</si>
  <si>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</si>
  <si>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</si>
  <si>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</si>
  <si>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</si>
  <si>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</si>
  <si>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</si>
  <si>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</si>
  <si>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</si>
  <si>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</si>
  <si>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</si>
  <si>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</si>
  <si>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</si>
  <si>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</si>
  <si>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</si>
  <si>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</si>
  <si>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</si>
  <si>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</si>
  <si>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</si>
  <si>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</si>
  <si>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</si>
  <si>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</si>
  <si>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</si>
  <si>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</si>
  <si>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</si>
  <si>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</si>
  <si>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</si>
  <si>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</si>
  <si>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</si>
  <si>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</si>
  <si>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</si>
  <si>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</si>
  <si>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</si>
  <si>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</si>
  <si>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</si>
  <si>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</si>
  <si>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</si>
  <si>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</si>
  <si>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</si>
  <si>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</si>
  <si>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</si>
  <si>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</si>
  <si>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</si>
  <si>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</si>
  <si>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</si>
  <si>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</si>
  <si>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</si>
  <si>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</si>
  <si>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</si>
  <si>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</si>
  <si>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</si>
  <si>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</si>
  <si>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</si>
  <si>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</si>
  <si>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</si>
  <si>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</si>
  <si>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</si>
  <si>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</si>
  <si>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</si>
  <si>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</si>
  <si>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</si>
  <si>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</si>
  <si>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</si>
  <si>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</si>
  <si>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</si>
  <si>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</si>
  <si>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</si>
  <si>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</si>
  <si>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</si>
  <si>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</si>
  <si>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</si>
  <si>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</si>
  <si>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</si>
  <si>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</si>
  <si>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</si>
  <si>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</si>
  <si>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</si>
  <si>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</si>
  <si>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</si>
  <si>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</si>
  <si>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</si>
  <si>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</si>
  <si>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</si>
  <si>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</si>
  <si>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</si>
  <si>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</si>
  <si>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</si>
  <si>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</si>
  <si>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</si>
  <si>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</si>
  <si>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</si>
  <si>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</si>
  <si>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</si>
  <si>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</si>
  <si>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</si>
  <si>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</si>
  <si>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</si>
  <si>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</si>
  <si>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</si>
  <si>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</si>
  <si>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</si>
  <si>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</si>
  <si>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</si>
  <si>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</si>
  <si>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</si>
  <si>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</si>
  <si>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</si>
  <si>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</si>
  <si>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</si>
  <si>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</si>
  <si>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</si>
  <si>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</si>
  <si>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</si>
  <si>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</si>
  <si>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</si>
  <si>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</si>
  <si>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</si>
  <si>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</si>
  <si>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</si>
  <si>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</si>
  <si>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</si>
  <si>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</si>
  <si>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</si>
  <si>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</si>
  <si>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</si>
  <si>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</si>
  <si>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</si>
  <si>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</si>
  <si>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</si>
  <si>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</si>
  <si>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</si>
  <si>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</si>
  <si>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</si>
  <si>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</si>
  <si>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</si>
  <si>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</si>
  <si>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</si>
  <si>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</si>
  <si>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</si>
  <si>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</si>
  <si>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</si>
  <si>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</si>
  <si>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</si>
  <si>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</si>
  <si>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</si>
  <si>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</si>
  <si>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</si>
  <si>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</si>
  <si>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</si>
  <si>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</si>
  <si>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</si>
  <si>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</si>
  <si>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</si>
  <si>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</si>
  <si>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</si>
  <si>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</si>
  <si>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</si>
  <si>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</si>
  <si>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</si>
  <si>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</si>
  <si>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</si>
  <si>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</si>
  <si>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</si>
  <si>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</si>
  <si>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</si>
  <si>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</si>
  <si>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</si>
  <si>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</si>
  <si>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</si>
  <si>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</si>
  <si>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</si>
  <si>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</si>
  <si>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</si>
  <si>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</si>
  <si>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</si>
  <si>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</si>
  <si>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</si>
  <si>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</si>
  <si>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</si>
  <si>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</si>
  <si>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</si>
  <si>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</si>
  <si>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</si>
  <si>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</si>
  <si>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</si>
  <si>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</si>
  <si>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</si>
  <si>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</si>
  <si>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</si>
  <si>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</si>
  <si>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</si>
  <si>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</si>
  <si>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</si>
  <si>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</si>
  <si>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</si>
  <si>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</si>
  <si>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</si>
  <si>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</si>
  <si>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</si>
  <si>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</si>
  <si>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</si>
  <si>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</si>
  <si>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</si>
  <si>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</si>
  <si>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</si>
  <si>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</si>
  <si>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</si>
  <si>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</si>
  <si>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</si>
  <si>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</si>
  <si>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</si>
  <si>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</si>
  <si>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</si>
  <si>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</si>
  <si>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</si>
  <si>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</si>
  <si>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</si>
  <si>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</si>
  <si>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</si>
  <si>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</si>
  <si>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</si>
  <si>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</si>
  <si>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</si>
  <si>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</si>
  <si>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</si>
  <si>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</si>
  <si>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</si>
  <si>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</si>
  <si>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</si>
  <si>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</si>
  <si>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</si>
  <si>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</si>
  <si>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</si>
  <si>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</si>
  <si>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</si>
  <si>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</si>
  <si>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</si>
  <si>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</si>
  <si>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</si>
  <si>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</si>
  <si>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</si>
  <si>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</si>
  <si>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</si>
  <si>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</si>
  <si>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</si>
  <si>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</si>
  <si>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</si>
  <si>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</si>
  <si>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</si>
  <si>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</si>
  <si>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</si>
  <si>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</si>
  <si>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</si>
  <si>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</si>
  <si>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</si>
  <si>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</si>
  <si>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</si>
  <si>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</si>
  <si>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</si>
  <si>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</si>
  <si>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</si>
  <si>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</si>
  <si>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</si>
  <si>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</si>
  <si>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</si>
  <si>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</si>
  <si>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</si>
  <si>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</si>
  <si>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</si>
  <si>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</si>
  <si>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</si>
  <si>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</si>
  <si>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</si>
  <si>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</si>
  <si>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</si>
  <si>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</si>
  <si>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</si>
  <si>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</si>
  <si>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</si>
  <si>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</si>
  <si>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</si>
  <si>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</si>
  <si>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</si>
  <si>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</si>
  <si>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</si>
  <si>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</si>
  <si>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</si>
  <si>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</si>
  <si>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</si>
  <si>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</si>
  <si>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</si>
  <si>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</si>
  <si>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</si>
  <si>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</si>
  <si>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</si>
  <si>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</si>
  <si>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</si>
  <si>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</si>
  <si>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</si>
  <si>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</si>
  <si>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</si>
  <si>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</si>
  <si>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</si>
  <si>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</si>
  <si>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</si>
  <si>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</si>
  <si>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</si>
  <si>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</si>
  <si>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</si>
  <si>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</si>
  <si>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</si>
  <si>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</si>
  <si>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</si>
  <si>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</si>
  <si>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</si>
  <si>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</si>
  <si>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</si>
  <si>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</si>
  <si>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</si>
  <si>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</si>
  <si>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</si>
  <si>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</si>
  <si>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</si>
  <si>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</si>
  <si>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</si>
  <si>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</si>
  <si>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</si>
  <si>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</si>
  <si>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</si>
  <si>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</si>
  <si>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</si>
  <si>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</si>
  <si>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</si>
  <si>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</si>
  <si>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</si>
  <si>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</si>
  <si>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</si>
  <si>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</si>
  <si>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</si>
  <si>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</si>
  <si>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</si>
  <si>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</si>
  <si>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</si>
  <si>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</si>
  <si>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</si>
  <si>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</si>
  <si>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</si>
  <si>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</si>
  <si>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</si>
  <si>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</si>
  <si>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</si>
  <si>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</si>
  <si>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</si>
  <si>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</si>
  <si>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</si>
  <si>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</si>
  <si>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</si>
  <si>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</si>
  <si>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</si>
  <si>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</si>
  <si>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</si>
  <si>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</si>
  <si>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</si>
  <si>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</si>
  <si>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</si>
  <si>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</si>
  <si>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</si>
  <si>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</si>
  <si>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</si>
  <si>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</si>
  <si>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</si>
  <si>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</si>
  <si>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</si>
  <si>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</si>
  <si>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</si>
  <si>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</si>
  <si>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</si>
  <si>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</si>
  <si>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</si>
  <si>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</si>
  <si>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</si>
  <si>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</si>
  <si>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</si>
  <si>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</si>
  <si>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</si>
  <si>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</si>
  <si>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</si>
  <si>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</si>
  <si>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</si>
  <si>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</si>
  <si>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</si>
  <si>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</si>
  <si>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</si>
  <si>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</si>
  <si>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</si>
  <si>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</si>
  <si>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</si>
  <si>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</si>
  <si>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</si>
  <si>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</si>
  <si>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</si>
  <si>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</si>
  <si>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</si>
  <si>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</si>
  <si>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</si>
  <si>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</si>
  <si>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</si>
  <si>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</si>
  <si>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</si>
  <si>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</si>
  <si>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</si>
  <si>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</si>
  <si>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</si>
  <si>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</si>
  <si>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</si>
  <si>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</si>
  <si>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</si>
  <si>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</si>
  <si>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</si>
  <si>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</si>
  <si>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</si>
  <si>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</si>
  <si>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</si>
  <si>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</si>
  <si>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</si>
  <si>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</si>
  <si>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</si>
  <si>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</si>
  <si>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</si>
  <si>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</si>
  <si>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</si>
  <si>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</si>
  <si>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</si>
  <si>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</si>
  <si>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</si>
  <si>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</si>
  <si>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</si>
  <si>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</si>
  <si>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</si>
  <si>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</si>
  <si>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</si>
  <si>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</si>
  <si>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</si>
  <si>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</si>
  <si>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</si>
  <si>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</si>
  <si>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</si>
  <si>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</si>
  <si>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</si>
  <si>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</si>
  <si>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</si>
  <si>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</si>
  <si>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</si>
  <si>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</si>
  <si>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</si>
  <si>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</si>
  <si>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</si>
  <si>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</si>
  <si>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</si>
  <si>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</si>
  <si>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</si>
  <si>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</si>
  <si>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</si>
  <si>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</si>
  <si>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</si>
  <si>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</si>
  <si>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</si>
  <si>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</si>
  <si>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</si>
  <si>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</si>
  <si>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</si>
  <si>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</si>
  <si>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</si>
  <si>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</si>
  <si>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</si>
  <si>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</si>
  <si>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</si>
  <si>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</si>
  <si>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</si>
  <si>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</si>
  <si>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</si>
  <si>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</si>
  <si>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</si>
  <si>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</si>
  <si>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</si>
  <si>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</si>
  <si>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</si>
  <si>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</si>
  <si>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</si>
  <si>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</si>
  <si>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</si>
  <si>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</si>
  <si>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</si>
  <si>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</si>
  <si>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</si>
  <si>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</si>
  <si>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</si>
  <si>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</si>
  <si>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</si>
  <si>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</si>
  <si>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</si>
  <si>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</si>
  <si>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</si>
  <si>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</si>
  <si>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</si>
  <si>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</si>
  <si>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</si>
  <si>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</si>
  <si>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</si>
  <si>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</si>
  <si>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</si>
  <si>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</si>
  <si>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</si>
  <si>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</si>
  <si>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</si>
  <si>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</si>
  <si>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</si>
  <si>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</si>
  <si>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</si>
  <si>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</si>
  <si>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</si>
  <si>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</si>
  <si>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</si>
  <si>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</si>
  <si>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</si>
  <si>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</si>
  <si>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</si>
  <si>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</si>
  <si>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</si>
  <si>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</si>
  <si>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</si>
  <si>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</si>
  <si>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</si>
  <si>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</si>
  <si>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</si>
  <si>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</si>
  <si>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</si>
  <si>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</si>
  <si>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</si>
  <si>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</si>
  <si>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</si>
  <si>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</si>
  <si>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</si>
  <si>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</si>
  <si>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</si>
  <si>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</si>
  <si>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</si>
  <si>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</si>
  <si>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</si>
  <si>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</si>
  <si>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</si>
  <si>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</si>
  <si>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</si>
  <si>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</si>
  <si>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</si>
  <si>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</si>
  <si>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</si>
  <si>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</si>
  <si>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</si>
  <si>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</si>
  <si>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</si>
  <si>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</si>
  <si>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</si>
  <si>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</si>
  <si>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</si>
  <si>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</si>
  <si>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</si>
  <si>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</si>
  <si>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</si>
  <si>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</si>
  <si>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</si>
  <si>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</si>
  <si>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</si>
  <si>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</si>
  <si>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</si>
  <si>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</si>
  <si>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</si>
  <si>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</si>
  <si>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</si>
  <si>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</si>
  <si>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</si>
  <si>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</si>
  <si>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</si>
  <si>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</si>
  <si>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</si>
  <si>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</si>
  <si>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</si>
  <si>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</si>
  <si>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</si>
  <si>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</si>
  <si>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</si>
  <si>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</si>
  <si>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</si>
  <si>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</si>
  <si>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</si>
  <si>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</si>
  <si>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</si>
  <si>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</si>
  <si>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</si>
  <si>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</si>
  <si>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</si>
  <si>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</si>
  <si>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</si>
  <si>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</si>
  <si>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</si>
  <si>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</si>
  <si>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</si>
  <si>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</si>
  <si>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</si>
  <si>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</si>
  <si>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</si>
  <si>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</si>
  <si>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</si>
  <si>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</si>
  <si>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</si>
  <si>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</si>
  <si>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</si>
  <si>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</si>
  <si>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</si>
  <si>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</si>
  <si>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</si>
  <si>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</si>
  <si>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</si>
  <si>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</si>
  <si>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</si>
  <si>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</si>
  <si>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</si>
  <si>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</si>
  <si>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</si>
  <si>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</si>
  <si>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</si>
  <si>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</si>
  <si>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</si>
  <si>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</si>
  <si>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</si>
  <si>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</si>
  <si>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</si>
  <si>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</si>
  <si>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</si>
  <si>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</si>
  <si>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</si>
  <si>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</si>
  <si>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</si>
  <si>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</si>
  <si>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</si>
  <si>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</si>
  <si>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</si>
  <si>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</si>
  <si>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</si>
  <si>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</si>
  <si>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</si>
  <si>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</si>
  <si>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</si>
  <si>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</si>
  <si>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</si>
  <si>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</si>
  <si>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</si>
  <si>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</si>
  <si>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</si>
  <si>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</si>
  <si>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</si>
  <si>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</si>
  <si>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</si>
  <si>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</si>
  <si>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</si>
  <si>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</si>
  <si>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</si>
  <si>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</si>
  <si>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</si>
  <si>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</si>
  <si>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</si>
  <si>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</si>
  <si>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</si>
  <si>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</si>
  <si>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</si>
  <si>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</si>
  <si>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</si>
  <si>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</si>
  <si>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</si>
  <si>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</si>
  <si>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</si>
  <si>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</si>
  <si>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</si>
  <si>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</si>
  <si>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</si>
  <si>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</si>
  <si>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</si>
  <si>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</si>
  <si>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</si>
  <si>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</si>
  <si>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</si>
  <si>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</si>
  <si>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</si>
  <si>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</si>
  <si>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</si>
  <si>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</si>
  <si>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</si>
  <si>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</si>
  <si>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</si>
  <si>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</si>
  <si>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</si>
  <si>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</si>
  <si>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</si>
  <si>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</si>
  <si>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</si>
  <si>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</si>
  <si>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</si>
  <si>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</si>
  <si>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</si>
  <si>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</si>
  <si>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</si>
  <si>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</si>
  <si>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</si>
  <si>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</si>
  <si>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</si>
  <si>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</si>
  <si>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</si>
  <si>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</si>
  <si>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</si>
  <si>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</si>
  <si>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</si>
  <si>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</si>
  <si>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</si>
  <si>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</si>
  <si>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
Canceled</t>
  </si>
  <si>
    <t>Number
Failed</t>
  </si>
  <si>
    <t>Number
Successful</t>
  </si>
  <si>
    <t>Total
Projects</t>
  </si>
  <si>
    <t>Percentange
Successful</t>
  </si>
  <si>
    <t>Percentage
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</si>
  <si>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</si>
  <si>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</si>
  <si>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</si>
  <si>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</si>
  <si>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</si>
  <si>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</si>
  <si>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</si>
  <si>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</si>
  <si>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</si>
  <si>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</si>
  <si>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</si>
  <si>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</si>
  <si>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&lt; 1000</t>
  </si>
  <si>
    <t>Mean</t>
  </si>
  <si>
    <t>Median</t>
  </si>
  <si>
    <t>Min</t>
  </si>
  <si>
    <t>Max</t>
  </si>
  <si>
    <t>Variance</t>
  </si>
  <si>
    <t>Standard Deviation</t>
  </si>
  <si>
    <t>Successful</t>
  </si>
  <si>
    <t>Failed</t>
  </si>
  <si>
    <t>Manual SD</t>
  </si>
  <si>
    <t>Mean -1 SD</t>
  </si>
  <si>
    <t>Mean +1 SD</t>
  </si>
  <si>
    <t>Z Score on Max</t>
  </si>
  <si>
    <t>Z Score on Min</t>
  </si>
  <si>
    <t>Category</t>
  </si>
  <si>
    <t>Total</t>
  </si>
  <si>
    <t>Weight</t>
  </si>
  <si>
    <t>Sub-category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</si>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</sst>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0" borderId="0" xfId="0" applyFont="1"/>
    <xf numFmtId="10" fontId="0" fillId="0" borderId="10" xfId="42" applyNumberFormat="1" applyFont="1" applyBorder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 applyAlignment="1">
      <alignment horizontal="left"/>
    </xf>
    <xf numFmtId="2" fontId="0" fillId="0" borderId="0" xfId="0" applyNumberFormat="1"/>
    <xf numFmtId="2" fontId="19" fillId="0" borderId="10" xfId="0" applyNumberFormat="1" applyFont="1" applyBorder="1"/>
    <xf numFmtId="2" fontId="18" fillId="0" borderId="0" xfId="0" applyNumberFormat="1" applyFont="1"/>
    <xf numFmtId="2" fontId="18" fillId="0" borderId="0" xfId="0" applyNumberFormat="1" applyFont="1" applyAlignment="1">
      <alignment horizontal="right"/>
    </xf>
    <xf numFmtId="2" fontId="19" fillId="0" borderId="0" xfId="0" applyNumberFormat="1" applyFont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4" formatCode="0.00%"/>
    </dxf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>
          <bgColor rgb="FFC0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numFmt numFmtId="14" formatCode="0.00%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 based 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3-47A2-A1B6-17F2D0DEEBD9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3-47A2-A1B6-17F2D0DEEBD9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3-47A2-A1B6-17F2D0DEEBD9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6-4152-A831-8AC5E94FE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32735"/>
        <c:axId val="1748626527"/>
      </c:barChart>
      <c:catAx>
        <c:axId val="195413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6527"/>
        <c:crosses val="autoZero"/>
        <c:auto val="1"/>
        <c:lblAlgn val="ctr"/>
        <c:lblOffset val="100"/>
        <c:noMultiLvlLbl val="0"/>
      </c:catAx>
      <c:valAx>
        <c:axId val="17486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3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 based</a:t>
            </a:r>
            <a:r>
              <a:rPr lang="en-US" b="1" baseline="0"/>
              <a:t> on Sub-category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B-468E-AAD2-8708BC8366B1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B-468E-AAD2-8708BC8366B1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B-468E-AAD2-8708BC8366B1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BB-468E-AAD2-8708BC83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160111"/>
        <c:axId val="1748627967"/>
      </c:barChart>
      <c:catAx>
        <c:axId val="195416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627967"/>
        <c:crosses val="autoZero"/>
        <c:auto val="1"/>
        <c:lblAlgn val="ctr"/>
        <c:lblOffset val="100"/>
        <c:noMultiLvlLbl val="0"/>
      </c:catAx>
      <c:valAx>
        <c:axId val="17486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6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Based on Launch Date!PivotTable6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Based on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Date'!$B$6:$B$18</c:f>
              <c:numCache>
                <c:formatCode>General</c:formatCode>
                <c:ptCount val="12"/>
                <c:pt idx="0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24-4C5E-93FD-C1A3A9B52C42}"/>
            </c:ext>
          </c:extLst>
        </c:ser>
        <c:ser>
          <c:idx val="1"/>
          <c:order val="1"/>
          <c:tx>
            <c:strRef>
              <c:f>'Outcome Based on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Date'!$C$6:$C$18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98-45E7-AC14-3F91EFE7F409}"/>
            </c:ext>
          </c:extLst>
        </c:ser>
        <c:ser>
          <c:idx val="2"/>
          <c:order val="2"/>
          <c:tx>
            <c:strRef>
              <c:f>'Outcome Based on Launch Date'!$D$4:$D$5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Based on Launch Date'!$D$6:$D$18</c:f>
              <c:numCache>
                <c:formatCode>General</c:formatCode>
                <c:ptCount val="12"/>
                <c:pt idx="0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98-45E7-AC14-3F91EFE7F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755471"/>
        <c:axId val="1562871199"/>
      </c:lineChart>
      <c:catAx>
        <c:axId val="183975547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71199"/>
        <c:crosses val="autoZero"/>
        <c:auto val="1"/>
        <c:lblAlgn val="ctr"/>
        <c:lblOffset val="100"/>
        <c:noMultiLvlLbl val="0"/>
      </c:catAx>
      <c:valAx>
        <c:axId val="15628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5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29964914002776E-2"/>
          <c:y val="5.475700393819271E-2"/>
          <c:w val="0.71582706803850538"/>
          <c:h val="0.81823865258103823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Percentange
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0.57004310344827591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3-4D6B-8527-6ACA19CDF3E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
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0.36961206896551724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E13-4D6B-8527-6ACA19CDF3E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'Crowdfunding Goal Analysis'!$H$2:$H$13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6.0344827586206899E-2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E13-4D6B-8527-6ACA19CDF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49280"/>
        <c:axId val="557218864"/>
      </c:lineChart>
      <c:catAx>
        <c:axId val="64784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218864"/>
        <c:crosses val="autoZero"/>
        <c:auto val="1"/>
        <c:lblAlgn val="ctr"/>
        <c:lblOffset val="100"/>
        <c:noMultiLvlLbl val="0"/>
      </c:catAx>
      <c:valAx>
        <c:axId val="55721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84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Successful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backers_count</a:t>
          </a:r>
        </a:p>
      </cx:txPr>
    </cx:title>
    <cx:plotArea>
      <cx:plotAreaRegion>
        <cx:series layoutId="boxWhisker" uniqueId="{77078A5D-FA5B-4D90-B9B9-CEF7A0D01F9F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backers_count</a:t>
          </a:r>
        </a:p>
      </cx:txPr>
    </cx:title>
    <cx:plotArea>
      <cx:plotAreaRegion>
        <cx:series layoutId="boxWhisker" uniqueId="{AC3B3DFD-FF3B-4010-8674-58E7DFD87890}">
          <cx:tx>
            <cx:txData>
              <cx:f>_xlchart.v1.4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104774</xdr:colOff>
      <xdr:row>3</xdr:row>
      <xdr:rowOff>111124</xdr:rowOff>
    </xdr:from>
    <xdr:to>
      <xdr:col>20</xdr:col>
      <xdr:colOff>355599</xdr:colOff>
      <xdr:row>22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65AD0-3542-372D-F554-BA01A7BA6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263071</xdr:colOff>
      <xdr:row>2</xdr:row>
      <xdr:rowOff>141061</xdr:rowOff>
    </xdr:from>
    <xdr:to>
      <xdr:col>20</xdr:col>
      <xdr:colOff>472722</xdr:colOff>
      <xdr:row>33</xdr:row>
      <xdr:rowOff>49389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EB237-CA71-06E1-4A2A-163B665DB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1</xdr:row>
      <xdr:rowOff>190500</xdr:rowOff>
    </xdr:from>
    <xdr:to>
      <xdr:col>18</xdr:col>
      <xdr:colOff>215900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0FFF39-6BFC-E9C7-2A9E-B9BE7C922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460374</xdr:colOff>
      <xdr:row>2</xdr:row>
      <xdr:rowOff>104774</xdr:rowOff>
    </xdr:from>
    <xdr:to>
      <xdr:col>21</xdr:col>
      <xdr:colOff>577850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F915F7-EADA-82F6-C307-60FE1B092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20</xdr:row>
      <xdr:rowOff>85725</xdr:rowOff>
    </xdr:from>
    <xdr:to>
      <xdr:col>9</xdr:col>
      <xdr:colOff>476250</xdr:colOff>
      <xdr:row>37</xdr:row>
      <xdr:rowOff>130175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E384137-781A-BE4D-A462-842602660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5" y="3321050"/>
              <a:ext cx="3676650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152400</xdr:colOff>
      <xdr:row>20</xdr:row>
      <xdr:rowOff>82556</xdr:rowOff>
    </xdr:from>
    <xdr:to>
      <xdr:col>17</xdr:col>
      <xdr:colOff>196850</xdr:colOff>
      <xdr:row>37</xdr:row>
      <xdr:rowOff>127006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FBDF0E7-1385-F147-23E2-7388C68A65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6825" y="3324231"/>
              <a:ext cx="3990975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20239236114" createdVersion="8" refreshedVersion="8" minRefreshableVersion="3" recordCount="1000" xr:uid="{187045A2-B8FB-496B-9DB3-CB357F83FC0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Purcell" refreshedDate="45463.761530208336" createdVersion="8" refreshedVersion="8" minRefreshableVersion="3" recordCount="1000" xr:uid="{EFF0BDA2-C64F-42BC-8340-0FBE2674AC6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14">
      <sharedItems containsSemiMixedTypes="0" containsNonDate="0" containsDate="1" containsString="0" minDate="1970-01-01T00:00:00" maxDate="2020-01-27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4-08-19T05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3-11-17T06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9-08-11T05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1-20T06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2-08-28T05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7-09-13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5-08-13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0-08-09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3-09-19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0-08-14T05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09-2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9-10-22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6-06-11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2-03-06T06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9-12-10T06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4-01-22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1-01-12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8-09-08T05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9-03-04T06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4-07-28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1-08-15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8-04-03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9-02-14T06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4-06-21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1-05-18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8-07-31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5-10-03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0-02-09T06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8-07-20T05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9-05-24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6-01-05T06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8-01-10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4-10-05T05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7-03-23T05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9-01-19T06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1-02-26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9-10-06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0-10-18T05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3-02-25T06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0-06-05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2-09-0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1-07-04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4-07-24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9-03-17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6-11-02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0-07-08T05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4-03-29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5-06-25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9-10-20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3-08-01T05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2-03-27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0-09-15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4-05-20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8-03-11T06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7-30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5-01-10T06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7-09-01T05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5-09-21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7-06-12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2-07-1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1-02-21T06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5-06-05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7-04-28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8-07-02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1-01-27T06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5-04-08T05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0-01-25T06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7-07-27T05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0-12-19T06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0-11-02T05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9-11-30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5-07-01T05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6-11-27T06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03-27T05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8-07-15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5-01-23T06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0-09-27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8-04-16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6-16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7-08-29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11-23T06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9-01-17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6-07-28T05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2-07-28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1-09-11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5-05-04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1-03-08T06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5-04-16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0-04-15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6-02-25T06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8-06T05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0-06-2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2-10-20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9-04-07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10-14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1-03-10T06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5-06-25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7-27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4-11-25T06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1-10-19T05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5-02-21T06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8-05-14T05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0-10-24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7-05-23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3-04-02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9-09-08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8-04-2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2-04-06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4-01-12T06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8-09-11T05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2-09-22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4-08-24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7-09-12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9-04-0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7-11-17T06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5-09-18T05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1-09-22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4-01-26T06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6-16T05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5-04-17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4-10-05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1-27T06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5-11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9-05-13T05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8-09-19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6-08-14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0-05-12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8-27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5-02-03T06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1-10-26T05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3-11-29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8-01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1-08-12T05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6-19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3-03-07T06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4-06-07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0-10-06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2-09-28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5-04-21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8-02-25T06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5-06-12T05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2-04-06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0-06-28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9-06-17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4-09-07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1-11-08T06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6-06-13T05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7-07-25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3-01-01T06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8-12-16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4-06-09T05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7-02-17T06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2-10-19T05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6-05-12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0-03-25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9-10-05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3-12-30T06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5-12-08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9-03-27T05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27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5-09-2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8-12-08T06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7-10-20T05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0-08T05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08-01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0-12-22T06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3-06-10T05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9-02-22T06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2-06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7-08-03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4-03-2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7-19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3-05-18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5-10-05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6-08-31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03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0-11-15T06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7-09-21T05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3-03-17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0-03-22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7-10-04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9-06-15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0-09-09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9-05-03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8-05-13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4-05-23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3-02-23T06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4-12-02T06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6-03-04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3-06-04T05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9-03-12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4-06-27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8-04-08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5-09-14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8-07-29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6-09-03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7-06-23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0-08-06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5-07-07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0-03-25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4-07-2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1-10-0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7-01-17T06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1-04-03T05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8-10-17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0-02-27T06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8-08-28T05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7-11-09T06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6-05-06T05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7-03-03T06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3-08-27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9-12-15T06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10-11-06T05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08-19T05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9-02-13T06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1-11-22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9-04-28T05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1-11-11T06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2-08-16T05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1-07-01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2-06-21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4-10-02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6-03-16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4-09-24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05-03T05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0-04-08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5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6-08-3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7-06-01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9-12-06T06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3-05-21T05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6-07-25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1-06-12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7-08-22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2-13T06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9-06-25T05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4-04-25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7-12-14T06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5-08-29T05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0-08-06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4-04-13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7-05-10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8-03-04T06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4-07-14T05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4-07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3-08-05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6-12-22T06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4-12-31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2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0-01-25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2-12-09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3-10-25T05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1-04-08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7-02-21T06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1-02-16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6-01-24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3-03-05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6-12-08T06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2-12-0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09-28T05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0-08-25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1-04-05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0-01-09T06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3-02-12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6-01-03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4-11-07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2-10-24T05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0-04T05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9-01-31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0-12-02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5-12-07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9-07-10T05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7-09-17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11-06T06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9-04-06T05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2-04-19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0-07-19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2-11-26T06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8-09-03T05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7-11-21T06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2-03-11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6-11-27T06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05-30T05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2-05-01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6-09-10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1-23T06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5-04-28T05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2-03-14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5-08-03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3-05-10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1-10-15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2-03-16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0-10-05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8-10-26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3-10-15T05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9-01-28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4-01-14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6-02-26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03T06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7-08-30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5-02-26T06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8-09-02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6-01-07T06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8-07T05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3-19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7-07-14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2-06-06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1-04-18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9-21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0-04-09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1-02-16T06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3-10-25T05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2-02-27T06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9-03-12T05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4-05-24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9-11-19T06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7-05-14T05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4-02-14T06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0-08-12T05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1-05-10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4-01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0-11-25T06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4-03-27T05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5-06-21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8-06-16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5-12-26T06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9-08-28T05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8-11-30T06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6-12-12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7-12-08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1-12-1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3-03-28T05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8-11-20T06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01-10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9-11-15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0-12-15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9-11-11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1-10-05T05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7-08-02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1-12-12T06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5-08-28T05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3-07-20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11-19T06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8-01-22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5-07-09T05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7-08-24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5-02-11T06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7-02-16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7-14T05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5-05-20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8-24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11-07T06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9-07-05T05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3-09-03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7-01-22T06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2-01-14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5-09-03T05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8-08-10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1-08-27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1-01T06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7-10-07T05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1-01-27T06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12-27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8-03-05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6-12-29T06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1-01-03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4-10-18T05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0-10-13T05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3-02-03T06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9-04-15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5-02-08T06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1-08T06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7-08-17T05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9-01-11T06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5-10-16T05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4-07-06T05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9-10-2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8-05-21T05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1-10-27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3-06-23T05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5-06-0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7-10-16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9-02-13T06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7-02-10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9-03-29T05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0-06-26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2-06-12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1-04T06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0-10-28T05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3-09-13T05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4-01-14T06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1-01-0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7-07-17T05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3-07-29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1-12-08T06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8-10-05T05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3-05-2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8-05-08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1-02-02T06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3-08-16T05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9-10-2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2-01-06T06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0-05-12T05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7-11-14T06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8-06-04T05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3-01-30T06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9-10-13T05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6-06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7-04-18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5-04-28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7-05-29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4-01-03T06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8-11-27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0-04-20T05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2-01-13T06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1-01-17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8-11-03T05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2-05-06T05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1-12-22T06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7-06-25T05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6-2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0-04-17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1-09-22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8-04-18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5-07-28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3-02-27T06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4-09-13T05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1-02-11T06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4-02-10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9-09-29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8-06-2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4-05-02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3-11-25T06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6-12-0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4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9-04-20T05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5-09-13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3-03-04T06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6-11-06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7-06-30T05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2-04-26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7-09-02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0-09-30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1-07-24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0-12-03T06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2-12-18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7-12-19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3-04-14T05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9-03-06T06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8-10-21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7-07-19T05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0-07-06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6-12-01T06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3-10-21T05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1-09-23T05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8-02-10T06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6-10-14T05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0-03-28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4-12-28T06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0-08-09T05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4-04-28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3-01-30T06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12-31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8-02-11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1-27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3-05-15T05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5-11-23T06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9-04-14T05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5-05-18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6-12-12T06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2-05-02T05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9-03-11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8-06-26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4-12-16T06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3-06-25T05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8-08-10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1-06-2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5-03-09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7-07-29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0-03-11T06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4-10-01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2-02-24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9-12-12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4-08-04T05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9-06-10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8-03-09T06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7-04-20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6-02-03T06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0-08-16T05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9-11-17T06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3-07-01T05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0-06-0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9-06-29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2-03-2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4-06-10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7-05-21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6-12-20T06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5-01-01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6-03-15T05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3-05-01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3-12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2-07-27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5-07-01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5-18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3-03-08T06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7-11-23T06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3-04-09T05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8-07-29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2-05-05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8-05-31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9-07-25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4-07-05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0-09-09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3-12-06T06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1-12-23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0-08-06T05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7-05-05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8-02-23T06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5-01-08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9-04-19T05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6-08-23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2-07-03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0-03-04T06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4-26T05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11-23T06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5-12-26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5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3-11-23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5-10T05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0-08-31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3-11-11T06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8-01-25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3-07-24T05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8-08-17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6-0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0-08-24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8-08-30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3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9-07-01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8-05-05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5-06-10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6-01-22T06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3-09-11T05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6-01-08T06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9-12-25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18-09-17T05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5-01-25T06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6-04-01T05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3-05-28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2-02-29T06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4-12-20T06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6-11-26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1-01-02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6-12-19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4-04-02T05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1-09-06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5-10-02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6-02-24T06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8-02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1-11-18T06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0-17T05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9-03-12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8-11-13T06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5-03-15T05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1-11-15T06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6-02-24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4-07-10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0-07-15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1-01-11T06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4-12-20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5-06-19T05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9-28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4-05-02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9-12-07T06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4-05-20T05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7-11-01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1-03-11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12-01T06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08-07T05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4-02-26T06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1-04-29T05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5-06-10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2-02-20T06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4-25T05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0-03-18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11-17T06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9-01-19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0-03-25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5-07-0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4-12-21T06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0-07-14T05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4-05-30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3-26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6-06-27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0-03-16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6-03-05T06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9-11-17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0-06-15T05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5-02-12T06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3-07-30T05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4-05-30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5-06-05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9-04-18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1-01-22T06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5-10-03T05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6-03-07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4-03-23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9-03-06T06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1-16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2-12-16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3-07-25T05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0-10-23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7-08-26T05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1-11T06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6-04-29T05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3-09-20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4-06-04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3-05-02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1-05-06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6-07-08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9-13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8-04-15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5-07-16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1-25T06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20-01-27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10-09-28T05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06-16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10-04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6-07-06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9-05-01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3-26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4-11-02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5-11-07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7-03-25T05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3-02-09T06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2-01-18T06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6-11-14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0-07-27T05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8-07-2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6-01-18T06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7-02-20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8-12-17T06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7-03-01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8-12-18T06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8-09-26T05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3-03-13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8-04-09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7-07-06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0-10-20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4-07-08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2-22T06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6-08-05T05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4-08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5-08-24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7-03-02T06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12-28T06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7-12-27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5-08-30T05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1-01-27T06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5-08-21T05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2-03-28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8-12-09T06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0-10-07T05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2-02-20T06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1-07-09T05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3-08-30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4-09-10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2-08-01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7-06-26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6-02-25T06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0-07-31T05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8-03-21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6-04-15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1-08-19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9-09-11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2-09-26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6-07-10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9-01-19T06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10-18T05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2-14T06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1-12-21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3-12-11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8-09-16T05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0-06-29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5-08-23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8-03-27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7-03-12T06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9-01-10T06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3-10-29T05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1-11-27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2-10-03T05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9-07-09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7-10-1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27T06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5-11-14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04-20T05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8-03-3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1-11-24T06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9-06-25T05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0-01-25T06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1-03-27T05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3-07-22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2-04-21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6-07-04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3-12-11T06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9-01-06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8-12-08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7-05-22T05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2-04-19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8-07-14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6-01-24T06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7-08T05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22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4-08-19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0-08-07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3-07-10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1-08-22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3-06-17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2-05-29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8-02-21T06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4-04T05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7-11-06T06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6-03-02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4-10-22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1-15T06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0-10-25T05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9-01-20T06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6-05-25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3-02-04T06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5-05-23T05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7-07-23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3-22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4-07-2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7-01-28T06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6-03-30T05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5-02-20T06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6-11-11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4-11-16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2-06-29T05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7-02-03T06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0-05-23T05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1-19T06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5-10-21T05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8-08-10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0-05-30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1-10-09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0-09-02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3-01T06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4-10-08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0-07-01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6-03-17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0-08-05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5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2-10-28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7-12-27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5-01-20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1-05-12T05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4-10-24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8-02-05T06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9-08-01T05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7-07-22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2-11-28T06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05-08T05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1-05-13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7-04-15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8-09-19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5-10-06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3-12-11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08-15T05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4-04-14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9-01-26T06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09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7-04-13T05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6-05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4-11-06T06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9-07-04T05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1-09-23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08-13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5-08-14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6-07-22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0-10-31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1-03-0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3-12-17T06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6-03-06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9-04-2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8-03-27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1-05-21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2-10-2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4-05-27T05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0-02-14T06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6-12-11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3-06-26T05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6-25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7-12-22T06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6-11-01T05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4-08-08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8-12-30T06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2-05-31T05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6-01-30T06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5-06-12T05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9-12-31T06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19-07-04T05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1-27T06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8-01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4-11-15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2-03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9-10-15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6-05-17T05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2-08-14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7-11-28T06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6-01-09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8-04-16T05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2-08-27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6-05-27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7-11-29T06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4-02-10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9-05-04T05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1-21T06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2-11-24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8-07-29T05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7-02-28T06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4-02-28T06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9-10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0-06-19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7-07-25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0-12-13T06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5-03T05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8-08-28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5-06-09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8-01-03T06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2-03-26T05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5-10-22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1-02-14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3-06-23T05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5-02-28T06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0-02-05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1-03-27T05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8-09-27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4-03-17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7-16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6-02-19T06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8-06-15T05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8-26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2-01-22T06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8-05-15T05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7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1-07T06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0-06-12T05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2-02-09T06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1-11-19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2-05-02T05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1-07-16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6-20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9-11-18T06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1-06-18T05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2-04-24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2-05T06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8-04-21T05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3-03-01T06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9-02-19T06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0-03-21T05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1-08-01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5-06-17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6-08-19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4-09-15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1-05-08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8-10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3-10-12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0-06-21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5-08-24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7-11-01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8-09-03T05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4-01-08T06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0-04-23T05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1-01-13T06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9-06-08T05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6-07-26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20-01-15T06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17-02-22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9-07-21T05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5-07-09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1-21T06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0-05-25T05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4-05-04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0-06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8-26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5-07-17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7-04-11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4-03-12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9-06-24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1-12-03T06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0-05-21T05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5-06-15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3-07-11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8-02-03T06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1-07-14T05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9-04-28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12-16T06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3-10-07T05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4-09-19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8-07-17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6-01-30T06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2-05-05T05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10-04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3-09-19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7-05-13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1-04-27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2-05-02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8-06-04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5-01-22T06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9-09-09T05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2-09-05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9-05-12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3-08-04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7-08-29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4-12-18T06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1-06-28T05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2-07-27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7-10-14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9-02-07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2-02-12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8-12-09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0-07-14T05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9-10-31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7-09-22T05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6-05-12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2-07-12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3-12-29T06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7-05-03T05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5-02-25T06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4-06-28T05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3-11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3-04-08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6-02-22T06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5-07-24T05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9-07-22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5-11-26T06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8-06-12T05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1-05-07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2-12-01T06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1-01-09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1-25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4-09-24T05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7-02-10T06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2-04-05T05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1-06-16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4-09-26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2-12T06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5-04-18T05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9-04-16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6-12-26T06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08-09T05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5-12-20T06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2-09-22T05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1-25T06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5-12-22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2-02-1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0-06-21T05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6-28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6-02-08T06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1-02-17T06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3-11-14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1-03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5-05-11T05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0-01-25T06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7-06-15T05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2-04-06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1-01-01T06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9-12-22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1-05-09T05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3-10-08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4-06-02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0-12-10T06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3-05-18T05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5-11-29T06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1-01-28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8-02-07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6-11-12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5-03-15T05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10-30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7-12-25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1-07-19T05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9-08-04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9-08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3-12-06T06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1-04-05T05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7-04-27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6-11-12T06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9-04-16T05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6-03-03T06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4-09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8-05-07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5-12-24T06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4-10-17T05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8-11-04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3-01-02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4-01-20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0-02-11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6-06-29T05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1970-01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A7F641-216E-497D-B652-640F5DA49BE9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2">
    <format dxfId="18">
      <pivotArea dataOnly="0" labelOnly="1" fieldPosition="0">
        <references count="1">
          <reference field="6" count="0"/>
        </references>
      </pivotArea>
    </format>
    <format dxfId="17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81559D-BA3D-4FA4-965A-1E8E30D3680C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formats count="2">
    <format dxfId="16">
      <pivotArea dataOnly="0" labelOnly="1" fieldPosition="0">
        <references count="1">
          <reference field="6" count="0"/>
        </references>
      </pivotArea>
    </format>
    <format dxfId="15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544B7-D17D-4A9C-8D06-7368E0865640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h="1" x="4"/>
        <item h="1" x="0"/>
        <item h="1" x="6"/>
        <item h="1" x="8"/>
        <item h="1" x="1"/>
        <item h="1" x="7"/>
        <item h="1" x="5"/>
        <item h="1"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item="10" hier="-1"/>
  </pageFields>
  <dataFields count="1">
    <dataField name="Count of outcome" fld="6" subtotal="count" baseField="0" baseItem="0"/>
  </dataFields>
  <formats count="3">
    <format dxfId="0">
      <pivotArea dataOnly="0" labelOnly="1" fieldPosition="0">
        <references count="1">
          <reference field="6" count="3">
            <x v="0"/>
            <x v="1"/>
            <x v="3"/>
          </reference>
        </references>
      </pivotArea>
    </format>
    <format dxfId="1">
      <pivotArea dataOnly="0" labelOnly="1" grandCol="1" outline="0" fieldPosition="0"/>
    </format>
    <format dxfId="2">
      <pivotArea field="18" type="button" dataOnly="0" labelOnly="1" outline="0" axis="axisRow" fieldPosition="0"/>
    </format>
  </formats>
  <chartFormats count="5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2222D7-BAE8-47B9-A526-72FFD17AC58D}" name="Table3" displayName="Table3" ref="A16:C25" totalsRowShown="0">
  <autoFilter ref="A16:C25" xr:uid="{4B2222D7-BAE8-47B9-A526-72FFD17AC58D}"/>
  <tableColumns count="3">
    <tableColumn id="1" xr3:uid="{68C90F8A-5521-4DC9-82AC-3F82168FD2E8}" name="Category" dataDxfId="21"/>
    <tableColumn id="2" xr3:uid="{9D099C15-A6F3-4D52-958F-A1145F134CF1}" name="Total" dataDxfId="20"/>
    <tableColumn id="3" xr3:uid="{8E94A6D3-C84D-4E16-8600-8E03F7F0001D}" name="Weight" dataDxfId="19">
      <calculatedColumnFormula>B17/1000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13F91-5DE0-43A9-B98A-B020DB559B2A}" name="Table2" displayName="Table2" ref="A33:C57" totalsRowShown="0">
  <autoFilter ref="A33:C57" xr:uid="{7EB13F91-5DE0-43A9-B98A-B020DB559B2A}"/>
  <tableColumns count="3">
    <tableColumn id="1" xr3:uid="{1CADB62D-0D47-411A-BE48-CEC038900591}" name="Sub-category" dataDxfId="28"/>
    <tableColumn id="2" xr3:uid="{32D6292E-DBAD-43B2-8FB6-785591D8BA7F}" name="Total" dataDxfId="27"/>
    <tableColumn id="3" xr3:uid="{C82C6B39-E895-40F7-BCE7-E01CC62E20A0}" name="Weight" dataDxfId="26">
      <calculatedColumnFormula>B34/1000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pane ySplit="1" topLeftCell="A971" activePane="bottomLeft" state="frozen"/>
      <selection pane="bottomLeft" activeCell="A1001" sqref="A1001"/>
    </sheetView>
  </sheetViews>
  <sheetFormatPr defaultColWidth="10.6640625" defaultRowHeight="15.5" x14ac:dyDescent="0.35"/>
  <cols>
    <col min="1" max="1" width="6.5" bestFit="1" customWidth="1"/>
    <col min="2" max="2" width="30.58203125" style="4" bestFit="1" customWidth="1"/>
    <col min="3" max="3" width="33.5" style="3" customWidth="1"/>
    <col min="4" max="4" width="8.4140625" bestFit="1" customWidth="1"/>
    <col min="5" max="5" width="11.58203125" bestFit="1" customWidth="1"/>
    <col min="6" max="6" width="18.08203125" bestFit="1" customWidth="1"/>
    <col min="7" max="7" width="12.33203125" bestFit="1" customWidth="1"/>
    <col min="8" max="8" width="17.25" bestFit="1" customWidth="1"/>
    <col min="9" max="9" width="20" bestFit="1" customWidth="1"/>
    <col min="10" max="10" width="11.33203125" bestFit="1" customWidth="1"/>
    <col min="11" max="11" width="12.1640625" bestFit="1" customWidth="1"/>
    <col min="12" max="12" width="15.25" bestFit="1" customWidth="1"/>
    <col min="13" max="13" width="12.1640625" bestFit="1" customWidth="1"/>
    <col min="14" max="14" width="13.1640625" bestFit="1" customWidth="1"/>
    <col min="15" max="15" width="12.25" bestFit="1" customWidth="1"/>
    <col min="16" max="16" width="28.5" bestFit="1" customWidth="1"/>
    <col min="17" max="17" width="18.4140625" bestFit="1" customWidth="1"/>
    <col min="18" max="18" width="16.9140625" bestFit="1" customWidth="1"/>
    <col min="19" max="19" width="26.4140625" bestFit="1" customWidth="1"/>
    <col min="20" max="20" width="25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x14ac:dyDescent="0.35">
      <c r="A2">
        <v>0</v>
      </c>
      <c r="B2" s="4" t="s">
        <v>12</v>
      </c>
      <c r="C2" s="3" t="s">
        <v>13</v>
      </c>
      <c r="D2">
        <v>100</v>
      </c>
      <c r="E2">
        <v>0</v>
      </c>
      <c r="F2">
        <f t="shared" ref="F2:F65" si="0">ROUND((E2/D2)*100,0)</f>
        <v>0</v>
      </c>
      <c r="G2" t="s">
        <v>14</v>
      </c>
      <c r="H2">
        <v>0</v>
      </c>
      <c r="I2" s="21">
        <f>ROUND(IF(H2=0,0,E2/H2),2)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8">
        <f t="shared" ref="S2:S65" si="1">(((L2/60)/60)/24) + DATE(1970,1,1)</f>
        <v>42336.25</v>
      </c>
      <c r="T2" s="8">
        <f t="shared" ref="T2:T65" si="2">(((L3/60)/60)/24) + DATE(1970,1,1)</f>
        <v>41870.208333333336</v>
      </c>
    </row>
    <row r="3" spans="1:20" x14ac:dyDescent="0.35">
      <c r="A3">
        <v>1</v>
      </c>
      <c r="B3" s="4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 s="21">
        <f t="shared" ref="I3:I66" si="3">ROUND(IF(H3=0,0,E3/H3),2)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8">
        <f t="shared" si="1"/>
        <v>41870.208333333336</v>
      </c>
      <c r="T3" s="8">
        <f t="shared" si="2"/>
        <v>41595.25</v>
      </c>
    </row>
    <row r="4" spans="1:20" ht="31" x14ac:dyDescent="0.3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 s="21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8">
        <f t="shared" si="1"/>
        <v>41595.25</v>
      </c>
      <c r="T4" s="8">
        <f t="shared" si="2"/>
        <v>43688.208333333328</v>
      </c>
    </row>
    <row r="5" spans="1:20" ht="31" x14ac:dyDescent="0.35">
      <c r="A5">
        <v>3</v>
      </c>
      <c r="B5" s="4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 s="21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8">
        <f t="shared" si="1"/>
        <v>43688.208333333328</v>
      </c>
      <c r="T5" s="8">
        <f t="shared" si="2"/>
        <v>43485.25</v>
      </c>
    </row>
    <row r="6" spans="1:20" x14ac:dyDescent="0.35">
      <c r="A6">
        <v>4</v>
      </c>
      <c r="B6" s="4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 s="21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8">
        <f t="shared" si="1"/>
        <v>43485.25</v>
      </c>
      <c r="T6" s="8">
        <f t="shared" si="2"/>
        <v>41149.208333333336</v>
      </c>
    </row>
    <row r="7" spans="1:20" x14ac:dyDescent="0.35">
      <c r="A7">
        <v>5</v>
      </c>
      <c r="B7" s="4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 s="21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8">
        <f t="shared" si="1"/>
        <v>41149.208333333336</v>
      </c>
      <c r="T7" s="8">
        <f t="shared" si="2"/>
        <v>42991.208333333328</v>
      </c>
    </row>
    <row r="8" spans="1:20" x14ac:dyDescent="0.35">
      <c r="A8">
        <v>6</v>
      </c>
      <c r="B8" s="4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 s="21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8">
        <f t="shared" si="1"/>
        <v>42991.208333333328</v>
      </c>
      <c r="T8" s="8">
        <f t="shared" si="2"/>
        <v>42229.208333333328</v>
      </c>
    </row>
    <row r="9" spans="1:20" x14ac:dyDescent="0.35">
      <c r="A9">
        <v>7</v>
      </c>
      <c r="B9" s="4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 s="21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8">
        <f t="shared" si="1"/>
        <v>42229.208333333328</v>
      </c>
      <c r="T9" s="8">
        <f t="shared" si="2"/>
        <v>40399.208333333336</v>
      </c>
    </row>
    <row r="10" spans="1:20" x14ac:dyDescent="0.3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 s="21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8">
        <f t="shared" si="1"/>
        <v>40399.208333333336</v>
      </c>
      <c r="T10" s="8">
        <f t="shared" si="2"/>
        <v>41536.208333333336</v>
      </c>
    </row>
    <row r="11" spans="1:20" x14ac:dyDescent="0.3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 s="2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8">
        <f t="shared" si="1"/>
        <v>41536.208333333336</v>
      </c>
      <c r="T11" s="8">
        <f t="shared" si="2"/>
        <v>40404.208333333336</v>
      </c>
    </row>
    <row r="12" spans="1:20" x14ac:dyDescent="0.3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 s="21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8">
        <f t="shared" si="1"/>
        <v>40404.208333333336</v>
      </c>
      <c r="T12" s="8">
        <f t="shared" si="2"/>
        <v>40442.208333333336</v>
      </c>
    </row>
    <row r="13" spans="1:20" ht="31" x14ac:dyDescent="0.3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 s="21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8">
        <f t="shared" si="1"/>
        <v>40442.208333333336</v>
      </c>
      <c r="T13" s="8">
        <f t="shared" si="2"/>
        <v>43760.208333333328</v>
      </c>
    </row>
    <row r="14" spans="1:20" x14ac:dyDescent="0.3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 s="21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8">
        <f t="shared" si="1"/>
        <v>43760.208333333328</v>
      </c>
      <c r="T14" s="8">
        <f t="shared" si="2"/>
        <v>42532.208333333328</v>
      </c>
    </row>
    <row r="15" spans="1:20" ht="31" x14ac:dyDescent="0.3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 s="21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8">
        <f t="shared" si="1"/>
        <v>42532.208333333328</v>
      </c>
      <c r="T15" s="8">
        <f t="shared" si="2"/>
        <v>40974.25</v>
      </c>
    </row>
    <row r="16" spans="1:20" x14ac:dyDescent="0.3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 s="21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8">
        <f t="shared" si="1"/>
        <v>40974.25</v>
      </c>
      <c r="T16" s="8">
        <f t="shared" si="2"/>
        <v>43809.25</v>
      </c>
    </row>
    <row r="17" spans="1:20" x14ac:dyDescent="0.3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 s="21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8">
        <f t="shared" si="1"/>
        <v>43809.25</v>
      </c>
      <c r="T17" s="8">
        <f t="shared" si="2"/>
        <v>41661.25</v>
      </c>
    </row>
    <row r="18" spans="1:20" x14ac:dyDescent="0.3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 s="21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8">
        <f t="shared" si="1"/>
        <v>41661.25</v>
      </c>
      <c r="T18" s="8">
        <f t="shared" si="2"/>
        <v>40555.25</v>
      </c>
    </row>
    <row r="19" spans="1:20" x14ac:dyDescent="0.3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 s="21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8">
        <f t="shared" si="1"/>
        <v>40555.25</v>
      </c>
      <c r="T19" s="8">
        <f t="shared" si="2"/>
        <v>43351.208333333328</v>
      </c>
    </row>
    <row r="20" spans="1:20" x14ac:dyDescent="0.3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 s="21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8">
        <f t="shared" si="1"/>
        <v>43351.208333333328</v>
      </c>
      <c r="T20" s="8">
        <f t="shared" si="2"/>
        <v>43528.25</v>
      </c>
    </row>
    <row r="21" spans="1:20" x14ac:dyDescent="0.3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 s="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8">
        <f t="shared" si="1"/>
        <v>43528.25</v>
      </c>
      <c r="T21" s="8">
        <f t="shared" si="2"/>
        <v>41848.208333333336</v>
      </c>
    </row>
    <row r="22" spans="1:20" x14ac:dyDescent="0.3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 s="21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8">
        <f t="shared" si="1"/>
        <v>41848.208333333336</v>
      </c>
      <c r="T22" s="8">
        <f t="shared" si="2"/>
        <v>40770.208333333336</v>
      </c>
    </row>
    <row r="23" spans="1:20" x14ac:dyDescent="0.3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 s="21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8">
        <f t="shared" si="1"/>
        <v>40770.208333333336</v>
      </c>
      <c r="T23" s="8">
        <f t="shared" si="2"/>
        <v>43193.208333333328</v>
      </c>
    </row>
    <row r="24" spans="1:20" x14ac:dyDescent="0.3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 s="21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8">
        <f t="shared" si="1"/>
        <v>43193.208333333328</v>
      </c>
      <c r="T24" s="8">
        <f t="shared" si="2"/>
        <v>43510.25</v>
      </c>
    </row>
    <row r="25" spans="1:20" x14ac:dyDescent="0.3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 s="21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8">
        <f t="shared" si="1"/>
        <v>43510.25</v>
      </c>
      <c r="T25" s="8">
        <f t="shared" si="2"/>
        <v>41811.208333333336</v>
      </c>
    </row>
    <row r="26" spans="1:20" x14ac:dyDescent="0.3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 s="21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8">
        <f t="shared" si="1"/>
        <v>41811.208333333336</v>
      </c>
      <c r="T26" s="8">
        <f t="shared" si="2"/>
        <v>40681.208333333336</v>
      </c>
    </row>
    <row r="27" spans="1:20" x14ac:dyDescent="0.3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 s="21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8">
        <f t="shared" si="1"/>
        <v>40681.208333333336</v>
      </c>
      <c r="T27" s="8">
        <f t="shared" si="2"/>
        <v>43312.208333333328</v>
      </c>
    </row>
    <row r="28" spans="1:20" x14ac:dyDescent="0.3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 s="21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8">
        <f t="shared" si="1"/>
        <v>43312.208333333328</v>
      </c>
      <c r="T28" s="8">
        <f t="shared" si="2"/>
        <v>42280.208333333328</v>
      </c>
    </row>
    <row r="29" spans="1:20" x14ac:dyDescent="0.3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 s="21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8">
        <f t="shared" si="1"/>
        <v>42280.208333333328</v>
      </c>
      <c r="T29" s="8">
        <f t="shared" si="2"/>
        <v>40218.25</v>
      </c>
    </row>
    <row r="30" spans="1:20" x14ac:dyDescent="0.3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 s="21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8">
        <f t="shared" si="1"/>
        <v>40218.25</v>
      </c>
      <c r="T30" s="8">
        <f t="shared" si="2"/>
        <v>43301.208333333328</v>
      </c>
    </row>
    <row r="31" spans="1:20" x14ac:dyDescent="0.3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 s="2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8">
        <f t="shared" si="1"/>
        <v>43301.208333333328</v>
      </c>
      <c r="T31" s="8">
        <f t="shared" si="2"/>
        <v>43609.208333333328</v>
      </c>
    </row>
    <row r="32" spans="1:20" x14ac:dyDescent="0.3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 s="21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8">
        <f t="shared" si="1"/>
        <v>43609.208333333328</v>
      </c>
      <c r="T32" s="8">
        <f t="shared" si="2"/>
        <v>42374.25</v>
      </c>
    </row>
    <row r="33" spans="1:20" x14ac:dyDescent="0.3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 s="21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8">
        <f t="shared" si="1"/>
        <v>42374.25</v>
      </c>
      <c r="T33" s="8">
        <f t="shared" si="2"/>
        <v>43110.25</v>
      </c>
    </row>
    <row r="34" spans="1:20" x14ac:dyDescent="0.3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 s="21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8">
        <f t="shared" si="1"/>
        <v>43110.25</v>
      </c>
      <c r="T34" s="8">
        <f t="shared" si="2"/>
        <v>41917.208333333336</v>
      </c>
    </row>
    <row r="35" spans="1:20" x14ac:dyDescent="0.3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 s="21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8">
        <f t="shared" si="1"/>
        <v>41917.208333333336</v>
      </c>
      <c r="T35" s="8">
        <f t="shared" si="2"/>
        <v>42817.208333333328</v>
      </c>
    </row>
    <row r="36" spans="1:20" ht="31" x14ac:dyDescent="0.3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 s="21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8">
        <f t="shared" si="1"/>
        <v>42817.208333333328</v>
      </c>
      <c r="T36" s="8">
        <f t="shared" si="2"/>
        <v>43484.25</v>
      </c>
    </row>
    <row r="37" spans="1:20" x14ac:dyDescent="0.3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 s="21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8">
        <f t="shared" si="1"/>
        <v>43484.25</v>
      </c>
      <c r="T37" s="8">
        <f t="shared" si="2"/>
        <v>40600.25</v>
      </c>
    </row>
    <row r="38" spans="1:20" x14ac:dyDescent="0.3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 s="21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8">
        <f t="shared" si="1"/>
        <v>40600.25</v>
      </c>
      <c r="T38" s="8">
        <f t="shared" si="2"/>
        <v>43744.208333333328</v>
      </c>
    </row>
    <row r="39" spans="1:20" ht="31" x14ac:dyDescent="0.3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 s="21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8">
        <f t="shared" si="1"/>
        <v>43744.208333333328</v>
      </c>
      <c r="T39" s="8">
        <f t="shared" si="2"/>
        <v>40469.208333333336</v>
      </c>
    </row>
    <row r="40" spans="1:20" x14ac:dyDescent="0.3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 s="21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8">
        <f t="shared" si="1"/>
        <v>40469.208333333336</v>
      </c>
      <c r="T40" s="8">
        <f t="shared" si="2"/>
        <v>41330.25</v>
      </c>
    </row>
    <row r="41" spans="1:20" x14ac:dyDescent="0.3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 s="2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8">
        <f t="shared" si="1"/>
        <v>41330.25</v>
      </c>
      <c r="T41" s="8">
        <f t="shared" si="2"/>
        <v>40334.208333333336</v>
      </c>
    </row>
    <row r="42" spans="1:20" x14ac:dyDescent="0.3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 s="21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8">
        <f t="shared" si="1"/>
        <v>40334.208333333336</v>
      </c>
      <c r="T42" s="8">
        <f t="shared" si="2"/>
        <v>41156.208333333336</v>
      </c>
    </row>
    <row r="43" spans="1:20" x14ac:dyDescent="0.3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 s="21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8">
        <f t="shared" si="1"/>
        <v>41156.208333333336</v>
      </c>
      <c r="T43" s="8">
        <f t="shared" si="2"/>
        <v>40728.208333333336</v>
      </c>
    </row>
    <row r="44" spans="1:20" x14ac:dyDescent="0.3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 s="21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8">
        <f t="shared" si="1"/>
        <v>40728.208333333336</v>
      </c>
      <c r="T44" s="8">
        <f t="shared" si="2"/>
        <v>41844.208333333336</v>
      </c>
    </row>
    <row r="45" spans="1:20" x14ac:dyDescent="0.3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 s="21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8">
        <f t="shared" si="1"/>
        <v>41844.208333333336</v>
      </c>
      <c r="T45" s="8">
        <f t="shared" si="2"/>
        <v>43541.208333333328</v>
      </c>
    </row>
    <row r="46" spans="1:20" x14ac:dyDescent="0.3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 s="21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8">
        <f t="shared" si="1"/>
        <v>43541.208333333328</v>
      </c>
      <c r="T46" s="8">
        <f t="shared" si="2"/>
        <v>42676.208333333328</v>
      </c>
    </row>
    <row r="47" spans="1:20" ht="31" x14ac:dyDescent="0.3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 s="21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8">
        <f t="shared" si="1"/>
        <v>42676.208333333328</v>
      </c>
      <c r="T47" s="8">
        <f t="shared" si="2"/>
        <v>40367.208333333336</v>
      </c>
    </row>
    <row r="48" spans="1:20" x14ac:dyDescent="0.3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 s="21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8">
        <f t="shared" si="1"/>
        <v>40367.208333333336</v>
      </c>
      <c r="T48" s="8">
        <f t="shared" si="2"/>
        <v>41727.208333333336</v>
      </c>
    </row>
    <row r="49" spans="1:20" x14ac:dyDescent="0.3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 s="21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8">
        <f t="shared" si="1"/>
        <v>41727.208333333336</v>
      </c>
      <c r="T49" s="8">
        <f t="shared" si="2"/>
        <v>42180.208333333328</v>
      </c>
    </row>
    <row r="50" spans="1:20" x14ac:dyDescent="0.3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 s="21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8">
        <f t="shared" si="1"/>
        <v>42180.208333333328</v>
      </c>
      <c r="T50" s="8">
        <f t="shared" si="2"/>
        <v>43758.208333333328</v>
      </c>
    </row>
    <row r="51" spans="1:20" x14ac:dyDescent="0.3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 s="2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8">
        <f t="shared" si="1"/>
        <v>43758.208333333328</v>
      </c>
      <c r="T51" s="8">
        <f t="shared" si="2"/>
        <v>41487.208333333336</v>
      </c>
    </row>
    <row r="52" spans="1:20" ht="31" x14ac:dyDescent="0.3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 s="21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8">
        <f t="shared" si="1"/>
        <v>41487.208333333336</v>
      </c>
      <c r="T52" s="8">
        <f t="shared" si="2"/>
        <v>40995.208333333336</v>
      </c>
    </row>
    <row r="53" spans="1:20" x14ac:dyDescent="0.3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 s="21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8">
        <f t="shared" si="1"/>
        <v>40995.208333333336</v>
      </c>
      <c r="T53" s="8">
        <f t="shared" si="2"/>
        <v>40436.208333333336</v>
      </c>
    </row>
    <row r="54" spans="1:20" x14ac:dyDescent="0.3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 s="21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8">
        <f t="shared" si="1"/>
        <v>40436.208333333336</v>
      </c>
      <c r="T54" s="8">
        <f t="shared" si="2"/>
        <v>41779.208333333336</v>
      </c>
    </row>
    <row r="55" spans="1:20" x14ac:dyDescent="0.3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 s="21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8">
        <f t="shared" si="1"/>
        <v>41779.208333333336</v>
      </c>
      <c r="T55" s="8">
        <f t="shared" si="2"/>
        <v>43170.25</v>
      </c>
    </row>
    <row r="56" spans="1:20" ht="31" x14ac:dyDescent="0.3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 s="21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8">
        <f t="shared" si="1"/>
        <v>43170.25</v>
      </c>
      <c r="T56" s="8">
        <f t="shared" si="2"/>
        <v>43311.208333333328</v>
      </c>
    </row>
    <row r="57" spans="1:20" x14ac:dyDescent="0.3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 s="21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8">
        <f t="shared" si="1"/>
        <v>43311.208333333328</v>
      </c>
      <c r="T57" s="8">
        <f t="shared" si="2"/>
        <v>42014.25</v>
      </c>
    </row>
    <row r="58" spans="1:20" ht="31" x14ac:dyDescent="0.3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 s="21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8">
        <f t="shared" si="1"/>
        <v>42014.25</v>
      </c>
      <c r="T58" s="8">
        <f t="shared" si="2"/>
        <v>42979.208333333328</v>
      </c>
    </row>
    <row r="59" spans="1:20" x14ac:dyDescent="0.3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 s="21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8">
        <f t="shared" si="1"/>
        <v>42979.208333333328</v>
      </c>
      <c r="T59" s="8">
        <f t="shared" si="2"/>
        <v>42268.208333333328</v>
      </c>
    </row>
    <row r="60" spans="1:20" x14ac:dyDescent="0.3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 s="21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8">
        <f t="shared" si="1"/>
        <v>42268.208333333328</v>
      </c>
      <c r="T60" s="8">
        <f t="shared" si="2"/>
        <v>42898.208333333328</v>
      </c>
    </row>
    <row r="61" spans="1:20" x14ac:dyDescent="0.3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 s="2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8">
        <f t="shared" si="1"/>
        <v>42898.208333333328</v>
      </c>
      <c r="T61" s="8">
        <f t="shared" si="2"/>
        <v>41107.208333333336</v>
      </c>
    </row>
    <row r="62" spans="1:20" x14ac:dyDescent="0.3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 s="21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8">
        <f t="shared" si="1"/>
        <v>41107.208333333336</v>
      </c>
      <c r="T62" s="8">
        <f t="shared" si="2"/>
        <v>40595.25</v>
      </c>
    </row>
    <row r="63" spans="1:20" ht="31" x14ac:dyDescent="0.3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 s="21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8">
        <f t="shared" si="1"/>
        <v>40595.25</v>
      </c>
      <c r="T63" s="8">
        <f t="shared" si="2"/>
        <v>42160.208333333328</v>
      </c>
    </row>
    <row r="64" spans="1:20" x14ac:dyDescent="0.3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 s="21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8">
        <f t="shared" si="1"/>
        <v>42160.208333333328</v>
      </c>
      <c r="T64" s="8">
        <f t="shared" si="2"/>
        <v>42853.208333333328</v>
      </c>
    </row>
    <row r="65" spans="1:20" x14ac:dyDescent="0.3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 s="21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8">
        <f t="shared" si="1"/>
        <v>42853.208333333328</v>
      </c>
      <c r="T65" s="8">
        <f t="shared" si="2"/>
        <v>43283.208333333328</v>
      </c>
    </row>
    <row r="66" spans="1:20" x14ac:dyDescent="0.3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>
        <f t="shared" ref="F66:F129" si="4">ROUND((E66/D66)*100,0)</f>
        <v>98</v>
      </c>
      <c r="G66" t="s">
        <v>14</v>
      </c>
      <c r="H66">
        <v>38</v>
      </c>
      <c r="I66" s="21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8">
        <f t="shared" ref="S66:S129" si="5">(((L66/60)/60)/24) + DATE(1970,1,1)</f>
        <v>43283.208333333328</v>
      </c>
      <c r="T66" s="8">
        <f t="shared" ref="T66:T129" si="6">(((L67/60)/60)/24) + DATE(1970,1,1)</f>
        <v>40570.25</v>
      </c>
    </row>
    <row r="67" spans="1:20" x14ac:dyDescent="0.3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 s="21">
        <f t="shared" ref="I67:I130" si="7">ROUND(IF(H67=0,0,E67/H67),2)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8">
        <f t="shared" si="5"/>
        <v>40570.25</v>
      </c>
      <c r="T67" s="8">
        <f t="shared" si="6"/>
        <v>42102.208333333328</v>
      </c>
    </row>
    <row r="68" spans="1:20" x14ac:dyDescent="0.3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 s="21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8">
        <f t="shared" si="5"/>
        <v>42102.208333333328</v>
      </c>
      <c r="T68" s="8">
        <f t="shared" si="6"/>
        <v>40203.25</v>
      </c>
    </row>
    <row r="69" spans="1:20" ht="31" x14ac:dyDescent="0.3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 s="21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8">
        <f t="shared" si="5"/>
        <v>40203.25</v>
      </c>
      <c r="T69" s="8">
        <f t="shared" si="6"/>
        <v>42943.208333333328</v>
      </c>
    </row>
    <row r="70" spans="1:20" x14ac:dyDescent="0.3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 s="21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8">
        <f t="shared" si="5"/>
        <v>42943.208333333328</v>
      </c>
      <c r="T70" s="8">
        <f t="shared" si="6"/>
        <v>40531.25</v>
      </c>
    </row>
    <row r="71" spans="1:20" x14ac:dyDescent="0.3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 s="2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8">
        <f t="shared" si="5"/>
        <v>40531.25</v>
      </c>
      <c r="T71" s="8">
        <f t="shared" si="6"/>
        <v>40484.208333333336</v>
      </c>
    </row>
    <row r="72" spans="1:20" x14ac:dyDescent="0.3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 s="21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8">
        <f t="shared" si="5"/>
        <v>40484.208333333336</v>
      </c>
      <c r="T72" s="8">
        <f t="shared" si="6"/>
        <v>43799.25</v>
      </c>
    </row>
    <row r="73" spans="1:20" ht="31" x14ac:dyDescent="0.3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 s="21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8">
        <f t="shared" si="5"/>
        <v>43799.25</v>
      </c>
      <c r="T73" s="8">
        <f t="shared" si="6"/>
        <v>42186.208333333328</v>
      </c>
    </row>
    <row r="74" spans="1:20" x14ac:dyDescent="0.3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 s="21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8">
        <f t="shared" si="5"/>
        <v>42186.208333333328</v>
      </c>
      <c r="T74" s="8">
        <f t="shared" si="6"/>
        <v>42701.25</v>
      </c>
    </row>
    <row r="75" spans="1:20" x14ac:dyDescent="0.3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 s="21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8">
        <f t="shared" si="5"/>
        <v>42701.25</v>
      </c>
      <c r="T75" s="8">
        <f t="shared" si="6"/>
        <v>42456.208333333328</v>
      </c>
    </row>
    <row r="76" spans="1:20" x14ac:dyDescent="0.3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 s="21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8">
        <f t="shared" si="5"/>
        <v>42456.208333333328</v>
      </c>
      <c r="T76" s="8">
        <f t="shared" si="6"/>
        <v>43296.208333333328</v>
      </c>
    </row>
    <row r="77" spans="1:20" x14ac:dyDescent="0.3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 s="21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8">
        <f t="shared" si="5"/>
        <v>43296.208333333328</v>
      </c>
      <c r="T77" s="8">
        <f t="shared" si="6"/>
        <v>42027.25</v>
      </c>
    </row>
    <row r="78" spans="1:20" x14ac:dyDescent="0.3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 s="21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8">
        <f t="shared" si="5"/>
        <v>42027.25</v>
      </c>
      <c r="T78" s="8">
        <f t="shared" si="6"/>
        <v>40448.208333333336</v>
      </c>
    </row>
    <row r="79" spans="1:20" x14ac:dyDescent="0.3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 s="21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8">
        <f t="shared" si="5"/>
        <v>40448.208333333336</v>
      </c>
      <c r="T79" s="8">
        <f t="shared" si="6"/>
        <v>43206.208333333328</v>
      </c>
    </row>
    <row r="80" spans="1:20" x14ac:dyDescent="0.3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 s="21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8">
        <f t="shared" si="5"/>
        <v>43206.208333333328</v>
      </c>
      <c r="T80" s="8">
        <f t="shared" si="6"/>
        <v>43267.208333333328</v>
      </c>
    </row>
    <row r="81" spans="1:20" x14ac:dyDescent="0.3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 s="2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8">
        <f t="shared" si="5"/>
        <v>43267.208333333328</v>
      </c>
      <c r="T81" s="8">
        <f t="shared" si="6"/>
        <v>42976.208333333328</v>
      </c>
    </row>
    <row r="82" spans="1:20" x14ac:dyDescent="0.3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 s="21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8">
        <f t="shared" si="5"/>
        <v>42976.208333333328</v>
      </c>
      <c r="T82" s="8">
        <f t="shared" si="6"/>
        <v>43062.25</v>
      </c>
    </row>
    <row r="83" spans="1:20" x14ac:dyDescent="0.3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 s="21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8">
        <f t="shared" si="5"/>
        <v>43062.25</v>
      </c>
      <c r="T83" s="8">
        <f t="shared" si="6"/>
        <v>43482.25</v>
      </c>
    </row>
    <row r="84" spans="1:20" x14ac:dyDescent="0.3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 s="21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8">
        <f t="shared" si="5"/>
        <v>43482.25</v>
      </c>
      <c r="T84" s="8">
        <f t="shared" si="6"/>
        <v>42579.208333333328</v>
      </c>
    </row>
    <row r="85" spans="1:20" x14ac:dyDescent="0.3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 s="21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8">
        <f t="shared" si="5"/>
        <v>42579.208333333328</v>
      </c>
      <c r="T85" s="8">
        <f t="shared" si="6"/>
        <v>41118.208333333336</v>
      </c>
    </row>
    <row r="86" spans="1:20" x14ac:dyDescent="0.3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 s="21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8">
        <f t="shared" si="5"/>
        <v>41118.208333333336</v>
      </c>
      <c r="T86" s="8">
        <f t="shared" si="6"/>
        <v>40797.208333333336</v>
      </c>
    </row>
    <row r="87" spans="1:20" x14ac:dyDescent="0.3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 s="21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8">
        <f t="shared" si="5"/>
        <v>40797.208333333336</v>
      </c>
      <c r="T87" s="8">
        <f t="shared" si="6"/>
        <v>42128.208333333328</v>
      </c>
    </row>
    <row r="88" spans="1:20" x14ac:dyDescent="0.3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 s="21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8">
        <f t="shared" si="5"/>
        <v>42128.208333333328</v>
      </c>
      <c r="T88" s="8">
        <f t="shared" si="6"/>
        <v>40610.25</v>
      </c>
    </row>
    <row r="89" spans="1:20" ht="31" x14ac:dyDescent="0.3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 s="21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8">
        <f t="shared" si="5"/>
        <v>40610.25</v>
      </c>
      <c r="T89" s="8">
        <f t="shared" si="6"/>
        <v>42110.208333333328</v>
      </c>
    </row>
    <row r="90" spans="1:20" x14ac:dyDescent="0.3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 s="21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8">
        <f t="shared" si="5"/>
        <v>42110.208333333328</v>
      </c>
      <c r="T90" s="8">
        <f t="shared" si="6"/>
        <v>40283.208333333336</v>
      </c>
    </row>
    <row r="91" spans="1:20" x14ac:dyDescent="0.3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 s="2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8">
        <f t="shared" si="5"/>
        <v>40283.208333333336</v>
      </c>
      <c r="T91" s="8">
        <f t="shared" si="6"/>
        <v>42425.25</v>
      </c>
    </row>
    <row r="92" spans="1:20" x14ac:dyDescent="0.3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 s="21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8">
        <f t="shared" si="5"/>
        <v>42425.25</v>
      </c>
      <c r="T92" s="8">
        <f t="shared" si="6"/>
        <v>42588.208333333328</v>
      </c>
    </row>
    <row r="93" spans="1:20" x14ac:dyDescent="0.3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 s="21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8">
        <f t="shared" si="5"/>
        <v>42588.208333333328</v>
      </c>
      <c r="T93" s="8">
        <f t="shared" si="6"/>
        <v>40352.208333333336</v>
      </c>
    </row>
    <row r="94" spans="1:20" ht="31" x14ac:dyDescent="0.3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 s="21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8">
        <f t="shared" si="5"/>
        <v>40352.208333333336</v>
      </c>
      <c r="T94" s="8">
        <f t="shared" si="6"/>
        <v>41202.208333333336</v>
      </c>
    </row>
    <row r="95" spans="1:20" x14ac:dyDescent="0.3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 s="21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8">
        <f t="shared" si="5"/>
        <v>41202.208333333336</v>
      </c>
      <c r="T95" s="8">
        <f t="shared" si="6"/>
        <v>43562.208333333328</v>
      </c>
    </row>
    <row r="96" spans="1:20" x14ac:dyDescent="0.3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 s="21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8">
        <f t="shared" si="5"/>
        <v>43562.208333333328</v>
      </c>
      <c r="T96" s="8">
        <f t="shared" si="6"/>
        <v>43752.208333333328</v>
      </c>
    </row>
    <row r="97" spans="1:20" ht="31" x14ac:dyDescent="0.3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 s="21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8">
        <f t="shared" si="5"/>
        <v>43752.208333333328</v>
      </c>
      <c r="T97" s="8">
        <f t="shared" si="6"/>
        <v>40612.25</v>
      </c>
    </row>
    <row r="98" spans="1:20" x14ac:dyDescent="0.3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 s="21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8">
        <f t="shared" si="5"/>
        <v>40612.25</v>
      </c>
      <c r="T98" s="8">
        <f t="shared" si="6"/>
        <v>42180.208333333328</v>
      </c>
    </row>
    <row r="99" spans="1:20" x14ac:dyDescent="0.3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 s="21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8">
        <f t="shared" si="5"/>
        <v>42180.208333333328</v>
      </c>
      <c r="T99" s="8">
        <f t="shared" si="6"/>
        <v>42212.208333333328</v>
      </c>
    </row>
    <row r="100" spans="1:20" x14ac:dyDescent="0.3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 s="21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8">
        <f t="shared" si="5"/>
        <v>42212.208333333328</v>
      </c>
      <c r="T100" s="8">
        <f t="shared" si="6"/>
        <v>41968.25</v>
      </c>
    </row>
    <row r="101" spans="1:20" ht="31" x14ac:dyDescent="0.3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 s="2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8">
        <f t="shared" si="5"/>
        <v>41968.25</v>
      </c>
      <c r="T101" s="8">
        <f t="shared" si="6"/>
        <v>40835.208333333336</v>
      </c>
    </row>
    <row r="102" spans="1:20" x14ac:dyDescent="0.3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 s="21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8">
        <f t="shared" si="5"/>
        <v>40835.208333333336</v>
      </c>
      <c r="T102" s="8">
        <f t="shared" si="6"/>
        <v>42056.25</v>
      </c>
    </row>
    <row r="103" spans="1:20" x14ac:dyDescent="0.3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 s="21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8">
        <f t="shared" si="5"/>
        <v>42056.25</v>
      </c>
      <c r="T103" s="8">
        <f t="shared" si="6"/>
        <v>43234.208333333328</v>
      </c>
    </row>
    <row r="104" spans="1:20" x14ac:dyDescent="0.3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 s="21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8">
        <f t="shared" si="5"/>
        <v>43234.208333333328</v>
      </c>
      <c r="T104" s="8">
        <f t="shared" si="6"/>
        <v>40475.208333333336</v>
      </c>
    </row>
    <row r="105" spans="1:20" x14ac:dyDescent="0.3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 s="21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8">
        <f t="shared" si="5"/>
        <v>40475.208333333336</v>
      </c>
      <c r="T105" s="8">
        <f t="shared" si="6"/>
        <v>42878.208333333328</v>
      </c>
    </row>
    <row r="106" spans="1:20" x14ac:dyDescent="0.3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 s="21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8">
        <f t="shared" si="5"/>
        <v>42878.208333333328</v>
      </c>
      <c r="T106" s="8">
        <f t="shared" si="6"/>
        <v>41366.208333333336</v>
      </c>
    </row>
    <row r="107" spans="1:20" x14ac:dyDescent="0.3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 s="21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8">
        <f t="shared" si="5"/>
        <v>41366.208333333336</v>
      </c>
      <c r="T107" s="8">
        <f t="shared" si="6"/>
        <v>43716.208333333328</v>
      </c>
    </row>
    <row r="108" spans="1:20" x14ac:dyDescent="0.3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 s="21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8">
        <f t="shared" si="5"/>
        <v>43716.208333333328</v>
      </c>
      <c r="T108" s="8">
        <f t="shared" si="6"/>
        <v>43213.208333333328</v>
      </c>
    </row>
    <row r="109" spans="1:20" ht="31" x14ac:dyDescent="0.3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 s="21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8">
        <f t="shared" si="5"/>
        <v>43213.208333333328</v>
      </c>
      <c r="T109" s="8">
        <f t="shared" si="6"/>
        <v>41005.208333333336</v>
      </c>
    </row>
    <row r="110" spans="1:20" ht="31" x14ac:dyDescent="0.3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 s="21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8">
        <f t="shared" si="5"/>
        <v>41005.208333333336</v>
      </c>
      <c r="T110" s="8">
        <f t="shared" si="6"/>
        <v>41651.25</v>
      </c>
    </row>
    <row r="111" spans="1:20" x14ac:dyDescent="0.3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 s="2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8">
        <f t="shared" si="5"/>
        <v>41651.25</v>
      </c>
      <c r="T111" s="8">
        <f t="shared" si="6"/>
        <v>43354.208333333328</v>
      </c>
    </row>
    <row r="112" spans="1:20" ht="31" x14ac:dyDescent="0.3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 s="21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8">
        <f t="shared" si="5"/>
        <v>43354.208333333328</v>
      </c>
      <c r="T112" s="8">
        <f t="shared" si="6"/>
        <v>41174.208333333336</v>
      </c>
    </row>
    <row r="113" spans="1:20" x14ac:dyDescent="0.3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 s="21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8">
        <f t="shared" si="5"/>
        <v>41174.208333333336</v>
      </c>
      <c r="T113" s="8">
        <f t="shared" si="6"/>
        <v>41875.208333333336</v>
      </c>
    </row>
    <row r="114" spans="1:20" x14ac:dyDescent="0.3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 s="21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8">
        <f t="shared" si="5"/>
        <v>41875.208333333336</v>
      </c>
      <c r="T114" s="8">
        <f t="shared" si="6"/>
        <v>42990.208333333328</v>
      </c>
    </row>
    <row r="115" spans="1:20" x14ac:dyDescent="0.3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 s="21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8">
        <f t="shared" si="5"/>
        <v>42990.208333333328</v>
      </c>
      <c r="T115" s="8">
        <f t="shared" si="6"/>
        <v>43564.208333333328</v>
      </c>
    </row>
    <row r="116" spans="1:20" x14ac:dyDescent="0.3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 s="21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8">
        <f t="shared" si="5"/>
        <v>43564.208333333328</v>
      </c>
      <c r="T116" s="8">
        <f t="shared" si="6"/>
        <v>43056.25</v>
      </c>
    </row>
    <row r="117" spans="1:20" x14ac:dyDescent="0.3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 s="21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8">
        <f t="shared" si="5"/>
        <v>43056.25</v>
      </c>
      <c r="T117" s="8">
        <f t="shared" si="6"/>
        <v>42265.208333333328</v>
      </c>
    </row>
    <row r="118" spans="1:20" ht="31" x14ac:dyDescent="0.3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 s="21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8">
        <f t="shared" si="5"/>
        <v>42265.208333333328</v>
      </c>
      <c r="T118" s="8">
        <f t="shared" si="6"/>
        <v>40808.208333333336</v>
      </c>
    </row>
    <row r="119" spans="1:20" x14ac:dyDescent="0.3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 s="21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8">
        <f t="shared" si="5"/>
        <v>40808.208333333336</v>
      </c>
      <c r="T119" s="8">
        <f t="shared" si="6"/>
        <v>41665.25</v>
      </c>
    </row>
    <row r="120" spans="1:20" x14ac:dyDescent="0.3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 s="21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8">
        <f t="shared" si="5"/>
        <v>41665.25</v>
      </c>
      <c r="T120" s="8">
        <f t="shared" si="6"/>
        <v>41806.208333333336</v>
      </c>
    </row>
    <row r="121" spans="1:20" ht="31" x14ac:dyDescent="0.3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 s="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8">
        <f t="shared" si="5"/>
        <v>41806.208333333336</v>
      </c>
      <c r="T121" s="8">
        <f t="shared" si="6"/>
        <v>42111.208333333328</v>
      </c>
    </row>
    <row r="122" spans="1:20" x14ac:dyDescent="0.3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 s="21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8">
        <f t="shared" si="5"/>
        <v>42111.208333333328</v>
      </c>
      <c r="T122" s="8">
        <f t="shared" si="6"/>
        <v>41917.208333333336</v>
      </c>
    </row>
    <row r="123" spans="1:20" x14ac:dyDescent="0.3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 s="21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8">
        <f t="shared" si="5"/>
        <v>41917.208333333336</v>
      </c>
      <c r="T123" s="8">
        <f t="shared" si="6"/>
        <v>41970.25</v>
      </c>
    </row>
    <row r="124" spans="1:20" x14ac:dyDescent="0.3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 s="21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8">
        <f t="shared" si="5"/>
        <v>41970.25</v>
      </c>
      <c r="T124" s="8">
        <f t="shared" si="6"/>
        <v>42332.25</v>
      </c>
    </row>
    <row r="125" spans="1:20" x14ac:dyDescent="0.3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 s="21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8">
        <f t="shared" si="5"/>
        <v>42332.25</v>
      </c>
      <c r="T125" s="8">
        <f t="shared" si="6"/>
        <v>43598.208333333328</v>
      </c>
    </row>
    <row r="126" spans="1:20" x14ac:dyDescent="0.3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 s="21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8">
        <f t="shared" si="5"/>
        <v>43598.208333333328</v>
      </c>
      <c r="T126" s="8">
        <f t="shared" si="6"/>
        <v>43362.208333333328</v>
      </c>
    </row>
    <row r="127" spans="1:20" x14ac:dyDescent="0.3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 s="21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8">
        <f t="shared" si="5"/>
        <v>43362.208333333328</v>
      </c>
      <c r="T127" s="8">
        <f t="shared" si="6"/>
        <v>42596.208333333328</v>
      </c>
    </row>
    <row r="128" spans="1:20" x14ac:dyDescent="0.3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 s="21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8">
        <f t="shared" si="5"/>
        <v>42596.208333333328</v>
      </c>
      <c r="T128" s="8">
        <f t="shared" si="6"/>
        <v>40310.208333333336</v>
      </c>
    </row>
    <row r="129" spans="1:20" x14ac:dyDescent="0.3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 s="21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8">
        <f t="shared" si="5"/>
        <v>40310.208333333336</v>
      </c>
      <c r="T129" s="8">
        <f t="shared" si="6"/>
        <v>40417.208333333336</v>
      </c>
    </row>
    <row r="130" spans="1:20" x14ac:dyDescent="0.3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ROUND((E130/D130)*100,0)</f>
        <v>60</v>
      </c>
      <c r="G130" t="s">
        <v>74</v>
      </c>
      <c r="H130">
        <v>532</v>
      </c>
      <c r="I130" s="21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8">
        <f t="shared" ref="S130:S193" si="9">(((L130/60)/60)/24) + DATE(1970,1,1)</f>
        <v>40417.208333333336</v>
      </c>
      <c r="T130" s="8">
        <f t="shared" ref="T130:T193" si="10">(((L131/60)/60)/24) + DATE(1970,1,1)</f>
        <v>42038.25</v>
      </c>
    </row>
    <row r="131" spans="1:20" x14ac:dyDescent="0.3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 s="21">
        <f t="shared" ref="I131:I194" si="11">ROUND(IF(H131=0,0,E131/H131),2)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8">
        <f t="shared" si="9"/>
        <v>42038.25</v>
      </c>
      <c r="T131" s="8">
        <f t="shared" si="10"/>
        <v>40842.208333333336</v>
      </c>
    </row>
    <row r="132" spans="1:20" x14ac:dyDescent="0.3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 s="21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8">
        <f t="shared" si="9"/>
        <v>40842.208333333336</v>
      </c>
      <c r="T132" s="8">
        <f t="shared" si="10"/>
        <v>41607.25</v>
      </c>
    </row>
    <row r="133" spans="1:20" ht="31" x14ac:dyDescent="0.3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 s="21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8">
        <f t="shared" si="9"/>
        <v>41607.25</v>
      </c>
      <c r="T133" s="8">
        <f t="shared" si="10"/>
        <v>43112.25</v>
      </c>
    </row>
    <row r="134" spans="1:20" x14ac:dyDescent="0.3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 s="21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8">
        <f t="shared" si="9"/>
        <v>43112.25</v>
      </c>
      <c r="T134" s="8">
        <f t="shared" si="10"/>
        <v>40767.208333333336</v>
      </c>
    </row>
    <row r="135" spans="1:20" x14ac:dyDescent="0.3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 s="21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8">
        <f t="shared" si="9"/>
        <v>40767.208333333336</v>
      </c>
      <c r="T135" s="8">
        <f t="shared" si="10"/>
        <v>40713.208333333336</v>
      </c>
    </row>
    <row r="136" spans="1:20" x14ac:dyDescent="0.3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 s="21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8">
        <f t="shared" si="9"/>
        <v>40713.208333333336</v>
      </c>
      <c r="T136" s="8">
        <f t="shared" si="10"/>
        <v>41340.25</v>
      </c>
    </row>
    <row r="137" spans="1:20" x14ac:dyDescent="0.3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 s="21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8">
        <f t="shared" si="9"/>
        <v>41340.25</v>
      </c>
      <c r="T137" s="8">
        <f t="shared" si="10"/>
        <v>41797.208333333336</v>
      </c>
    </row>
    <row r="138" spans="1:20" x14ac:dyDescent="0.3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 s="21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8">
        <f t="shared" si="9"/>
        <v>41797.208333333336</v>
      </c>
      <c r="T138" s="8">
        <f t="shared" si="10"/>
        <v>40457.208333333336</v>
      </c>
    </row>
    <row r="139" spans="1:20" x14ac:dyDescent="0.3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 s="21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8">
        <f t="shared" si="9"/>
        <v>40457.208333333336</v>
      </c>
      <c r="T139" s="8">
        <f t="shared" si="10"/>
        <v>41180.208333333336</v>
      </c>
    </row>
    <row r="140" spans="1:20" ht="31" x14ac:dyDescent="0.3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 s="21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8">
        <f t="shared" si="9"/>
        <v>41180.208333333336</v>
      </c>
      <c r="T140" s="8">
        <f t="shared" si="10"/>
        <v>42115.208333333328</v>
      </c>
    </row>
    <row r="141" spans="1:20" x14ac:dyDescent="0.3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 s="2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8">
        <f t="shared" si="9"/>
        <v>42115.208333333328</v>
      </c>
      <c r="T141" s="8">
        <f t="shared" si="10"/>
        <v>43156.25</v>
      </c>
    </row>
    <row r="142" spans="1:20" ht="31" x14ac:dyDescent="0.3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 s="21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8">
        <f t="shared" si="9"/>
        <v>43156.25</v>
      </c>
      <c r="T142" s="8">
        <f t="shared" si="10"/>
        <v>42167.208333333328</v>
      </c>
    </row>
    <row r="143" spans="1:20" x14ac:dyDescent="0.3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 s="21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8">
        <f t="shared" si="9"/>
        <v>42167.208333333328</v>
      </c>
      <c r="T143" s="8">
        <f t="shared" si="10"/>
        <v>41005.208333333336</v>
      </c>
    </row>
    <row r="144" spans="1:20" ht="31" x14ac:dyDescent="0.3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 s="21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8">
        <f t="shared" si="9"/>
        <v>41005.208333333336</v>
      </c>
      <c r="T144" s="8">
        <f t="shared" si="10"/>
        <v>40357.208333333336</v>
      </c>
    </row>
    <row r="145" spans="1:20" x14ac:dyDescent="0.3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 s="21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8">
        <f t="shared" si="9"/>
        <v>40357.208333333336</v>
      </c>
      <c r="T145" s="8">
        <f t="shared" si="10"/>
        <v>43633.208333333328</v>
      </c>
    </row>
    <row r="146" spans="1:20" x14ac:dyDescent="0.3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 s="21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8">
        <f t="shared" si="9"/>
        <v>43633.208333333328</v>
      </c>
      <c r="T146" s="8">
        <f t="shared" si="10"/>
        <v>41889.208333333336</v>
      </c>
    </row>
    <row r="147" spans="1:20" x14ac:dyDescent="0.3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 s="21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8">
        <f t="shared" si="9"/>
        <v>41889.208333333336</v>
      </c>
      <c r="T147" s="8">
        <f t="shared" si="10"/>
        <v>40855.25</v>
      </c>
    </row>
    <row r="148" spans="1:20" ht="31" x14ac:dyDescent="0.3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 s="21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8">
        <f t="shared" si="9"/>
        <v>40855.25</v>
      </c>
      <c r="T148" s="8">
        <f t="shared" si="10"/>
        <v>42534.208333333328</v>
      </c>
    </row>
    <row r="149" spans="1:20" ht="31" x14ac:dyDescent="0.3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 s="21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8">
        <f t="shared" si="9"/>
        <v>42534.208333333328</v>
      </c>
      <c r="T149" s="8">
        <f t="shared" si="10"/>
        <v>42941.208333333328</v>
      </c>
    </row>
    <row r="150" spans="1:20" x14ac:dyDescent="0.3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 s="21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8">
        <f t="shared" si="9"/>
        <v>42941.208333333328</v>
      </c>
      <c r="T150" s="8">
        <f t="shared" si="10"/>
        <v>41275.25</v>
      </c>
    </row>
    <row r="151" spans="1:20" x14ac:dyDescent="0.3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 s="2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8">
        <f t="shared" si="9"/>
        <v>41275.25</v>
      </c>
      <c r="T151" s="8">
        <f t="shared" si="10"/>
        <v>43450.25</v>
      </c>
    </row>
    <row r="152" spans="1:20" x14ac:dyDescent="0.3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 s="21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8">
        <f t="shared" si="9"/>
        <v>43450.25</v>
      </c>
      <c r="T152" s="8">
        <f t="shared" si="10"/>
        <v>41799.208333333336</v>
      </c>
    </row>
    <row r="153" spans="1:20" x14ac:dyDescent="0.3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 s="21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8">
        <f t="shared" si="9"/>
        <v>41799.208333333336</v>
      </c>
      <c r="T153" s="8">
        <f t="shared" si="10"/>
        <v>42783.25</v>
      </c>
    </row>
    <row r="154" spans="1:20" x14ac:dyDescent="0.3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 s="21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8">
        <f t="shared" si="9"/>
        <v>42783.25</v>
      </c>
      <c r="T154" s="8">
        <f t="shared" si="10"/>
        <v>41201.208333333336</v>
      </c>
    </row>
    <row r="155" spans="1:20" x14ac:dyDescent="0.3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 s="21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8">
        <f t="shared" si="9"/>
        <v>41201.208333333336</v>
      </c>
      <c r="T155" s="8">
        <f t="shared" si="10"/>
        <v>42502.208333333328</v>
      </c>
    </row>
    <row r="156" spans="1:20" x14ac:dyDescent="0.3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 s="21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8">
        <f t="shared" si="9"/>
        <v>42502.208333333328</v>
      </c>
      <c r="T156" s="8">
        <f t="shared" si="10"/>
        <v>40262.208333333336</v>
      </c>
    </row>
    <row r="157" spans="1:20" x14ac:dyDescent="0.3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 s="21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8">
        <f t="shared" si="9"/>
        <v>40262.208333333336</v>
      </c>
      <c r="T157" s="8">
        <f t="shared" si="10"/>
        <v>43743.208333333328</v>
      </c>
    </row>
    <row r="158" spans="1:20" x14ac:dyDescent="0.3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 s="21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8">
        <f t="shared" si="9"/>
        <v>43743.208333333328</v>
      </c>
      <c r="T158" s="8">
        <f t="shared" si="10"/>
        <v>41638.25</v>
      </c>
    </row>
    <row r="159" spans="1:20" x14ac:dyDescent="0.3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 s="21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8">
        <f t="shared" si="9"/>
        <v>41638.25</v>
      </c>
      <c r="T159" s="8">
        <f t="shared" si="10"/>
        <v>42346.25</v>
      </c>
    </row>
    <row r="160" spans="1:20" x14ac:dyDescent="0.3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 s="21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8">
        <f t="shared" si="9"/>
        <v>42346.25</v>
      </c>
      <c r="T160" s="8">
        <f t="shared" si="10"/>
        <v>43551.208333333328</v>
      </c>
    </row>
    <row r="161" spans="1:20" x14ac:dyDescent="0.3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 s="2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8">
        <f t="shared" si="9"/>
        <v>43551.208333333328</v>
      </c>
      <c r="T161" s="8">
        <f t="shared" si="10"/>
        <v>43582.208333333328</v>
      </c>
    </row>
    <row r="162" spans="1:20" x14ac:dyDescent="0.3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 s="21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8">
        <f t="shared" si="9"/>
        <v>43582.208333333328</v>
      </c>
      <c r="T162" s="8">
        <f t="shared" si="10"/>
        <v>42270.208333333328</v>
      </c>
    </row>
    <row r="163" spans="1:20" ht="31" x14ac:dyDescent="0.3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 s="21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8">
        <f t="shared" si="9"/>
        <v>42270.208333333328</v>
      </c>
      <c r="T163" s="8">
        <f t="shared" si="10"/>
        <v>43442.25</v>
      </c>
    </row>
    <row r="164" spans="1:20" ht="31" x14ac:dyDescent="0.3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 s="21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8">
        <f t="shared" si="9"/>
        <v>43442.25</v>
      </c>
      <c r="T164" s="8">
        <f t="shared" si="10"/>
        <v>43028.208333333328</v>
      </c>
    </row>
    <row r="165" spans="1:20" x14ac:dyDescent="0.3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 s="21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8">
        <f t="shared" si="9"/>
        <v>43028.208333333328</v>
      </c>
      <c r="T165" s="8">
        <f t="shared" si="10"/>
        <v>43016.208333333328</v>
      </c>
    </row>
    <row r="166" spans="1:20" x14ac:dyDescent="0.3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 s="21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8">
        <f t="shared" si="9"/>
        <v>43016.208333333328</v>
      </c>
      <c r="T166" s="8">
        <f t="shared" si="10"/>
        <v>42948.208333333328</v>
      </c>
    </row>
    <row r="167" spans="1:20" x14ac:dyDescent="0.3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 s="21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8">
        <f t="shared" si="9"/>
        <v>42948.208333333328</v>
      </c>
      <c r="T167" s="8">
        <f t="shared" si="10"/>
        <v>40534.25</v>
      </c>
    </row>
    <row r="168" spans="1:20" x14ac:dyDescent="0.3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 s="21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8">
        <f t="shared" si="9"/>
        <v>40534.25</v>
      </c>
      <c r="T168" s="8">
        <f t="shared" si="10"/>
        <v>41435.208333333336</v>
      </c>
    </row>
    <row r="169" spans="1:20" x14ac:dyDescent="0.3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 s="21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8">
        <f t="shared" si="9"/>
        <v>41435.208333333336</v>
      </c>
      <c r="T169" s="8">
        <f t="shared" si="10"/>
        <v>43518.25</v>
      </c>
    </row>
    <row r="170" spans="1:20" x14ac:dyDescent="0.3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 s="21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8">
        <f t="shared" si="9"/>
        <v>43518.25</v>
      </c>
      <c r="T170" s="8">
        <f t="shared" si="10"/>
        <v>41077.208333333336</v>
      </c>
    </row>
    <row r="171" spans="1:20" x14ac:dyDescent="0.3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 s="2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8">
        <f t="shared" si="9"/>
        <v>41077.208333333336</v>
      </c>
      <c r="T171" s="8">
        <f t="shared" si="10"/>
        <v>42950.208333333328</v>
      </c>
    </row>
    <row r="172" spans="1:20" x14ac:dyDescent="0.3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 s="21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8">
        <f t="shared" si="9"/>
        <v>42950.208333333328</v>
      </c>
      <c r="T172" s="8">
        <f t="shared" si="10"/>
        <v>41718.208333333336</v>
      </c>
    </row>
    <row r="173" spans="1:20" ht="31" x14ac:dyDescent="0.3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 s="21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8">
        <f t="shared" si="9"/>
        <v>41718.208333333336</v>
      </c>
      <c r="T173" s="8">
        <f t="shared" si="10"/>
        <v>41839.208333333336</v>
      </c>
    </row>
    <row r="174" spans="1:20" x14ac:dyDescent="0.3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 s="21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8">
        <f t="shared" si="9"/>
        <v>41839.208333333336</v>
      </c>
      <c r="T174" s="8">
        <f t="shared" si="10"/>
        <v>41412.208333333336</v>
      </c>
    </row>
    <row r="175" spans="1:20" x14ac:dyDescent="0.3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 s="21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8">
        <f t="shared" si="9"/>
        <v>41412.208333333336</v>
      </c>
      <c r="T175" s="8">
        <f t="shared" si="10"/>
        <v>42282.208333333328</v>
      </c>
    </row>
    <row r="176" spans="1:20" x14ac:dyDescent="0.3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 s="21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8">
        <f t="shared" si="9"/>
        <v>42282.208333333328</v>
      </c>
      <c r="T176" s="8">
        <f t="shared" si="10"/>
        <v>42613.208333333328</v>
      </c>
    </row>
    <row r="177" spans="1:20" x14ac:dyDescent="0.3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 s="21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8">
        <f t="shared" si="9"/>
        <v>42613.208333333328</v>
      </c>
      <c r="T177" s="8">
        <f t="shared" si="10"/>
        <v>42616.208333333328</v>
      </c>
    </row>
    <row r="178" spans="1:20" ht="31" x14ac:dyDescent="0.3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 s="21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8">
        <f t="shared" si="9"/>
        <v>42616.208333333328</v>
      </c>
      <c r="T178" s="8">
        <f t="shared" si="10"/>
        <v>40497.25</v>
      </c>
    </row>
    <row r="179" spans="1:20" x14ac:dyDescent="0.3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 s="21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8">
        <f t="shared" si="9"/>
        <v>40497.25</v>
      </c>
      <c r="T179" s="8">
        <f t="shared" si="10"/>
        <v>42999.208333333328</v>
      </c>
    </row>
    <row r="180" spans="1:20" x14ac:dyDescent="0.3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 s="21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8">
        <f t="shared" si="9"/>
        <v>42999.208333333328</v>
      </c>
      <c r="T180" s="8">
        <f t="shared" si="10"/>
        <v>41350.208333333336</v>
      </c>
    </row>
    <row r="181" spans="1:20" ht="31" x14ac:dyDescent="0.3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 s="2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8">
        <f t="shared" si="9"/>
        <v>41350.208333333336</v>
      </c>
      <c r="T181" s="8">
        <f t="shared" si="10"/>
        <v>40259.208333333336</v>
      </c>
    </row>
    <row r="182" spans="1:20" x14ac:dyDescent="0.3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 s="21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8">
        <f t="shared" si="9"/>
        <v>40259.208333333336</v>
      </c>
      <c r="T182" s="8">
        <f t="shared" si="10"/>
        <v>43012.208333333328</v>
      </c>
    </row>
    <row r="183" spans="1:20" x14ac:dyDescent="0.3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 s="21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8">
        <f t="shared" si="9"/>
        <v>43012.208333333328</v>
      </c>
      <c r="T183" s="8">
        <f t="shared" si="10"/>
        <v>43631.208333333328</v>
      </c>
    </row>
    <row r="184" spans="1:20" ht="31" x14ac:dyDescent="0.3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 s="21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8">
        <f t="shared" si="9"/>
        <v>43631.208333333328</v>
      </c>
      <c r="T184" s="8">
        <f t="shared" si="10"/>
        <v>40430.208333333336</v>
      </c>
    </row>
    <row r="185" spans="1:20" ht="31" x14ac:dyDescent="0.3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 s="21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8">
        <f t="shared" si="9"/>
        <v>40430.208333333336</v>
      </c>
      <c r="T185" s="8">
        <f t="shared" si="10"/>
        <v>43588.208333333328</v>
      </c>
    </row>
    <row r="186" spans="1:20" x14ac:dyDescent="0.3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 s="21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8">
        <f t="shared" si="9"/>
        <v>43588.208333333328</v>
      </c>
      <c r="T186" s="8">
        <f t="shared" si="10"/>
        <v>43233.208333333328</v>
      </c>
    </row>
    <row r="187" spans="1:20" x14ac:dyDescent="0.3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 s="21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8">
        <f t="shared" si="9"/>
        <v>43233.208333333328</v>
      </c>
      <c r="T187" s="8">
        <f t="shared" si="10"/>
        <v>41782.208333333336</v>
      </c>
    </row>
    <row r="188" spans="1:20" x14ac:dyDescent="0.3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 s="21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8">
        <f t="shared" si="9"/>
        <v>41782.208333333336</v>
      </c>
      <c r="T188" s="8">
        <f t="shared" si="10"/>
        <v>41328.25</v>
      </c>
    </row>
    <row r="189" spans="1:20" x14ac:dyDescent="0.3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 s="21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8">
        <f t="shared" si="9"/>
        <v>41328.25</v>
      </c>
      <c r="T189" s="8">
        <f t="shared" si="10"/>
        <v>41975.25</v>
      </c>
    </row>
    <row r="190" spans="1:20" x14ac:dyDescent="0.3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 s="21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8">
        <f t="shared" si="9"/>
        <v>41975.25</v>
      </c>
      <c r="T190" s="8">
        <f t="shared" si="10"/>
        <v>42433.25</v>
      </c>
    </row>
    <row r="191" spans="1:20" x14ac:dyDescent="0.3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 s="2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8">
        <f t="shared" si="9"/>
        <v>42433.25</v>
      </c>
      <c r="T191" s="8">
        <f t="shared" si="10"/>
        <v>41429.208333333336</v>
      </c>
    </row>
    <row r="192" spans="1:20" x14ac:dyDescent="0.3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 s="21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8">
        <f t="shared" si="9"/>
        <v>41429.208333333336</v>
      </c>
      <c r="T192" s="8">
        <f t="shared" si="10"/>
        <v>43536.208333333328</v>
      </c>
    </row>
    <row r="193" spans="1:20" x14ac:dyDescent="0.3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 s="21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8">
        <f t="shared" si="9"/>
        <v>43536.208333333328</v>
      </c>
      <c r="T193" s="8">
        <f t="shared" si="10"/>
        <v>41817.208333333336</v>
      </c>
    </row>
    <row r="194" spans="1:20" x14ac:dyDescent="0.3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ROUND((E194/D194)*100,0)</f>
        <v>20</v>
      </c>
      <c r="G194" t="s">
        <v>14</v>
      </c>
      <c r="H194">
        <v>243</v>
      </c>
      <c r="I194" s="21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8">
        <f t="shared" ref="S194:S257" si="13">(((L194/60)/60)/24) + DATE(1970,1,1)</f>
        <v>41817.208333333336</v>
      </c>
      <c r="T194" s="8">
        <f t="shared" ref="T194:T257" si="14">(((L195/60)/60)/24) + DATE(1970,1,1)</f>
        <v>43198.208333333328</v>
      </c>
    </row>
    <row r="195" spans="1:20" x14ac:dyDescent="0.3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 s="21">
        <f t="shared" ref="I195:I258" si="15">ROUND(IF(H195=0,0,E195/H195),2)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8">
        <f t="shared" si="13"/>
        <v>43198.208333333328</v>
      </c>
      <c r="T195" s="8">
        <f t="shared" si="14"/>
        <v>42261.208333333328</v>
      </c>
    </row>
    <row r="196" spans="1:20" x14ac:dyDescent="0.3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 s="21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8">
        <f t="shared" si="13"/>
        <v>42261.208333333328</v>
      </c>
      <c r="T196" s="8">
        <f t="shared" si="14"/>
        <v>43310.208333333328</v>
      </c>
    </row>
    <row r="197" spans="1:20" x14ac:dyDescent="0.3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 s="21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8">
        <f t="shared" si="13"/>
        <v>43310.208333333328</v>
      </c>
      <c r="T197" s="8">
        <f t="shared" si="14"/>
        <v>42616.208333333328</v>
      </c>
    </row>
    <row r="198" spans="1:20" x14ac:dyDescent="0.3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 s="21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8">
        <f t="shared" si="13"/>
        <v>42616.208333333328</v>
      </c>
      <c r="T198" s="8">
        <f t="shared" si="14"/>
        <v>42909.208333333328</v>
      </c>
    </row>
    <row r="199" spans="1:20" x14ac:dyDescent="0.3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 s="21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8">
        <f t="shared" si="13"/>
        <v>42909.208333333328</v>
      </c>
      <c r="T199" s="8">
        <f t="shared" si="14"/>
        <v>40396.208333333336</v>
      </c>
    </row>
    <row r="200" spans="1:20" x14ac:dyDescent="0.3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 s="21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8">
        <f t="shared" si="13"/>
        <v>40396.208333333336</v>
      </c>
      <c r="T200" s="8">
        <f t="shared" si="14"/>
        <v>42192.208333333328</v>
      </c>
    </row>
    <row r="201" spans="1:20" x14ac:dyDescent="0.3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 s="2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8">
        <f t="shared" si="13"/>
        <v>42192.208333333328</v>
      </c>
      <c r="T201" s="8">
        <f t="shared" si="14"/>
        <v>40262.208333333336</v>
      </c>
    </row>
    <row r="202" spans="1:20" x14ac:dyDescent="0.3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 s="21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8">
        <f t="shared" si="13"/>
        <v>40262.208333333336</v>
      </c>
      <c r="T202" s="8">
        <f t="shared" si="14"/>
        <v>41845.208333333336</v>
      </c>
    </row>
    <row r="203" spans="1:20" x14ac:dyDescent="0.3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 s="21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8">
        <f t="shared" si="13"/>
        <v>41845.208333333336</v>
      </c>
      <c r="T203" s="8">
        <f t="shared" si="14"/>
        <v>40818.208333333336</v>
      </c>
    </row>
    <row r="204" spans="1:20" x14ac:dyDescent="0.3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 s="21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8">
        <f t="shared" si="13"/>
        <v>40818.208333333336</v>
      </c>
      <c r="T204" s="8">
        <f t="shared" si="14"/>
        <v>42752.25</v>
      </c>
    </row>
    <row r="205" spans="1:20" ht="31" x14ac:dyDescent="0.3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 s="21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8">
        <f t="shared" si="13"/>
        <v>42752.25</v>
      </c>
      <c r="T205" s="8">
        <f t="shared" si="14"/>
        <v>40636.208333333336</v>
      </c>
    </row>
    <row r="206" spans="1:20" x14ac:dyDescent="0.3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 s="21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8">
        <f t="shared" si="13"/>
        <v>40636.208333333336</v>
      </c>
      <c r="T206" s="8">
        <f t="shared" si="14"/>
        <v>43390.208333333328</v>
      </c>
    </row>
    <row r="207" spans="1:20" x14ac:dyDescent="0.3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 s="21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8">
        <f t="shared" si="13"/>
        <v>43390.208333333328</v>
      </c>
      <c r="T207" s="8">
        <f t="shared" si="14"/>
        <v>40236.25</v>
      </c>
    </row>
    <row r="208" spans="1:20" x14ac:dyDescent="0.3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 s="21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8">
        <f t="shared" si="13"/>
        <v>40236.25</v>
      </c>
      <c r="T208" s="8">
        <f t="shared" si="14"/>
        <v>43340.208333333328</v>
      </c>
    </row>
    <row r="209" spans="1:20" ht="31" x14ac:dyDescent="0.3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 s="21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8">
        <f t="shared" si="13"/>
        <v>43340.208333333328</v>
      </c>
      <c r="T209" s="8">
        <f t="shared" si="14"/>
        <v>43048.25</v>
      </c>
    </row>
    <row r="210" spans="1:20" x14ac:dyDescent="0.3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 s="21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8">
        <f t="shared" si="13"/>
        <v>43048.25</v>
      </c>
      <c r="T210" s="8">
        <f t="shared" si="14"/>
        <v>42496.208333333328</v>
      </c>
    </row>
    <row r="211" spans="1:20" x14ac:dyDescent="0.3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 s="2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8">
        <f t="shared" si="13"/>
        <v>42496.208333333328</v>
      </c>
      <c r="T211" s="8">
        <f t="shared" si="14"/>
        <v>42797.25</v>
      </c>
    </row>
    <row r="212" spans="1:20" x14ac:dyDescent="0.3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 s="21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8">
        <f t="shared" si="13"/>
        <v>42797.25</v>
      </c>
      <c r="T212" s="8">
        <f t="shared" si="14"/>
        <v>41513.208333333336</v>
      </c>
    </row>
    <row r="213" spans="1:20" ht="31" x14ac:dyDescent="0.3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 s="21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8">
        <f t="shared" si="13"/>
        <v>41513.208333333336</v>
      </c>
      <c r="T213" s="8">
        <f t="shared" si="14"/>
        <v>43814.25</v>
      </c>
    </row>
    <row r="214" spans="1:20" ht="31" x14ac:dyDescent="0.3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 s="21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8">
        <f t="shared" si="13"/>
        <v>43814.25</v>
      </c>
      <c r="T214" s="8">
        <f t="shared" si="14"/>
        <v>40488.208333333336</v>
      </c>
    </row>
    <row r="215" spans="1:20" ht="31" x14ac:dyDescent="0.3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 s="21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8">
        <f t="shared" si="13"/>
        <v>40488.208333333336</v>
      </c>
      <c r="T215" s="8">
        <f t="shared" si="14"/>
        <v>40409.208333333336</v>
      </c>
    </row>
    <row r="216" spans="1:20" x14ac:dyDescent="0.3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 s="21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8">
        <f t="shared" si="13"/>
        <v>40409.208333333336</v>
      </c>
      <c r="T216" s="8">
        <f t="shared" si="14"/>
        <v>43509.25</v>
      </c>
    </row>
    <row r="217" spans="1:20" x14ac:dyDescent="0.3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 s="21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8">
        <f t="shared" si="13"/>
        <v>43509.25</v>
      </c>
      <c r="T217" s="8">
        <f t="shared" si="14"/>
        <v>40869.25</v>
      </c>
    </row>
    <row r="218" spans="1:20" x14ac:dyDescent="0.3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 s="21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8">
        <f t="shared" si="13"/>
        <v>40869.25</v>
      </c>
      <c r="T218" s="8">
        <f t="shared" si="14"/>
        <v>43583.208333333328</v>
      </c>
    </row>
    <row r="219" spans="1:20" x14ac:dyDescent="0.3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 s="21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8">
        <f t="shared" si="13"/>
        <v>43583.208333333328</v>
      </c>
      <c r="T219" s="8">
        <f t="shared" si="14"/>
        <v>40858.25</v>
      </c>
    </row>
    <row r="220" spans="1:20" x14ac:dyDescent="0.3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 s="21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8">
        <f t="shared" si="13"/>
        <v>40858.25</v>
      </c>
      <c r="T220" s="8">
        <f t="shared" si="14"/>
        <v>41137.208333333336</v>
      </c>
    </row>
    <row r="221" spans="1:20" x14ac:dyDescent="0.3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 s="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8">
        <f t="shared" si="13"/>
        <v>41137.208333333336</v>
      </c>
      <c r="T221" s="8">
        <f t="shared" si="14"/>
        <v>40725.208333333336</v>
      </c>
    </row>
    <row r="222" spans="1:20" x14ac:dyDescent="0.3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 s="21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8">
        <f t="shared" si="13"/>
        <v>40725.208333333336</v>
      </c>
      <c r="T222" s="8">
        <f t="shared" si="14"/>
        <v>41081.208333333336</v>
      </c>
    </row>
    <row r="223" spans="1:20" ht="31" x14ac:dyDescent="0.3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 s="21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8">
        <f t="shared" si="13"/>
        <v>41081.208333333336</v>
      </c>
      <c r="T223" s="8">
        <f t="shared" si="14"/>
        <v>41914.208333333336</v>
      </c>
    </row>
    <row r="224" spans="1:20" x14ac:dyDescent="0.3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 s="21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8">
        <f t="shared" si="13"/>
        <v>41914.208333333336</v>
      </c>
      <c r="T224" s="8">
        <f t="shared" si="14"/>
        <v>42445.208333333328</v>
      </c>
    </row>
    <row r="225" spans="1:20" x14ac:dyDescent="0.3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 s="21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8">
        <f t="shared" si="13"/>
        <v>42445.208333333328</v>
      </c>
      <c r="T225" s="8">
        <f t="shared" si="14"/>
        <v>41906.208333333336</v>
      </c>
    </row>
    <row r="226" spans="1:20" x14ac:dyDescent="0.3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 s="21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8">
        <f t="shared" si="13"/>
        <v>41906.208333333336</v>
      </c>
      <c r="T226" s="8">
        <f t="shared" si="14"/>
        <v>41762.208333333336</v>
      </c>
    </row>
    <row r="227" spans="1:20" x14ac:dyDescent="0.3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 s="21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8">
        <f t="shared" si="13"/>
        <v>41762.208333333336</v>
      </c>
      <c r="T227" s="8">
        <f t="shared" si="14"/>
        <v>40276.208333333336</v>
      </c>
    </row>
    <row r="228" spans="1:20" x14ac:dyDescent="0.3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 s="21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8">
        <f t="shared" si="13"/>
        <v>40276.208333333336</v>
      </c>
      <c r="T228" s="8">
        <f t="shared" si="14"/>
        <v>42139.208333333328</v>
      </c>
    </row>
    <row r="229" spans="1:20" x14ac:dyDescent="0.3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 s="21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8">
        <f t="shared" si="13"/>
        <v>42139.208333333328</v>
      </c>
      <c r="T229" s="8">
        <f t="shared" si="14"/>
        <v>42613.208333333328</v>
      </c>
    </row>
    <row r="230" spans="1:20" x14ac:dyDescent="0.3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 s="21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8">
        <f t="shared" si="13"/>
        <v>42613.208333333328</v>
      </c>
      <c r="T230" s="8">
        <f t="shared" si="14"/>
        <v>42887.208333333328</v>
      </c>
    </row>
    <row r="231" spans="1:20" x14ac:dyDescent="0.3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 s="2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8">
        <f t="shared" si="13"/>
        <v>42887.208333333328</v>
      </c>
      <c r="T231" s="8">
        <f t="shared" si="14"/>
        <v>43805.25</v>
      </c>
    </row>
    <row r="232" spans="1:20" x14ac:dyDescent="0.3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 s="21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8">
        <f t="shared" si="13"/>
        <v>43805.25</v>
      </c>
      <c r="T232" s="8">
        <f t="shared" si="14"/>
        <v>41415.208333333336</v>
      </c>
    </row>
    <row r="233" spans="1:20" x14ac:dyDescent="0.3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 s="21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8">
        <f t="shared" si="13"/>
        <v>41415.208333333336</v>
      </c>
      <c r="T233" s="8">
        <f t="shared" si="14"/>
        <v>42576.208333333328</v>
      </c>
    </row>
    <row r="234" spans="1:20" x14ac:dyDescent="0.3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 s="21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8">
        <f t="shared" si="13"/>
        <v>42576.208333333328</v>
      </c>
      <c r="T234" s="8">
        <f t="shared" si="14"/>
        <v>40706.208333333336</v>
      </c>
    </row>
    <row r="235" spans="1:20" x14ac:dyDescent="0.3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 s="21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8">
        <f t="shared" si="13"/>
        <v>40706.208333333336</v>
      </c>
      <c r="T235" s="8">
        <f t="shared" si="14"/>
        <v>42969.208333333328</v>
      </c>
    </row>
    <row r="236" spans="1:20" x14ac:dyDescent="0.3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 s="21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8">
        <f t="shared" si="13"/>
        <v>42969.208333333328</v>
      </c>
      <c r="T236" s="8">
        <f t="shared" si="14"/>
        <v>42779.25</v>
      </c>
    </row>
    <row r="237" spans="1:20" ht="31" x14ac:dyDescent="0.3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 s="21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8">
        <f t="shared" si="13"/>
        <v>42779.25</v>
      </c>
      <c r="T237" s="8">
        <f t="shared" si="14"/>
        <v>43641.208333333328</v>
      </c>
    </row>
    <row r="238" spans="1:20" x14ac:dyDescent="0.3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 s="21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8">
        <f t="shared" si="13"/>
        <v>43641.208333333328</v>
      </c>
      <c r="T238" s="8">
        <f t="shared" si="14"/>
        <v>41754.208333333336</v>
      </c>
    </row>
    <row r="239" spans="1:20" ht="31" x14ac:dyDescent="0.3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 s="21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8">
        <f t="shared" si="13"/>
        <v>41754.208333333336</v>
      </c>
      <c r="T239" s="8">
        <f t="shared" si="14"/>
        <v>43083.25</v>
      </c>
    </row>
    <row r="240" spans="1:20" x14ac:dyDescent="0.3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 s="21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8">
        <f t="shared" si="13"/>
        <v>43083.25</v>
      </c>
      <c r="T240" s="8">
        <f t="shared" si="14"/>
        <v>42245.208333333328</v>
      </c>
    </row>
    <row r="241" spans="1:20" ht="31" x14ac:dyDescent="0.3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 s="2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8">
        <f t="shared" si="13"/>
        <v>42245.208333333328</v>
      </c>
      <c r="T241" s="8">
        <f t="shared" si="14"/>
        <v>40396.208333333336</v>
      </c>
    </row>
    <row r="242" spans="1:20" x14ac:dyDescent="0.3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 s="21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8">
        <f t="shared" si="13"/>
        <v>40396.208333333336</v>
      </c>
      <c r="T242" s="8">
        <f t="shared" si="14"/>
        <v>41742.208333333336</v>
      </c>
    </row>
    <row r="243" spans="1:20" x14ac:dyDescent="0.3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 s="21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8">
        <f t="shared" si="13"/>
        <v>41742.208333333336</v>
      </c>
      <c r="T243" s="8">
        <f t="shared" si="14"/>
        <v>42865.208333333328</v>
      </c>
    </row>
    <row r="244" spans="1:20" x14ac:dyDescent="0.3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 s="21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8">
        <f t="shared" si="13"/>
        <v>42865.208333333328</v>
      </c>
      <c r="T244" s="8">
        <f t="shared" si="14"/>
        <v>43163.25</v>
      </c>
    </row>
    <row r="245" spans="1:20" ht="31" x14ac:dyDescent="0.3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 s="21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8">
        <f t="shared" si="13"/>
        <v>43163.25</v>
      </c>
      <c r="T245" s="8">
        <f t="shared" si="14"/>
        <v>41834.208333333336</v>
      </c>
    </row>
    <row r="246" spans="1:20" ht="31" x14ac:dyDescent="0.3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 s="21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8">
        <f t="shared" si="13"/>
        <v>41834.208333333336</v>
      </c>
      <c r="T246" s="8">
        <f t="shared" si="14"/>
        <v>41736.208333333336</v>
      </c>
    </row>
    <row r="247" spans="1:20" x14ac:dyDescent="0.3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 s="21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8">
        <f t="shared" si="13"/>
        <v>41736.208333333336</v>
      </c>
      <c r="T247" s="8">
        <f t="shared" si="14"/>
        <v>41491.208333333336</v>
      </c>
    </row>
    <row r="248" spans="1:20" x14ac:dyDescent="0.3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 s="21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8">
        <f t="shared" si="13"/>
        <v>41491.208333333336</v>
      </c>
      <c r="T248" s="8">
        <f t="shared" si="14"/>
        <v>42726.25</v>
      </c>
    </row>
    <row r="249" spans="1:20" x14ac:dyDescent="0.3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 s="21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8">
        <f t="shared" si="13"/>
        <v>42726.25</v>
      </c>
      <c r="T249" s="8">
        <f t="shared" si="14"/>
        <v>42004.25</v>
      </c>
    </row>
    <row r="250" spans="1:20" x14ac:dyDescent="0.3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 s="21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8">
        <f t="shared" si="13"/>
        <v>42004.25</v>
      </c>
      <c r="T250" s="8">
        <f t="shared" si="14"/>
        <v>42006.25</v>
      </c>
    </row>
    <row r="251" spans="1:20" x14ac:dyDescent="0.3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 s="2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8">
        <f t="shared" si="13"/>
        <v>42006.25</v>
      </c>
      <c r="T251" s="8">
        <f t="shared" si="14"/>
        <v>40203.25</v>
      </c>
    </row>
    <row r="252" spans="1:20" x14ac:dyDescent="0.3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 s="21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8">
        <f t="shared" si="13"/>
        <v>40203.25</v>
      </c>
      <c r="T252" s="8">
        <f t="shared" si="14"/>
        <v>41252.25</v>
      </c>
    </row>
    <row r="253" spans="1:20" x14ac:dyDescent="0.3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 s="21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8">
        <f t="shared" si="13"/>
        <v>41252.25</v>
      </c>
      <c r="T253" s="8">
        <f t="shared" si="14"/>
        <v>41572.208333333336</v>
      </c>
    </row>
    <row r="254" spans="1:20" ht="31" x14ac:dyDescent="0.3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 s="21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8">
        <f t="shared" si="13"/>
        <v>41572.208333333336</v>
      </c>
      <c r="T254" s="8">
        <f t="shared" si="14"/>
        <v>40641.208333333336</v>
      </c>
    </row>
    <row r="255" spans="1:20" x14ac:dyDescent="0.3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 s="21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8">
        <f t="shared" si="13"/>
        <v>40641.208333333336</v>
      </c>
      <c r="T255" s="8">
        <f t="shared" si="14"/>
        <v>42787.25</v>
      </c>
    </row>
    <row r="256" spans="1:20" ht="31" x14ac:dyDescent="0.3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 s="21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8">
        <f t="shared" si="13"/>
        <v>42787.25</v>
      </c>
      <c r="T256" s="8">
        <f t="shared" si="14"/>
        <v>40590.25</v>
      </c>
    </row>
    <row r="257" spans="1:20" ht="31" x14ac:dyDescent="0.3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 s="21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8">
        <f t="shared" si="13"/>
        <v>40590.25</v>
      </c>
      <c r="T257" s="8">
        <f t="shared" si="14"/>
        <v>42393.25</v>
      </c>
    </row>
    <row r="258" spans="1:20" x14ac:dyDescent="0.3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ROUND((E258/D258)*100,0)</f>
        <v>23</v>
      </c>
      <c r="G258" t="s">
        <v>14</v>
      </c>
      <c r="H258">
        <v>15</v>
      </c>
      <c r="I258" s="21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8">
        <f t="shared" ref="S258:S321" si="17">(((L258/60)/60)/24) + DATE(1970,1,1)</f>
        <v>42393.25</v>
      </c>
      <c r="T258" s="8">
        <f t="shared" ref="T258:T321" si="18">(((L259/60)/60)/24) + DATE(1970,1,1)</f>
        <v>41338.25</v>
      </c>
    </row>
    <row r="259" spans="1:20" x14ac:dyDescent="0.3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 s="21">
        <f t="shared" ref="I259:I322" si="19">ROUND(IF(H259=0,0,E259/H259),2)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8">
        <f t="shared" si="17"/>
        <v>41338.25</v>
      </c>
      <c r="T259" s="8">
        <f t="shared" si="18"/>
        <v>42712.25</v>
      </c>
    </row>
    <row r="260" spans="1:20" x14ac:dyDescent="0.3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 s="21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8">
        <f t="shared" si="17"/>
        <v>42712.25</v>
      </c>
      <c r="T260" s="8">
        <f t="shared" si="18"/>
        <v>41251.25</v>
      </c>
    </row>
    <row r="261" spans="1:20" ht="31" x14ac:dyDescent="0.3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 s="2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8">
        <f t="shared" si="17"/>
        <v>41251.25</v>
      </c>
      <c r="T261" s="8">
        <f t="shared" si="18"/>
        <v>41180.208333333336</v>
      </c>
    </row>
    <row r="262" spans="1:20" x14ac:dyDescent="0.3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 s="21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8">
        <f t="shared" si="17"/>
        <v>41180.208333333336</v>
      </c>
      <c r="T262" s="8">
        <f t="shared" si="18"/>
        <v>40415.208333333336</v>
      </c>
    </row>
    <row r="263" spans="1:20" ht="31" x14ac:dyDescent="0.3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 s="21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8">
        <f t="shared" si="17"/>
        <v>40415.208333333336</v>
      </c>
      <c r="T263" s="8">
        <f t="shared" si="18"/>
        <v>40638.208333333336</v>
      </c>
    </row>
    <row r="264" spans="1:20" x14ac:dyDescent="0.3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 s="21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8">
        <f t="shared" si="17"/>
        <v>40638.208333333336</v>
      </c>
      <c r="T264" s="8">
        <f t="shared" si="18"/>
        <v>40187.25</v>
      </c>
    </row>
    <row r="265" spans="1:20" x14ac:dyDescent="0.3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 s="21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8">
        <f t="shared" si="17"/>
        <v>40187.25</v>
      </c>
      <c r="T265" s="8">
        <f t="shared" si="18"/>
        <v>41317.25</v>
      </c>
    </row>
    <row r="266" spans="1:20" x14ac:dyDescent="0.3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 s="21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8">
        <f t="shared" si="17"/>
        <v>41317.25</v>
      </c>
      <c r="T266" s="8">
        <f t="shared" si="18"/>
        <v>42372.25</v>
      </c>
    </row>
    <row r="267" spans="1:20" x14ac:dyDescent="0.3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 s="21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8">
        <f t="shared" si="17"/>
        <v>42372.25</v>
      </c>
      <c r="T267" s="8">
        <f t="shared" si="18"/>
        <v>41950.25</v>
      </c>
    </row>
    <row r="268" spans="1:20" x14ac:dyDescent="0.3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 s="21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8">
        <f t="shared" si="17"/>
        <v>41950.25</v>
      </c>
      <c r="T268" s="8">
        <f t="shared" si="18"/>
        <v>41206.208333333336</v>
      </c>
    </row>
    <row r="269" spans="1:20" x14ac:dyDescent="0.3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 s="21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8">
        <f t="shared" si="17"/>
        <v>41206.208333333336</v>
      </c>
      <c r="T269" s="8">
        <f t="shared" si="18"/>
        <v>41186.208333333336</v>
      </c>
    </row>
    <row r="270" spans="1:20" x14ac:dyDescent="0.3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 s="21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8">
        <f t="shared" si="17"/>
        <v>41186.208333333336</v>
      </c>
      <c r="T270" s="8">
        <f t="shared" si="18"/>
        <v>43496.25</v>
      </c>
    </row>
    <row r="271" spans="1:20" x14ac:dyDescent="0.3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 s="2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8">
        <f t="shared" si="17"/>
        <v>43496.25</v>
      </c>
      <c r="T271" s="8">
        <f t="shared" si="18"/>
        <v>40514.25</v>
      </c>
    </row>
    <row r="272" spans="1:20" x14ac:dyDescent="0.3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 s="21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8">
        <f t="shared" si="17"/>
        <v>40514.25</v>
      </c>
      <c r="T272" s="8">
        <f t="shared" si="18"/>
        <v>42345.25</v>
      </c>
    </row>
    <row r="273" spans="1:20" ht="31" x14ac:dyDescent="0.3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 s="21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8">
        <f t="shared" si="17"/>
        <v>42345.25</v>
      </c>
      <c r="T273" s="8">
        <f t="shared" si="18"/>
        <v>43656.208333333328</v>
      </c>
    </row>
    <row r="274" spans="1:20" x14ac:dyDescent="0.3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 s="21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8">
        <f t="shared" si="17"/>
        <v>43656.208333333328</v>
      </c>
      <c r="T274" s="8">
        <f t="shared" si="18"/>
        <v>42995.208333333328</v>
      </c>
    </row>
    <row r="275" spans="1:20" x14ac:dyDescent="0.3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 s="21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8">
        <f t="shared" si="17"/>
        <v>42995.208333333328</v>
      </c>
      <c r="T275" s="8">
        <f t="shared" si="18"/>
        <v>43045.25</v>
      </c>
    </row>
    <row r="276" spans="1:20" ht="31" x14ac:dyDescent="0.3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 s="21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8">
        <f t="shared" si="17"/>
        <v>43045.25</v>
      </c>
      <c r="T276" s="8">
        <f t="shared" si="18"/>
        <v>43561.208333333328</v>
      </c>
    </row>
    <row r="277" spans="1:20" ht="31" x14ac:dyDescent="0.3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 s="21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8">
        <f t="shared" si="17"/>
        <v>43561.208333333328</v>
      </c>
      <c r="T277" s="8">
        <f t="shared" si="18"/>
        <v>41018.208333333336</v>
      </c>
    </row>
    <row r="278" spans="1:20" x14ac:dyDescent="0.3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 s="21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8">
        <f t="shared" si="17"/>
        <v>41018.208333333336</v>
      </c>
      <c r="T278" s="8">
        <f t="shared" si="18"/>
        <v>40378.208333333336</v>
      </c>
    </row>
    <row r="279" spans="1:20" ht="31" x14ac:dyDescent="0.3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 s="21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8">
        <f t="shared" si="17"/>
        <v>40378.208333333336</v>
      </c>
      <c r="T279" s="8">
        <f t="shared" si="18"/>
        <v>41239.25</v>
      </c>
    </row>
    <row r="280" spans="1:20" x14ac:dyDescent="0.3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 s="21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8">
        <f t="shared" si="17"/>
        <v>41239.25</v>
      </c>
      <c r="T280" s="8">
        <f t="shared" si="18"/>
        <v>43346.208333333328</v>
      </c>
    </row>
    <row r="281" spans="1:20" x14ac:dyDescent="0.3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 s="2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8">
        <f t="shared" si="17"/>
        <v>43346.208333333328</v>
      </c>
      <c r="T281" s="8">
        <f t="shared" si="18"/>
        <v>43060.25</v>
      </c>
    </row>
    <row r="282" spans="1:20" ht="31" x14ac:dyDescent="0.3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 s="21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8">
        <f t="shared" si="17"/>
        <v>43060.25</v>
      </c>
      <c r="T282" s="8">
        <f t="shared" si="18"/>
        <v>40979.25</v>
      </c>
    </row>
    <row r="283" spans="1:20" x14ac:dyDescent="0.3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 s="21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8">
        <f t="shared" si="17"/>
        <v>40979.25</v>
      </c>
      <c r="T283" s="8">
        <f t="shared" si="18"/>
        <v>42701.25</v>
      </c>
    </row>
    <row r="284" spans="1:20" x14ac:dyDescent="0.3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 s="21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8">
        <f t="shared" si="17"/>
        <v>42701.25</v>
      </c>
      <c r="T284" s="8">
        <f t="shared" si="18"/>
        <v>42520.208333333328</v>
      </c>
    </row>
    <row r="285" spans="1:20" ht="31" x14ac:dyDescent="0.3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 s="21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8">
        <f t="shared" si="17"/>
        <v>42520.208333333328</v>
      </c>
      <c r="T285" s="8">
        <f t="shared" si="18"/>
        <v>41030.208333333336</v>
      </c>
    </row>
    <row r="286" spans="1:20" x14ac:dyDescent="0.3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 s="21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8">
        <f t="shared" si="17"/>
        <v>41030.208333333336</v>
      </c>
      <c r="T286" s="8">
        <f t="shared" si="18"/>
        <v>42623.208333333328</v>
      </c>
    </row>
    <row r="287" spans="1:20" x14ac:dyDescent="0.3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 s="21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8">
        <f t="shared" si="17"/>
        <v>42623.208333333328</v>
      </c>
      <c r="T287" s="8">
        <f t="shared" si="18"/>
        <v>42697.25</v>
      </c>
    </row>
    <row r="288" spans="1:20" x14ac:dyDescent="0.3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 s="21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8">
        <f t="shared" si="17"/>
        <v>42697.25</v>
      </c>
      <c r="T288" s="8">
        <f t="shared" si="18"/>
        <v>42122.208333333328</v>
      </c>
    </row>
    <row r="289" spans="1:20" x14ac:dyDescent="0.3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 s="21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8">
        <f t="shared" si="17"/>
        <v>42122.208333333328</v>
      </c>
      <c r="T289" s="8">
        <f t="shared" si="18"/>
        <v>40982.208333333336</v>
      </c>
    </row>
    <row r="290" spans="1:20" x14ac:dyDescent="0.3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 s="21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8">
        <f t="shared" si="17"/>
        <v>40982.208333333336</v>
      </c>
      <c r="T290" s="8">
        <f t="shared" si="18"/>
        <v>42219.208333333328</v>
      </c>
    </row>
    <row r="291" spans="1:20" x14ac:dyDescent="0.3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 s="2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8">
        <f t="shared" si="17"/>
        <v>42219.208333333328</v>
      </c>
      <c r="T291" s="8">
        <f t="shared" si="18"/>
        <v>41404.208333333336</v>
      </c>
    </row>
    <row r="292" spans="1:20" x14ac:dyDescent="0.3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 s="21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8">
        <f t="shared" si="17"/>
        <v>41404.208333333336</v>
      </c>
      <c r="T292" s="8">
        <f t="shared" si="18"/>
        <v>40831.208333333336</v>
      </c>
    </row>
    <row r="293" spans="1:20" x14ac:dyDescent="0.3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 s="21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8">
        <f t="shared" si="17"/>
        <v>40831.208333333336</v>
      </c>
      <c r="T293" s="8">
        <f t="shared" si="18"/>
        <v>40984.208333333336</v>
      </c>
    </row>
    <row r="294" spans="1:20" x14ac:dyDescent="0.3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 s="21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8">
        <f t="shared" si="17"/>
        <v>40984.208333333336</v>
      </c>
      <c r="T294" s="8">
        <f t="shared" si="18"/>
        <v>40456.208333333336</v>
      </c>
    </row>
    <row r="295" spans="1:20" x14ac:dyDescent="0.3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 s="21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8">
        <f t="shared" si="17"/>
        <v>40456.208333333336</v>
      </c>
      <c r="T295" s="8">
        <f t="shared" si="18"/>
        <v>43399.208333333328</v>
      </c>
    </row>
    <row r="296" spans="1:20" x14ac:dyDescent="0.3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 s="21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8">
        <f t="shared" si="17"/>
        <v>43399.208333333328</v>
      </c>
      <c r="T296" s="8">
        <f t="shared" si="18"/>
        <v>41562.208333333336</v>
      </c>
    </row>
    <row r="297" spans="1:20" ht="31" x14ac:dyDescent="0.3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 s="21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8">
        <f t="shared" si="17"/>
        <v>41562.208333333336</v>
      </c>
      <c r="T297" s="8">
        <f t="shared" si="18"/>
        <v>43493.25</v>
      </c>
    </row>
    <row r="298" spans="1:20" ht="31" x14ac:dyDescent="0.3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 s="21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8">
        <f t="shared" si="17"/>
        <v>43493.25</v>
      </c>
      <c r="T298" s="8">
        <f t="shared" si="18"/>
        <v>41653.25</v>
      </c>
    </row>
    <row r="299" spans="1:20" x14ac:dyDescent="0.3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 s="21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8">
        <f t="shared" si="17"/>
        <v>41653.25</v>
      </c>
      <c r="T299" s="8">
        <f t="shared" si="18"/>
        <v>42426.25</v>
      </c>
    </row>
    <row r="300" spans="1:20" x14ac:dyDescent="0.3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 s="21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8">
        <f t="shared" si="17"/>
        <v>42426.25</v>
      </c>
      <c r="T300" s="8">
        <f t="shared" si="18"/>
        <v>42432.25</v>
      </c>
    </row>
    <row r="301" spans="1:20" ht="31" x14ac:dyDescent="0.3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 s="2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8">
        <f t="shared" si="17"/>
        <v>42432.25</v>
      </c>
      <c r="T301" s="8">
        <f t="shared" si="18"/>
        <v>42977.208333333328</v>
      </c>
    </row>
    <row r="302" spans="1:20" x14ac:dyDescent="0.3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 s="21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8">
        <f t="shared" si="17"/>
        <v>42977.208333333328</v>
      </c>
      <c r="T302" s="8">
        <f t="shared" si="18"/>
        <v>42061.25</v>
      </c>
    </row>
    <row r="303" spans="1:20" ht="31" x14ac:dyDescent="0.3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 s="21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8">
        <f t="shared" si="17"/>
        <v>42061.25</v>
      </c>
      <c r="T303" s="8">
        <f t="shared" si="18"/>
        <v>43345.208333333328</v>
      </c>
    </row>
    <row r="304" spans="1:20" x14ac:dyDescent="0.3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 s="21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8">
        <f t="shared" si="17"/>
        <v>43345.208333333328</v>
      </c>
      <c r="T304" s="8">
        <f t="shared" si="18"/>
        <v>42376.25</v>
      </c>
    </row>
    <row r="305" spans="1:20" x14ac:dyDescent="0.3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 s="21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8">
        <f t="shared" si="17"/>
        <v>42376.25</v>
      </c>
      <c r="T305" s="8">
        <f t="shared" si="18"/>
        <v>42589.208333333328</v>
      </c>
    </row>
    <row r="306" spans="1:20" x14ac:dyDescent="0.3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 s="21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8">
        <f t="shared" si="17"/>
        <v>42589.208333333328</v>
      </c>
      <c r="T306" s="8">
        <f t="shared" si="18"/>
        <v>42448.208333333328</v>
      </c>
    </row>
    <row r="307" spans="1:20" x14ac:dyDescent="0.3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 s="21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8">
        <f t="shared" si="17"/>
        <v>42448.208333333328</v>
      </c>
      <c r="T307" s="8">
        <f t="shared" si="18"/>
        <v>42930.208333333328</v>
      </c>
    </row>
    <row r="308" spans="1:20" ht="31" x14ac:dyDescent="0.3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 s="21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8">
        <f t="shared" si="17"/>
        <v>42930.208333333328</v>
      </c>
      <c r="T308" s="8">
        <f t="shared" si="18"/>
        <v>41066.208333333336</v>
      </c>
    </row>
    <row r="309" spans="1:20" x14ac:dyDescent="0.3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 s="21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8">
        <f t="shared" si="17"/>
        <v>41066.208333333336</v>
      </c>
      <c r="T309" s="8">
        <f t="shared" si="18"/>
        <v>40651.208333333336</v>
      </c>
    </row>
    <row r="310" spans="1:20" x14ac:dyDescent="0.3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 s="21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8">
        <f t="shared" si="17"/>
        <v>40651.208333333336</v>
      </c>
      <c r="T310" s="8">
        <f t="shared" si="18"/>
        <v>40807.208333333336</v>
      </c>
    </row>
    <row r="311" spans="1:20" x14ac:dyDescent="0.3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 s="2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8">
        <f t="shared" si="17"/>
        <v>40807.208333333336</v>
      </c>
      <c r="T311" s="8">
        <f t="shared" si="18"/>
        <v>40277.208333333336</v>
      </c>
    </row>
    <row r="312" spans="1:20" x14ac:dyDescent="0.3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 s="21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8">
        <f t="shared" si="17"/>
        <v>40277.208333333336</v>
      </c>
      <c r="T312" s="8">
        <f t="shared" si="18"/>
        <v>40590.25</v>
      </c>
    </row>
    <row r="313" spans="1:20" x14ac:dyDescent="0.3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 s="21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8">
        <f t="shared" si="17"/>
        <v>40590.25</v>
      </c>
      <c r="T313" s="8">
        <f t="shared" si="18"/>
        <v>41572.208333333336</v>
      </c>
    </row>
    <row r="314" spans="1:20" x14ac:dyDescent="0.3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 s="21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8">
        <f t="shared" si="17"/>
        <v>41572.208333333336</v>
      </c>
      <c r="T314" s="8">
        <f t="shared" si="18"/>
        <v>40966.25</v>
      </c>
    </row>
    <row r="315" spans="1:20" x14ac:dyDescent="0.3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 s="21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8">
        <f t="shared" si="17"/>
        <v>40966.25</v>
      </c>
      <c r="T315" s="8">
        <f t="shared" si="18"/>
        <v>43536.208333333328</v>
      </c>
    </row>
    <row r="316" spans="1:20" x14ac:dyDescent="0.3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 s="21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8">
        <f t="shared" si="17"/>
        <v>43536.208333333328</v>
      </c>
      <c r="T316" s="8">
        <f t="shared" si="18"/>
        <v>41783.208333333336</v>
      </c>
    </row>
    <row r="317" spans="1:20" ht="31" x14ac:dyDescent="0.3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 s="21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8">
        <f t="shared" si="17"/>
        <v>41783.208333333336</v>
      </c>
      <c r="T317" s="8">
        <f t="shared" si="18"/>
        <v>43788.25</v>
      </c>
    </row>
    <row r="318" spans="1:20" x14ac:dyDescent="0.3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 s="21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8">
        <f t="shared" si="17"/>
        <v>43788.25</v>
      </c>
      <c r="T318" s="8">
        <f t="shared" si="18"/>
        <v>42869.208333333328</v>
      </c>
    </row>
    <row r="319" spans="1:20" x14ac:dyDescent="0.3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 s="21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8">
        <f t="shared" si="17"/>
        <v>42869.208333333328</v>
      </c>
      <c r="T319" s="8">
        <f t="shared" si="18"/>
        <v>41684.25</v>
      </c>
    </row>
    <row r="320" spans="1:20" ht="31" x14ac:dyDescent="0.3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 s="21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8">
        <f t="shared" si="17"/>
        <v>41684.25</v>
      </c>
      <c r="T320" s="8">
        <f t="shared" si="18"/>
        <v>40402.208333333336</v>
      </c>
    </row>
    <row r="321" spans="1:20" x14ac:dyDescent="0.3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 s="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8">
        <f t="shared" si="17"/>
        <v>40402.208333333336</v>
      </c>
      <c r="T321" s="8">
        <f t="shared" si="18"/>
        <v>40673.208333333336</v>
      </c>
    </row>
    <row r="322" spans="1:20" x14ac:dyDescent="0.3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ROUND((E322/D322)*100,0)</f>
        <v>10</v>
      </c>
      <c r="G322" t="s">
        <v>14</v>
      </c>
      <c r="H322">
        <v>80</v>
      </c>
      <c r="I322" s="21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8">
        <f t="shared" ref="S322:S385" si="21">(((L322/60)/60)/24) + DATE(1970,1,1)</f>
        <v>40673.208333333336</v>
      </c>
      <c r="T322" s="8">
        <f t="shared" ref="T322:T385" si="22">(((L323/60)/60)/24) + DATE(1970,1,1)</f>
        <v>40634.208333333336</v>
      </c>
    </row>
    <row r="323" spans="1:20" ht="31" x14ac:dyDescent="0.3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 s="21">
        <f t="shared" ref="I323:I386" si="23">ROUND(IF(H323=0,0,E323/H323),2)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8">
        <f t="shared" si="21"/>
        <v>40634.208333333336</v>
      </c>
      <c r="T323" s="8">
        <f t="shared" si="22"/>
        <v>40507.25</v>
      </c>
    </row>
    <row r="324" spans="1:20" ht="31" x14ac:dyDescent="0.3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 s="21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8">
        <f t="shared" si="21"/>
        <v>40507.25</v>
      </c>
      <c r="T324" s="8">
        <f t="shared" si="22"/>
        <v>41725.208333333336</v>
      </c>
    </row>
    <row r="325" spans="1:20" x14ac:dyDescent="0.3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 s="21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8">
        <f t="shared" si="21"/>
        <v>41725.208333333336</v>
      </c>
      <c r="T325" s="8">
        <f t="shared" si="22"/>
        <v>42176.208333333328</v>
      </c>
    </row>
    <row r="326" spans="1:20" x14ac:dyDescent="0.3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 s="21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8">
        <f t="shared" si="21"/>
        <v>42176.208333333328</v>
      </c>
      <c r="T326" s="8">
        <f t="shared" si="22"/>
        <v>43267.208333333328</v>
      </c>
    </row>
    <row r="327" spans="1:20" ht="31" x14ac:dyDescent="0.3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 s="21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8">
        <f t="shared" si="21"/>
        <v>43267.208333333328</v>
      </c>
      <c r="T327" s="8">
        <f t="shared" si="22"/>
        <v>42364.25</v>
      </c>
    </row>
    <row r="328" spans="1:20" ht="31" x14ac:dyDescent="0.3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 s="21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8">
        <f t="shared" si="21"/>
        <v>42364.25</v>
      </c>
      <c r="T328" s="8">
        <f t="shared" si="22"/>
        <v>43705.208333333328</v>
      </c>
    </row>
    <row r="329" spans="1:20" x14ac:dyDescent="0.3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 s="21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8">
        <f t="shared" si="21"/>
        <v>43705.208333333328</v>
      </c>
      <c r="T329" s="8">
        <f t="shared" si="22"/>
        <v>43434.25</v>
      </c>
    </row>
    <row r="330" spans="1:20" ht="31" x14ac:dyDescent="0.3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 s="21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8">
        <f t="shared" si="21"/>
        <v>43434.25</v>
      </c>
      <c r="T330" s="8">
        <f t="shared" si="22"/>
        <v>42716.25</v>
      </c>
    </row>
    <row r="331" spans="1:20" x14ac:dyDescent="0.3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 s="2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8">
        <f t="shared" si="21"/>
        <v>42716.25</v>
      </c>
      <c r="T331" s="8">
        <f t="shared" si="22"/>
        <v>43077.25</v>
      </c>
    </row>
    <row r="332" spans="1:20" ht="31" x14ac:dyDescent="0.3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 s="21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8">
        <f t="shared" si="21"/>
        <v>43077.25</v>
      </c>
      <c r="T332" s="8">
        <f t="shared" si="22"/>
        <v>40896.25</v>
      </c>
    </row>
    <row r="333" spans="1:20" x14ac:dyDescent="0.3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 s="21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8">
        <f t="shared" si="21"/>
        <v>40896.25</v>
      </c>
      <c r="T333" s="8">
        <f t="shared" si="22"/>
        <v>41361.208333333336</v>
      </c>
    </row>
    <row r="334" spans="1:20" ht="31" x14ac:dyDescent="0.3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 s="21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8">
        <f t="shared" si="21"/>
        <v>41361.208333333336</v>
      </c>
      <c r="T334" s="8">
        <f t="shared" si="22"/>
        <v>43424.25</v>
      </c>
    </row>
    <row r="335" spans="1:20" x14ac:dyDescent="0.3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 s="21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8">
        <f t="shared" si="21"/>
        <v>43424.25</v>
      </c>
      <c r="T335" s="8">
        <f t="shared" si="22"/>
        <v>43110.25</v>
      </c>
    </row>
    <row r="336" spans="1:20" x14ac:dyDescent="0.3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 s="21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8">
        <f t="shared" si="21"/>
        <v>43110.25</v>
      </c>
      <c r="T336" s="8">
        <f t="shared" si="22"/>
        <v>43784.25</v>
      </c>
    </row>
    <row r="337" spans="1:20" x14ac:dyDescent="0.3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 s="21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8">
        <f t="shared" si="21"/>
        <v>43784.25</v>
      </c>
      <c r="T337" s="8">
        <f t="shared" si="22"/>
        <v>40527.25</v>
      </c>
    </row>
    <row r="338" spans="1:20" x14ac:dyDescent="0.3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 s="21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8">
        <f t="shared" si="21"/>
        <v>40527.25</v>
      </c>
      <c r="T338" s="8">
        <f t="shared" si="22"/>
        <v>43780.25</v>
      </c>
    </row>
    <row r="339" spans="1:20" x14ac:dyDescent="0.3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 s="21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8">
        <f t="shared" si="21"/>
        <v>43780.25</v>
      </c>
      <c r="T339" s="8">
        <f t="shared" si="22"/>
        <v>40821.208333333336</v>
      </c>
    </row>
    <row r="340" spans="1:20" x14ac:dyDescent="0.3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 s="21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8">
        <f t="shared" si="21"/>
        <v>40821.208333333336</v>
      </c>
      <c r="T340" s="8">
        <f t="shared" si="22"/>
        <v>42949.208333333328</v>
      </c>
    </row>
    <row r="341" spans="1:20" x14ac:dyDescent="0.3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 s="2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8">
        <f t="shared" si="21"/>
        <v>42949.208333333328</v>
      </c>
      <c r="T341" s="8">
        <f t="shared" si="22"/>
        <v>40889.25</v>
      </c>
    </row>
    <row r="342" spans="1:20" x14ac:dyDescent="0.3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 s="21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8">
        <f t="shared" si="21"/>
        <v>40889.25</v>
      </c>
      <c r="T342" s="8">
        <f t="shared" si="22"/>
        <v>42244.208333333328</v>
      </c>
    </row>
    <row r="343" spans="1:20" ht="31" x14ac:dyDescent="0.3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 s="21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8">
        <f t="shared" si="21"/>
        <v>42244.208333333328</v>
      </c>
      <c r="T343" s="8">
        <f t="shared" si="22"/>
        <v>41475.208333333336</v>
      </c>
    </row>
    <row r="344" spans="1:20" x14ac:dyDescent="0.3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 s="21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8">
        <f t="shared" si="21"/>
        <v>41475.208333333336</v>
      </c>
      <c r="T344" s="8">
        <f t="shared" si="22"/>
        <v>41597.25</v>
      </c>
    </row>
    <row r="345" spans="1:20" x14ac:dyDescent="0.3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 s="21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8">
        <f t="shared" si="21"/>
        <v>41597.25</v>
      </c>
      <c r="T345" s="8">
        <f t="shared" si="22"/>
        <v>43122.25</v>
      </c>
    </row>
    <row r="346" spans="1:20" x14ac:dyDescent="0.3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 s="21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8">
        <f t="shared" si="21"/>
        <v>43122.25</v>
      </c>
      <c r="T346" s="8">
        <f t="shared" si="22"/>
        <v>42194.208333333328</v>
      </c>
    </row>
    <row r="347" spans="1:20" x14ac:dyDescent="0.3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 s="21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8">
        <f t="shared" si="21"/>
        <v>42194.208333333328</v>
      </c>
      <c r="T347" s="8">
        <f t="shared" si="22"/>
        <v>42971.208333333328</v>
      </c>
    </row>
    <row r="348" spans="1:20" x14ac:dyDescent="0.3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 s="21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8">
        <f t="shared" si="21"/>
        <v>42971.208333333328</v>
      </c>
      <c r="T348" s="8">
        <f t="shared" si="22"/>
        <v>42046.25</v>
      </c>
    </row>
    <row r="349" spans="1:20" x14ac:dyDescent="0.3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 s="21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8">
        <f t="shared" si="21"/>
        <v>42046.25</v>
      </c>
      <c r="T349" s="8">
        <f t="shared" si="22"/>
        <v>42782.25</v>
      </c>
    </row>
    <row r="350" spans="1:20" x14ac:dyDescent="0.3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 s="21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8">
        <f t="shared" si="21"/>
        <v>42782.25</v>
      </c>
      <c r="T350" s="8">
        <f t="shared" si="22"/>
        <v>42930.208333333328</v>
      </c>
    </row>
    <row r="351" spans="1:20" x14ac:dyDescent="0.3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 s="2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8">
        <f t="shared" si="21"/>
        <v>42930.208333333328</v>
      </c>
      <c r="T351" s="8">
        <f t="shared" si="22"/>
        <v>42144.208333333328</v>
      </c>
    </row>
    <row r="352" spans="1:20" x14ac:dyDescent="0.3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 s="21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8">
        <f t="shared" si="21"/>
        <v>42144.208333333328</v>
      </c>
      <c r="T352" s="8">
        <f t="shared" si="22"/>
        <v>42240.208333333328</v>
      </c>
    </row>
    <row r="353" spans="1:20" x14ac:dyDescent="0.3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 s="21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8">
        <f t="shared" si="21"/>
        <v>42240.208333333328</v>
      </c>
      <c r="T353" s="8">
        <f t="shared" si="22"/>
        <v>42315.25</v>
      </c>
    </row>
    <row r="354" spans="1:20" x14ac:dyDescent="0.3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 s="21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8">
        <f t="shared" si="21"/>
        <v>42315.25</v>
      </c>
      <c r="T354" s="8">
        <f t="shared" si="22"/>
        <v>43651.208333333328</v>
      </c>
    </row>
    <row r="355" spans="1:20" x14ac:dyDescent="0.3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 s="21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8">
        <f t="shared" si="21"/>
        <v>43651.208333333328</v>
      </c>
      <c r="T355" s="8">
        <f t="shared" si="22"/>
        <v>41520.208333333336</v>
      </c>
    </row>
    <row r="356" spans="1:20" x14ac:dyDescent="0.3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 s="21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8">
        <f t="shared" si="21"/>
        <v>41520.208333333336</v>
      </c>
      <c r="T356" s="8">
        <f t="shared" si="22"/>
        <v>42757.25</v>
      </c>
    </row>
    <row r="357" spans="1:20" x14ac:dyDescent="0.3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 s="21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8">
        <f t="shared" si="21"/>
        <v>42757.25</v>
      </c>
      <c r="T357" s="8">
        <f t="shared" si="22"/>
        <v>40922.25</v>
      </c>
    </row>
    <row r="358" spans="1:20" x14ac:dyDescent="0.3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 s="21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8">
        <f t="shared" si="21"/>
        <v>40922.25</v>
      </c>
      <c r="T358" s="8">
        <f t="shared" si="22"/>
        <v>42250.208333333328</v>
      </c>
    </row>
    <row r="359" spans="1:20" x14ac:dyDescent="0.3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 s="21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8">
        <f t="shared" si="21"/>
        <v>42250.208333333328</v>
      </c>
      <c r="T359" s="8">
        <f t="shared" si="22"/>
        <v>43322.208333333328</v>
      </c>
    </row>
    <row r="360" spans="1:20" x14ac:dyDescent="0.3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 s="21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8">
        <f t="shared" si="21"/>
        <v>43322.208333333328</v>
      </c>
      <c r="T360" s="8">
        <f t="shared" si="22"/>
        <v>40782.208333333336</v>
      </c>
    </row>
    <row r="361" spans="1:20" x14ac:dyDescent="0.3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 s="2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8">
        <f t="shared" si="21"/>
        <v>40782.208333333336</v>
      </c>
      <c r="T361" s="8">
        <f t="shared" si="22"/>
        <v>40544.25</v>
      </c>
    </row>
    <row r="362" spans="1:20" x14ac:dyDescent="0.3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 s="21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8">
        <f t="shared" si="21"/>
        <v>40544.25</v>
      </c>
      <c r="T362" s="8">
        <f t="shared" si="22"/>
        <v>43015.208333333328</v>
      </c>
    </row>
    <row r="363" spans="1:20" x14ac:dyDescent="0.3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 s="21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8">
        <f t="shared" si="21"/>
        <v>43015.208333333328</v>
      </c>
      <c r="T363" s="8">
        <f t="shared" si="22"/>
        <v>40570.25</v>
      </c>
    </row>
    <row r="364" spans="1:20" x14ac:dyDescent="0.3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 s="21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8">
        <f t="shared" si="21"/>
        <v>40570.25</v>
      </c>
      <c r="T364" s="8">
        <f t="shared" si="22"/>
        <v>40904.25</v>
      </c>
    </row>
    <row r="365" spans="1:20" x14ac:dyDescent="0.3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 s="21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8">
        <f t="shared" si="21"/>
        <v>40904.25</v>
      </c>
      <c r="T365" s="8">
        <f t="shared" si="22"/>
        <v>43164.25</v>
      </c>
    </row>
    <row r="366" spans="1:20" x14ac:dyDescent="0.3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 s="21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8">
        <f t="shared" si="21"/>
        <v>43164.25</v>
      </c>
      <c r="T366" s="8">
        <f t="shared" si="22"/>
        <v>42733.25</v>
      </c>
    </row>
    <row r="367" spans="1:20" x14ac:dyDescent="0.3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 s="21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8">
        <f t="shared" si="21"/>
        <v>42733.25</v>
      </c>
      <c r="T367" s="8">
        <f t="shared" si="22"/>
        <v>40546.25</v>
      </c>
    </row>
    <row r="368" spans="1:20" x14ac:dyDescent="0.3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 s="21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8">
        <f t="shared" si="21"/>
        <v>40546.25</v>
      </c>
      <c r="T368" s="8">
        <f t="shared" si="22"/>
        <v>41930.208333333336</v>
      </c>
    </row>
    <row r="369" spans="1:20" x14ac:dyDescent="0.3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 s="21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8">
        <f t="shared" si="21"/>
        <v>41930.208333333336</v>
      </c>
      <c r="T369" s="8">
        <f t="shared" si="22"/>
        <v>40464.208333333336</v>
      </c>
    </row>
    <row r="370" spans="1:20" x14ac:dyDescent="0.3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 s="21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8">
        <f t="shared" si="21"/>
        <v>40464.208333333336</v>
      </c>
      <c r="T370" s="8">
        <f t="shared" si="22"/>
        <v>41308.25</v>
      </c>
    </row>
    <row r="371" spans="1:20" x14ac:dyDescent="0.3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 s="2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8">
        <f t="shared" si="21"/>
        <v>41308.25</v>
      </c>
      <c r="T371" s="8">
        <f t="shared" si="22"/>
        <v>43570.208333333328</v>
      </c>
    </row>
    <row r="372" spans="1:20" x14ac:dyDescent="0.3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 s="21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8">
        <f t="shared" si="21"/>
        <v>43570.208333333328</v>
      </c>
      <c r="T372" s="8">
        <f t="shared" si="22"/>
        <v>42043.25</v>
      </c>
    </row>
    <row r="373" spans="1:20" x14ac:dyDescent="0.3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 s="21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8">
        <f t="shared" si="21"/>
        <v>42043.25</v>
      </c>
      <c r="T373" s="8">
        <f t="shared" si="22"/>
        <v>42012.25</v>
      </c>
    </row>
    <row r="374" spans="1:20" ht="31" x14ac:dyDescent="0.3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 s="21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8">
        <f t="shared" si="21"/>
        <v>42012.25</v>
      </c>
      <c r="T374" s="8">
        <f t="shared" si="22"/>
        <v>42964.208333333328</v>
      </c>
    </row>
    <row r="375" spans="1:20" x14ac:dyDescent="0.3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 s="21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8">
        <f t="shared" si="21"/>
        <v>42964.208333333328</v>
      </c>
      <c r="T375" s="8">
        <f t="shared" si="22"/>
        <v>43476.25</v>
      </c>
    </row>
    <row r="376" spans="1:20" ht="31" x14ac:dyDescent="0.3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 s="21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8">
        <f t="shared" si="21"/>
        <v>43476.25</v>
      </c>
      <c r="T376" s="8">
        <f t="shared" si="22"/>
        <v>42293.208333333328</v>
      </c>
    </row>
    <row r="377" spans="1:20" ht="31" x14ac:dyDescent="0.3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 s="21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8">
        <f t="shared" si="21"/>
        <v>42293.208333333328</v>
      </c>
      <c r="T377" s="8">
        <f t="shared" si="22"/>
        <v>41826.208333333336</v>
      </c>
    </row>
    <row r="378" spans="1:20" x14ac:dyDescent="0.3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 s="21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8">
        <f t="shared" si="21"/>
        <v>41826.208333333336</v>
      </c>
      <c r="T378" s="8">
        <f t="shared" si="22"/>
        <v>43760.208333333328</v>
      </c>
    </row>
    <row r="379" spans="1:20" x14ac:dyDescent="0.3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 s="21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8">
        <f t="shared" si="21"/>
        <v>43760.208333333328</v>
      </c>
      <c r="T379" s="8">
        <f t="shared" si="22"/>
        <v>43241.208333333328</v>
      </c>
    </row>
    <row r="380" spans="1:20" x14ac:dyDescent="0.3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 s="21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8">
        <f t="shared" si="21"/>
        <v>43241.208333333328</v>
      </c>
      <c r="T380" s="8">
        <f t="shared" si="22"/>
        <v>40843.208333333336</v>
      </c>
    </row>
    <row r="381" spans="1:20" x14ac:dyDescent="0.3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 s="2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8">
        <f t="shared" si="21"/>
        <v>40843.208333333336</v>
      </c>
      <c r="T381" s="8">
        <f t="shared" si="22"/>
        <v>41448.208333333336</v>
      </c>
    </row>
    <row r="382" spans="1:20" ht="31" x14ac:dyDescent="0.3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 s="21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8">
        <f t="shared" si="21"/>
        <v>41448.208333333336</v>
      </c>
      <c r="T382" s="8">
        <f t="shared" si="22"/>
        <v>42163.208333333328</v>
      </c>
    </row>
    <row r="383" spans="1:20" x14ac:dyDescent="0.3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 s="21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8">
        <f t="shared" si="21"/>
        <v>42163.208333333328</v>
      </c>
      <c r="T383" s="8">
        <f t="shared" si="22"/>
        <v>43024.208333333328</v>
      </c>
    </row>
    <row r="384" spans="1:20" ht="31" x14ac:dyDescent="0.3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 s="21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8">
        <f t="shared" si="21"/>
        <v>43024.208333333328</v>
      </c>
      <c r="T384" s="8">
        <f t="shared" si="22"/>
        <v>43509.25</v>
      </c>
    </row>
    <row r="385" spans="1:20" x14ac:dyDescent="0.3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 s="21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8">
        <f t="shared" si="21"/>
        <v>43509.25</v>
      </c>
      <c r="T385" s="8">
        <f t="shared" si="22"/>
        <v>42776.25</v>
      </c>
    </row>
    <row r="386" spans="1:20" x14ac:dyDescent="0.3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ROUND((E386/D386)*100,0)</f>
        <v>172</v>
      </c>
      <c r="G386" t="s">
        <v>20</v>
      </c>
      <c r="H386">
        <v>4799</v>
      </c>
      <c r="I386" s="21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8">
        <f t="shared" ref="S386:S449" si="25">(((L386/60)/60)/24) + DATE(1970,1,1)</f>
        <v>42776.25</v>
      </c>
      <c r="T386" s="8">
        <f t="shared" ref="T386:T449" si="26">(((L387/60)/60)/24) + DATE(1970,1,1)</f>
        <v>43553.208333333328</v>
      </c>
    </row>
    <row r="387" spans="1:20" ht="31" x14ac:dyDescent="0.3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 s="21">
        <f t="shared" ref="I387:I450" si="27">ROUND(IF(H387=0,0,E387/H387),2)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8">
        <f t="shared" si="25"/>
        <v>43553.208333333328</v>
      </c>
      <c r="T387" s="8">
        <f t="shared" si="26"/>
        <v>40355.208333333336</v>
      </c>
    </row>
    <row r="388" spans="1:20" ht="31" x14ac:dyDescent="0.3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 s="21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8">
        <f t="shared" si="25"/>
        <v>40355.208333333336</v>
      </c>
      <c r="T388" s="8">
        <f t="shared" si="26"/>
        <v>41072.208333333336</v>
      </c>
    </row>
    <row r="389" spans="1:20" x14ac:dyDescent="0.3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 s="21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8">
        <f t="shared" si="25"/>
        <v>41072.208333333336</v>
      </c>
      <c r="T389" s="8">
        <f t="shared" si="26"/>
        <v>40912.25</v>
      </c>
    </row>
    <row r="390" spans="1:20" x14ac:dyDescent="0.3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 s="21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8">
        <f t="shared" si="25"/>
        <v>40912.25</v>
      </c>
      <c r="T390" s="8">
        <f t="shared" si="26"/>
        <v>40479.208333333336</v>
      </c>
    </row>
    <row r="391" spans="1:20" x14ac:dyDescent="0.3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 s="2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8">
        <f t="shared" si="25"/>
        <v>40479.208333333336</v>
      </c>
      <c r="T391" s="8">
        <f t="shared" si="26"/>
        <v>41530.208333333336</v>
      </c>
    </row>
    <row r="392" spans="1:20" x14ac:dyDescent="0.3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 s="21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8">
        <f t="shared" si="25"/>
        <v>41530.208333333336</v>
      </c>
      <c r="T392" s="8">
        <f t="shared" si="26"/>
        <v>41653.25</v>
      </c>
    </row>
    <row r="393" spans="1:20" x14ac:dyDescent="0.3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 s="21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8">
        <f t="shared" si="25"/>
        <v>41653.25</v>
      </c>
      <c r="T393" s="8">
        <f t="shared" si="26"/>
        <v>40549.25</v>
      </c>
    </row>
    <row r="394" spans="1:20" ht="31" x14ac:dyDescent="0.3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 s="21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8">
        <f t="shared" si="25"/>
        <v>40549.25</v>
      </c>
      <c r="T394" s="8">
        <f t="shared" si="26"/>
        <v>42933.208333333328</v>
      </c>
    </row>
    <row r="395" spans="1:20" x14ac:dyDescent="0.3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 s="21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8">
        <f t="shared" si="25"/>
        <v>42933.208333333328</v>
      </c>
      <c r="T395" s="8">
        <f t="shared" si="26"/>
        <v>41484.208333333336</v>
      </c>
    </row>
    <row r="396" spans="1:20" x14ac:dyDescent="0.3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 s="21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8">
        <f t="shared" si="25"/>
        <v>41484.208333333336</v>
      </c>
      <c r="T396" s="8">
        <f t="shared" si="26"/>
        <v>40885.25</v>
      </c>
    </row>
    <row r="397" spans="1:20" ht="31" x14ac:dyDescent="0.3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 s="21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8">
        <f t="shared" si="25"/>
        <v>40885.25</v>
      </c>
      <c r="T397" s="8">
        <f t="shared" si="26"/>
        <v>43378.208333333328</v>
      </c>
    </row>
    <row r="398" spans="1:20" x14ac:dyDescent="0.3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 s="21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8">
        <f t="shared" si="25"/>
        <v>43378.208333333328</v>
      </c>
      <c r="T398" s="8">
        <f t="shared" si="26"/>
        <v>41417.208333333336</v>
      </c>
    </row>
    <row r="399" spans="1:20" x14ac:dyDescent="0.3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 s="21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8">
        <f t="shared" si="25"/>
        <v>41417.208333333336</v>
      </c>
      <c r="T399" s="8">
        <f t="shared" si="26"/>
        <v>43228.208333333328</v>
      </c>
    </row>
    <row r="400" spans="1:20" ht="31" x14ac:dyDescent="0.3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 s="21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8">
        <f t="shared" si="25"/>
        <v>43228.208333333328</v>
      </c>
      <c r="T400" s="8">
        <f t="shared" si="26"/>
        <v>40576.25</v>
      </c>
    </row>
    <row r="401" spans="1:20" x14ac:dyDescent="0.3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 s="2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8">
        <f t="shared" si="25"/>
        <v>40576.25</v>
      </c>
      <c r="T401" s="8">
        <f t="shared" si="26"/>
        <v>41502.208333333336</v>
      </c>
    </row>
    <row r="402" spans="1:20" ht="31" x14ac:dyDescent="0.3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 s="21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8">
        <f t="shared" si="25"/>
        <v>41502.208333333336</v>
      </c>
      <c r="T402" s="8">
        <f t="shared" si="26"/>
        <v>43765.208333333328</v>
      </c>
    </row>
    <row r="403" spans="1:20" x14ac:dyDescent="0.3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 s="21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8">
        <f t="shared" si="25"/>
        <v>43765.208333333328</v>
      </c>
      <c r="T403" s="8">
        <f t="shared" si="26"/>
        <v>40914.25</v>
      </c>
    </row>
    <row r="404" spans="1:20" x14ac:dyDescent="0.3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 s="21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8">
        <f t="shared" si="25"/>
        <v>40914.25</v>
      </c>
      <c r="T404" s="8">
        <f t="shared" si="26"/>
        <v>40310.208333333336</v>
      </c>
    </row>
    <row r="405" spans="1:20" x14ac:dyDescent="0.3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 s="21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8">
        <f t="shared" si="25"/>
        <v>40310.208333333336</v>
      </c>
      <c r="T405" s="8">
        <f t="shared" si="26"/>
        <v>43053.25</v>
      </c>
    </row>
    <row r="406" spans="1:20" x14ac:dyDescent="0.3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 s="21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8">
        <f t="shared" si="25"/>
        <v>43053.25</v>
      </c>
      <c r="T406" s="8">
        <f t="shared" si="26"/>
        <v>43255.208333333328</v>
      </c>
    </row>
    <row r="407" spans="1:20" x14ac:dyDescent="0.3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 s="21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8">
        <f t="shared" si="25"/>
        <v>43255.208333333328</v>
      </c>
      <c r="T407" s="8">
        <f t="shared" si="26"/>
        <v>41304.25</v>
      </c>
    </row>
    <row r="408" spans="1:20" x14ac:dyDescent="0.3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 s="21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8">
        <f t="shared" si="25"/>
        <v>41304.25</v>
      </c>
      <c r="T408" s="8">
        <f t="shared" si="26"/>
        <v>43751.208333333328</v>
      </c>
    </row>
    <row r="409" spans="1:20" x14ac:dyDescent="0.3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 s="21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8">
        <f t="shared" si="25"/>
        <v>43751.208333333328</v>
      </c>
      <c r="T409" s="8">
        <f t="shared" si="26"/>
        <v>42541.208333333328</v>
      </c>
    </row>
    <row r="410" spans="1:20" x14ac:dyDescent="0.3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 s="21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8">
        <f t="shared" si="25"/>
        <v>42541.208333333328</v>
      </c>
      <c r="T410" s="8">
        <f t="shared" si="26"/>
        <v>42843.208333333328</v>
      </c>
    </row>
    <row r="411" spans="1:20" x14ac:dyDescent="0.3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 s="2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8">
        <f t="shared" si="25"/>
        <v>42843.208333333328</v>
      </c>
      <c r="T411" s="8">
        <f t="shared" si="26"/>
        <v>42122.208333333328</v>
      </c>
    </row>
    <row r="412" spans="1:20" x14ac:dyDescent="0.3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 s="21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8">
        <f t="shared" si="25"/>
        <v>42122.208333333328</v>
      </c>
      <c r="T412" s="8">
        <f t="shared" si="26"/>
        <v>42884.208333333328</v>
      </c>
    </row>
    <row r="413" spans="1:20" x14ac:dyDescent="0.3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 s="21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8">
        <f t="shared" si="25"/>
        <v>42884.208333333328</v>
      </c>
      <c r="T413" s="8">
        <f t="shared" si="26"/>
        <v>41642.25</v>
      </c>
    </row>
    <row r="414" spans="1:20" x14ac:dyDescent="0.3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 s="21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8">
        <f t="shared" si="25"/>
        <v>41642.25</v>
      </c>
      <c r="T414" s="8">
        <f t="shared" si="26"/>
        <v>43431.25</v>
      </c>
    </row>
    <row r="415" spans="1:20" x14ac:dyDescent="0.3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 s="21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8">
        <f t="shared" si="25"/>
        <v>43431.25</v>
      </c>
      <c r="T415" s="8">
        <f t="shared" si="26"/>
        <v>40288.208333333336</v>
      </c>
    </row>
    <row r="416" spans="1:20" x14ac:dyDescent="0.3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 s="21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8">
        <f t="shared" si="25"/>
        <v>40288.208333333336</v>
      </c>
      <c r="T416" s="8">
        <f t="shared" si="26"/>
        <v>40921.25</v>
      </c>
    </row>
    <row r="417" spans="1:20" x14ac:dyDescent="0.3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 s="21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8">
        <f t="shared" si="25"/>
        <v>40921.25</v>
      </c>
      <c r="T417" s="8">
        <f t="shared" si="26"/>
        <v>40560.25</v>
      </c>
    </row>
    <row r="418" spans="1:20" ht="31" x14ac:dyDescent="0.3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 s="21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8">
        <f t="shared" si="25"/>
        <v>40560.25</v>
      </c>
      <c r="T418" s="8">
        <f t="shared" si="26"/>
        <v>43407.208333333328</v>
      </c>
    </row>
    <row r="419" spans="1:20" x14ac:dyDescent="0.3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 s="21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8">
        <f t="shared" si="25"/>
        <v>43407.208333333328</v>
      </c>
      <c r="T419" s="8">
        <f t="shared" si="26"/>
        <v>41035.208333333336</v>
      </c>
    </row>
    <row r="420" spans="1:20" x14ac:dyDescent="0.3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 s="21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8">
        <f t="shared" si="25"/>
        <v>41035.208333333336</v>
      </c>
      <c r="T420" s="8">
        <f t="shared" si="26"/>
        <v>40899.25</v>
      </c>
    </row>
    <row r="421" spans="1:20" x14ac:dyDescent="0.3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 s="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8">
        <f t="shared" si="25"/>
        <v>40899.25</v>
      </c>
      <c r="T421" s="8">
        <f t="shared" si="26"/>
        <v>42911.208333333328</v>
      </c>
    </row>
    <row r="422" spans="1:20" x14ac:dyDescent="0.3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 s="21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8">
        <f t="shared" si="25"/>
        <v>42911.208333333328</v>
      </c>
      <c r="T422" s="8">
        <f t="shared" si="26"/>
        <v>42915.208333333328</v>
      </c>
    </row>
    <row r="423" spans="1:20" x14ac:dyDescent="0.3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 s="21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8">
        <f t="shared" si="25"/>
        <v>42915.208333333328</v>
      </c>
      <c r="T423" s="8">
        <f t="shared" si="26"/>
        <v>40285.208333333336</v>
      </c>
    </row>
    <row r="424" spans="1:20" ht="31" x14ac:dyDescent="0.3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 s="21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8">
        <f t="shared" si="25"/>
        <v>40285.208333333336</v>
      </c>
      <c r="T424" s="8">
        <f t="shared" si="26"/>
        <v>40808.208333333336</v>
      </c>
    </row>
    <row r="425" spans="1:20" x14ac:dyDescent="0.3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 s="21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8">
        <f t="shared" si="25"/>
        <v>40808.208333333336</v>
      </c>
      <c r="T425" s="8">
        <f t="shared" si="26"/>
        <v>43208.208333333328</v>
      </c>
    </row>
    <row r="426" spans="1:20" x14ac:dyDescent="0.3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 s="21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8">
        <f t="shared" si="25"/>
        <v>43208.208333333328</v>
      </c>
      <c r="T426" s="8">
        <f t="shared" si="26"/>
        <v>42213.208333333328</v>
      </c>
    </row>
    <row r="427" spans="1:20" x14ac:dyDescent="0.3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 s="21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8">
        <f t="shared" si="25"/>
        <v>42213.208333333328</v>
      </c>
      <c r="T427" s="8">
        <f t="shared" si="26"/>
        <v>41332.25</v>
      </c>
    </row>
    <row r="428" spans="1:20" x14ac:dyDescent="0.3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 s="21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8">
        <f t="shared" si="25"/>
        <v>41332.25</v>
      </c>
      <c r="T428" s="8">
        <f t="shared" si="26"/>
        <v>41895.208333333336</v>
      </c>
    </row>
    <row r="429" spans="1:20" x14ac:dyDescent="0.3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 s="21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8">
        <f t="shared" si="25"/>
        <v>41895.208333333336</v>
      </c>
      <c r="T429" s="8">
        <f t="shared" si="26"/>
        <v>40585.25</v>
      </c>
    </row>
    <row r="430" spans="1:20" x14ac:dyDescent="0.3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 s="21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8">
        <f t="shared" si="25"/>
        <v>40585.25</v>
      </c>
      <c r="T430" s="8">
        <f t="shared" si="26"/>
        <v>41680.25</v>
      </c>
    </row>
    <row r="431" spans="1:20" x14ac:dyDescent="0.3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 s="2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8">
        <f t="shared" si="25"/>
        <v>41680.25</v>
      </c>
      <c r="T431" s="8">
        <f t="shared" si="26"/>
        <v>43737.208333333328</v>
      </c>
    </row>
    <row r="432" spans="1:20" x14ac:dyDescent="0.3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 s="21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8">
        <f t="shared" si="25"/>
        <v>43737.208333333328</v>
      </c>
      <c r="T432" s="8">
        <f t="shared" si="26"/>
        <v>43273.208333333328</v>
      </c>
    </row>
    <row r="433" spans="1:20" x14ac:dyDescent="0.3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 s="21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8">
        <f t="shared" si="25"/>
        <v>43273.208333333328</v>
      </c>
      <c r="T433" s="8">
        <f t="shared" si="26"/>
        <v>41761.208333333336</v>
      </c>
    </row>
    <row r="434" spans="1:20" x14ac:dyDescent="0.3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 s="21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8">
        <f t="shared" si="25"/>
        <v>41761.208333333336</v>
      </c>
      <c r="T434" s="8">
        <f t="shared" si="26"/>
        <v>41603.25</v>
      </c>
    </row>
    <row r="435" spans="1:20" x14ac:dyDescent="0.3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 s="21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8">
        <f t="shared" si="25"/>
        <v>41603.25</v>
      </c>
      <c r="T435" s="8">
        <f t="shared" si="26"/>
        <v>42705.25</v>
      </c>
    </row>
    <row r="436" spans="1:20" x14ac:dyDescent="0.3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 s="21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8">
        <f t="shared" si="25"/>
        <v>42705.25</v>
      </c>
      <c r="T436" s="8">
        <f t="shared" si="26"/>
        <v>41988.25</v>
      </c>
    </row>
    <row r="437" spans="1:20" x14ac:dyDescent="0.3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 s="21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8">
        <f t="shared" si="25"/>
        <v>41988.25</v>
      </c>
      <c r="T437" s="8">
        <f t="shared" si="26"/>
        <v>43575.208333333328</v>
      </c>
    </row>
    <row r="438" spans="1:20" x14ac:dyDescent="0.3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 s="21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8">
        <f t="shared" si="25"/>
        <v>43575.208333333328</v>
      </c>
      <c r="T438" s="8">
        <f t="shared" si="26"/>
        <v>42260.208333333328</v>
      </c>
    </row>
    <row r="439" spans="1:20" x14ac:dyDescent="0.3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 s="21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8">
        <f t="shared" si="25"/>
        <v>42260.208333333328</v>
      </c>
      <c r="T439" s="8">
        <f t="shared" si="26"/>
        <v>41337.25</v>
      </c>
    </row>
    <row r="440" spans="1:20" ht="31" x14ac:dyDescent="0.3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 s="21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8">
        <f t="shared" si="25"/>
        <v>41337.25</v>
      </c>
      <c r="T440" s="8">
        <f t="shared" si="26"/>
        <v>42680.208333333328</v>
      </c>
    </row>
    <row r="441" spans="1:20" x14ac:dyDescent="0.3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 s="2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8">
        <f t="shared" si="25"/>
        <v>42680.208333333328</v>
      </c>
      <c r="T441" s="8">
        <f t="shared" si="26"/>
        <v>42916.208333333328</v>
      </c>
    </row>
    <row r="442" spans="1:20" x14ac:dyDescent="0.3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 s="21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8">
        <f t="shared" si="25"/>
        <v>42916.208333333328</v>
      </c>
      <c r="T442" s="8">
        <f t="shared" si="26"/>
        <v>41025.208333333336</v>
      </c>
    </row>
    <row r="443" spans="1:20" x14ac:dyDescent="0.3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 s="21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8">
        <f t="shared" si="25"/>
        <v>41025.208333333336</v>
      </c>
      <c r="T443" s="8">
        <f t="shared" si="26"/>
        <v>42980.208333333328</v>
      </c>
    </row>
    <row r="444" spans="1:20" x14ac:dyDescent="0.3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 s="21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8">
        <f t="shared" si="25"/>
        <v>42980.208333333328</v>
      </c>
      <c r="T444" s="8">
        <f t="shared" si="26"/>
        <v>40451.208333333336</v>
      </c>
    </row>
    <row r="445" spans="1:20" x14ac:dyDescent="0.3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 s="21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8">
        <f t="shared" si="25"/>
        <v>40451.208333333336</v>
      </c>
      <c r="T445" s="8">
        <f t="shared" si="26"/>
        <v>40748.208333333336</v>
      </c>
    </row>
    <row r="446" spans="1:20" x14ac:dyDescent="0.3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 s="21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8">
        <f t="shared" si="25"/>
        <v>40748.208333333336</v>
      </c>
      <c r="T446" s="8">
        <f t="shared" si="26"/>
        <v>40515.25</v>
      </c>
    </row>
    <row r="447" spans="1:20" ht="31" x14ac:dyDescent="0.3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 s="21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8">
        <f t="shared" si="25"/>
        <v>40515.25</v>
      </c>
      <c r="T447" s="8">
        <f t="shared" si="26"/>
        <v>41261.25</v>
      </c>
    </row>
    <row r="448" spans="1:20" x14ac:dyDescent="0.3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 s="21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8">
        <f t="shared" si="25"/>
        <v>41261.25</v>
      </c>
      <c r="T448" s="8">
        <f t="shared" si="26"/>
        <v>43088.25</v>
      </c>
    </row>
    <row r="449" spans="1:20" ht="31" x14ac:dyDescent="0.3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 s="21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8">
        <f t="shared" si="25"/>
        <v>43088.25</v>
      </c>
      <c r="T449" s="8">
        <f t="shared" si="26"/>
        <v>41378.208333333336</v>
      </c>
    </row>
    <row r="450" spans="1:20" x14ac:dyDescent="0.3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ROUND((E450/D450)*100,0)</f>
        <v>50</v>
      </c>
      <c r="G450" t="s">
        <v>14</v>
      </c>
      <c r="H450">
        <v>605</v>
      </c>
      <c r="I450" s="21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8">
        <f t="shared" ref="S450:S513" si="29">(((L450/60)/60)/24) + DATE(1970,1,1)</f>
        <v>41378.208333333336</v>
      </c>
      <c r="T450" s="8">
        <f t="shared" ref="T450:T513" si="30">(((L451/60)/60)/24) + DATE(1970,1,1)</f>
        <v>43530.25</v>
      </c>
    </row>
    <row r="451" spans="1:20" x14ac:dyDescent="0.3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 s="21">
        <f t="shared" ref="I451:I514" si="31">ROUND(IF(H451=0,0,E451/H451),2)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8">
        <f t="shared" si="29"/>
        <v>43530.25</v>
      </c>
      <c r="T451" s="8">
        <f t="shared" si="30"/>
        <v>43394.208333333328</v>
      </c>
    </row>
    <row r="452" spans="1:20" x14ac:dyDescent="0.3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 s="21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8">
        <f t="shared" si="29"/>
        <v>43394.208333333328</v>
      </c>
      <c r="T452" s="8">
        <f t="shared" si="30"/>
        <v>42935.208333333328</v>
      </c>
    </row>
    <row r="453" spans="1:20" x14ac:dyDescent="0.3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 s="21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8">
        <f t="shared" si="29"/>
        <v>42935.208333333328</v>
      </c>
      <c r="T453" s="8">
        <f t="shared" si="30"/>
        <v>40365.208333333336</v>
      </c>
    </row>
    <row r="454" spans="1:20" ht="31" x14ac:dyDescent="0.3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 s="21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8">
        <f t="shared" si="29"/>
        <v>40365.208333333336</v>
      </c>
      <c r="T454" s="8">
        <f t="shared" si="30"/>
        <v>42705.25</v>
      </c>
    </row>
    <row r="455" spans="1:20" ht="31" x14ac:dyDescent="0.3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 s="21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8">
        <f t="shared" si="29"/>
        <v>42705.25</v>
      </c>
      <c r="T455" s="8">
        <f t="shared" si="30"/>
        <v>41568.208333333336</v>
      </c>
    </row>
    <row r="456" spans="1:20" x14ac:dyDescent="0.3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 s="21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8">
        <f t="shared" si="29"/>
        <v>41568.208333333336</v>
      </c>
      <c r="T456" s="8">
        <f t="shared" si="30"/>
        <v>40809.208333333336</v>
      </c>
    </row>
    <row r="457" spans="1:20" x14ac:dyDescent="0.3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 s="21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8">
        <f t="shared" si="29"/>
        <v>40809.208333333336</v>
      </c>
      <c r="T457" s="8">
        <f t="shared" si="30"/>
        <v>43141.25</v>
      </c>
    </row>
    <row r="458" spans="1:20" ht="31" x14ac:dyDescent="0.3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 s="21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8">
        <f t="shared" si="29"/>
        <v>43141.25</v>
      </c>
      <c r="T458" s="8">
        <f t="shared" si="30"/>
        <v>42657.208333333328</v>
      </c>
    </row>
    <row r="459" spans="1:20" x14ac:dyDescent="0.3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 s="21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8">
        <f t="shared" si="29"/>
        <v>42657.208333333328</v>
      </c>
      <c r="T459" s="8">
        <f t="shared" si="30"/>
        <v>40265.208333333336</v>
      </c>
    </row>
    <row r="460" spans="1:20" x14ac:dyDescent="0.3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 s="21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8">
        <f t="shared" si="29"/>
        <v>40265.208333333336</v>
      </c>
      <c r="T460" s="8">
        <f t="shared" si="30"/>
        <v>42001.25</v>
      </c>
    </row>
    <row r="461" spans="1:20" x14ac:dyDescent="0.3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 s="2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8">
        <f t="shared" si="29"/>
        <v>42001.25</v>
      </c>
      <c r="T461" s="8">
        <f t="shared" si="30"/>
        <v>40399.208333333336</v>
      </c>
    </row>
    <row r="462" spans="1:20" x14ac:dyDescent="0.3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 s="21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8">
        <f t="shared" si="29"/>
        <v>40399.208333333336</v>
      </c>
      <c r="T462" s="8">
        <f t="shared" si="30"/>
        <v>41757.208333333336</v>
      </c>
    </row>
    <row r="463" spans="1:20" x14ac:dyDescent="0.3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 s="21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8">
        <f t="shared" si="29"/>
        <v>41757.208333333336</v>
      </c>
      <c r="T463" s="8">
        <f t="shared" si="30"/>
        <v>41304.25</v>
      </c>
    </row>
    <row r="464" spans="1:20" x14ac:dyDescent="0.3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 s="21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8">
        <f t="shared" si="29"/>
        <v>41304.25</v>
      </c>
      <c r="T464" s="8">
        <f t="shared" si="30"/>
        <v>41639.25</v>
      </c>
    </row>
    <row r="465" spans="1:20" ht="31" x14ac:dyDescent="0.3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 s="21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8">
        <f t="shared" si="29"/>
        <v>41639.25</v>
      </c>
      <c r="T465" s="8">
        <f t="shared" si="30"/>
        <v>43142.25</v>
      </c>
    </row>
    <row r="466" spans="1:20" x14ac:dyDescent="0.3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 s="21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8">
        <f t="shared" si="29"/>
        <v>43142.25</v>
      </c>
      <c r="T466" s="8">
        <f t="shared" si="30"/>
        <v>43127.25</v>
      </c>
    </row>
    <row r="467" spans="1:20" x14ac:dyDescent="0.3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 s="21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8">
        <f t="shared" si="29"/>
        <v>43127.25</v>
      </c>
      <c r="T467" s="8">
        <f t="shared" si="30"/>
        <v>41409.208333333336</v>
      </c>
    </row>
    <row r="468" spans="1:20" x14ac:dyDescent="0.3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 s="21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8">
        <f t="shared" si="29"/>
        <v>41409.208333333336</v>
      </c>
      <c r="T468" s="8">
        <f t="shared" si="30"/>
        <v>42331.25</v>
      </c>
    </row>
    <row r="469" spans="1:20" ht="31" x14ac:dyDescent="0.3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 s="21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8">
        <f t="shared" si="29"/>
        <v>42331.25</v>
      </c>
      <c r="T469" s="8">
        <f t="shared" si="30"/>
        <v>43569.208333333328</v>
      </c>
    </row>
    <row r="470" spans="1:20" x14ac:dyDescent="0.3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 s="21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8">
        <f t="shared" si="29"/>
        <v>43569.208333333328</v>
      </c>
      <c r="T470" s="8">
        <f t="shared" si="30"/>
        <v>42142.208333333328</v>
      </c>
    </row>
    <row r="471" spans="1:20" x14ac:dyDescent="0.3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 s="2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8">
        <f t="shared" si="29"/>
        <v>42142.208333333328</v>
      </c>
      <c r="T471" s="8">
        <f t="shared" si="30"/>
        <v>42716.25</v>
      </c>
    </row>
    <row r="472" spans="1:20" x14ac:dyDescent="0.3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 s="21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8">
        <f t="shared" si="29"/>
        <v>42716.25</v>
      </c>
      <c r="T472" s="8">
        <f t="shared" si="30"/>
        <v>41031.208333333336</v>
      </c>
    </row>
    <row r="473" spans="1:20" x14ac:dyDescent="0.3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 s="21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8">
        <f t="shared" si="29"/>
        <v>41031.208333333336</v>
      </c>
      <c r="T473" s="8">
        <f t="shared" si="30"/>
        <v>43535.208333333328</v>
      </c>
    </row>
    <row r="474" spans="1:20" x14ac:dyDescent="0.3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 s="21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8">
        <f t="shared" si="29"/>
        <v>43535.208333333328</v>
      </c>
      <c r="T474" s="8">
        <f t="shared" si="30"/>
        <v>43277.208333333328</v>
      </c>
    </row>
    <row r="475" spans="1:20" x14ac:dyDescent="0.3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 s="21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8">
        <f t="shared" si="29"/>
        <v>43277.208333333328</v>
      </c>
      <c r="T475" s="8">
        <f t="shared" si="30"/>
        <v>41989.25</v>
      </c>
    </row>
    <row r="476" spans="1:20" x14ac:dyDescent="0.3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 s="21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8">
        <f t="shared" si="29"/>
        <v>41989.25</v>
      </c>
      <c r="T476" s="8">
        <f t="shared" si="30"/>
        <v>41450.208333333336</v>
      </c>
    </row>
    <row r="477" spans="1:20" ht="31" x14ac:dyDescent="0.3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 s="21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8">
        <f t="shared" si="29"/>
        <v>41450.208333333336</v>
      </c>
      <c r="T477" s="8">
        <f t="shared" si="30"/>
        <v>43322.208333333328</v>
      </c>
    </row>
    <row r="478" spans="1:20" ht="31" x14ac:dyDescent="0.3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 s="21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8">
        <f t="shared" si="29"/>
        <v>43322.208333333328</v>
      </c>
      <c r="T478" s="8">
        <f t="shared" si="30"/>
        <v>40720.208333333336</v>
      </c>
    </row>
    <row r="479" spans="1:20" x14ac:dyDescent="0.3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 s="21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8">
        <f t="shared" si="29"/>
        <v>40720.208333333336</v>
      </c>
      <c r="T479" s="8">
        <f t="shared" si="30"/>
        <v>42072.208333333328</v>
      </c>
    </row>
    <row r="480" spans="1:20" x14ac:dyDescent="0.3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 s="21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8">
        <f t="shared" si="29"/>
        <v>42072.208333333328</v>
      </c>
      <c r="T480" s="8">
        <f t="shared" si="30"/>
        <v>42945.208333333328</v>
      </c>
    </row>
    <row r="481" spans="1:20" x14ac:dyDescent="0.3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 s="2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8">
        <f t="shared" si="29"/>
        <v>42945.208333333328</v>
      </c>
      <c r="T481" s="8">
        <f t="shared" si="30"/>
        <v>40248.25</v>
      </c>
    </row>
    <row r="482" spans="1:20" x14ac:dyDescent="0.3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 s="21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8">
        <f t="shared" si="29"/>
        <v>40248.25</v>
      </c>
      <c r="T482" s="8">
        <f t="shared" si="30"/>
        <v>41913.208333333336</v>
      </c>
    </row>
    <row r="483" spans="1:20" ht="31" x14ac:dyDescent="0.3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 s="21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8">
        <f t="shared" si="29"/>
        <v>41913.208333333336</v>
      </c>
      <c r="T483" s="8">
        <f t="shared" si="30"/>
        <v>40963.25</v>
      </c>
    </row>
    <row r="484" spans="1:20" ht="31" x14ac:dyDescent="0.3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 s="21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8">
        <f t="shared" si="29"/>
        <v>40963.25</v>
      </c>
      <c r="T484" s="8">
        <f t="shared" si="30"/>
        <v>43811.25</v>
      </c>
    </row>
    <row r="485" spans="1:20" x14ac:dyDescent="0.3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 s="21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8">
        <f t="shared" si="29"/>
        <v>43811.25</v>
      </c>
      <c r="T485" s="8">
        <f t="shared" si="30"/>
        <v>41855.208333333336</v>
      </c>
    </row>
    <row r="486" spans="1:20" x14ac:dyDescent="0.3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 s="21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8">
        <f t="shared" si="29"/>
        <v>41855.208333333336</v>
      </c>
      <c r="T486" s="8">
        <f t="shared" si="30"/>
        <v>43626.208333333328</v>
      </c>
    </row>
    <row r="487" spans="1:20" ht="31" x14ac:dyDescent="0.3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 s="21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8">
        <f t="shared" si="29"/>
        <v>43626.208333333328</v>
      </c>
      <c r="T487" s="8">
        <f t="shared" si="30"/>
        <v>43168.25</v>
      </c>
    </row>
    <row r="488" spans="1:20" ht="31" x14ac:dyDescent="0.3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 s="21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8">
        <f t="shared" si="29"/>
        <v>43168.25</v>
      </c>
      <c r="T488" s="8">
        <f t="shared" si="30"/>
        <v>42845.208333333328</v>
      </c>
    </row>
    <row r="489" spans="1:20" x14ac:dyDescent="0.3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 s="21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8">
        <f t="shared" si="29"/>
        <v>42845.208333333328</v>
      </c>
      <c r="T489" s="8">
        <f t="shared" si="30"/>
        <v>42403.25</v>
      </c>
    </row>
    <row r="490" spans="1:20" x14ac:dyDescent="0.3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 s="21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8">
        <f t="shared" si="29"/>
        <v>42403.25</v>
      </c>
      <c r="T490" s="8">
        <f t="shared" si="30"/>
        <v>40406.208333333336</v>
      </c>
    </row>
    <row r="491" spans="1:20" x14ac:dyDescent="0.3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 s="2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8">
        <f t="shared" si="29"/>
        <v>40406.208333333336</v>
      </c>
      <c r="T491" s="8">
        <f t="shared" si="30"/>
        <v>43786.25</v>
      </c>
    </row>
    <row r="492" spans="1:20" x14ac:dyDescent="0.3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 s="21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8">
        <f t="shared" si="29"/>
        <v>43786.25</v>
      </c>
      <c r="T492" s="8">
        <f t="shared" si="30"/>
        <v>41456.208333333336</v>
      </c>
    </row>
    <row r="493" spans="1:20" ht="31" x14ac:dyDescent="0.3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 s="21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8">
        <f t="shared" si="29"/>
        <v>41456.208333333336</v>
      </c>
      <c r="T493" s="8">
        <f t="shared" si="30"/>
        <v>40336.208333333336</v>
      </c>
    </row>
    <row r="494" spans="1:20" x14ac:dyDescent="0.3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 s="21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8">
        <f t="shared" si="29"/>
        <v>40336.208333333336</v>
      </c>
      <c r="T494" s="8">
        <f t="shared" si="30"/>
        <v>43645.208333333328</v>
      </c>
    </row>
    <row r="495" spans="1:20" x14ac:dyDescent="0.3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 s="21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8">
        <f t="shared" si="29"/>
        <v>43645.208333333328</v>
      </c>
      <c r="T495" s="8">
        <f t="shared" si="30"/>
        <v>40990.208333333336</v>
      </c>
    </row>
    <row r="496" spans="1:20" ht="31" x14ac:dyDescent="0.3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 s="21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8">
        <f t="shared" si="29"/>
        <v>40990.208333333336</v>
      </c>
      <c r="T496" s="8">
        <f t="shared" si="30"/>
        <v>41800.208333333336</v>
      </c>
    </row>
    <row r="497" spans="1:20" x14ac:dyDescent="0.3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 s="21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8">
        <f t="shared" si="29"/>
        <v>41800.208333333336</v>
      </c>
      <c r="T497" s="8">
        <f t="shared" si="30"/>
        <v>42876.208333333328</v>
      </c>
    </row>
    <row r="498" spans="1:20" x14ac:dyDescent="0.3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 s="21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8">
        <f t="shared" si="29"/>
        <v>42876.208333333328</v>
      </c>
      <c r="T498" s="8">
        <f t="shared" si="30"/>
        <v>42724.25</v>
      </c>
    </row>
    <row r="499" spans="1:20" x14ac:dyDescent="0.3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 s="21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8">
        <f t="shared" si="29"/>
        <v>42724.25</v>
      </c>
      <c r="T499" s="8">
        <f t="shared" si="30"/>
        <v>42005.25</v>
      </c>
    </row>
    <row r="500" spans="1:20" x14ac:dyDescent="0.3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 s="21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8">
        <f t="shared" si="29"/>
        <v>42005.25</v>
      </c>
      <c r="T500" s="8">
        <f t="shared" si="30"/>
        <v>42444.208333333328</v>
      </c>
    </row>
    <row r="501" spans="1:20" ht="31" x14ac:dyDescent="0.3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 s="2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8">
        <f t="shared" si="29"/>
        <v>42444.208333333328</v>
      </c>
      <c r="T501" s="8">
        <f t="shared" si="30"/>
        <v>41395.208333333336</v>
      </c>
    </row>
    <row r="502" spans="1:20" x14ac:dyDescent="0.3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s="21">
        <f t="shared" si="31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8">
        <f t="shared" si="29"/>
        <v>41395.208333333336</v>
      </c>
      <c r="T502" s="8">
        <f t="shared" si="30"/>
        <v>41345.208333333336</v>
      </c>
    </row>
    <row r="503" spans="1:20" x14ac:dyDescent="0.3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 s="21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8">
        <f t="shared" si="29"/>
        <v>41345.208333333336</v>
      </c>
      <c r="T503" s="8">
        <f t="shared" si="30"/>
        <v>41117.208333333336</v>
      </c>
    </row>
    <row r="504" spans="1:20" x14ac:dyDescent="0.3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 s="21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8">
        <f t="shared" si="29"/>
        <v>41117.208333333336</v>
      </c>
      <c r="T504" s="8">
        <f t="shared" si="30"/>
        <v>42186.208333333328</v>
      </c>
    </row>
    <row r="505" spans="1:20" ht="31" x14ac:dyDescent="0.3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 s="21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8">
        <f t="shared" si="29"/>
        <v>42186.208333333328</v>
      </c>
      <c r="T505" s="8">
        <f t="shared" si="30"/>
        <v>42142.208333333328</v>
      </c>
    </row>
    <row r="506" spans="1:20" x14ac:dyDescent="0.3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 s="21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8">
        <f t="shared" si="29"/>
        <v>42142.208333333328</v>
      </c>
      <c r="T506" s="8">
        <f t="shared" si="30"/>
        <v>41341.25</v>
      </c>
    </row>
    <row r="507" spans="1:20" x14ac:dyDescent="0.3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 s="21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8">
        <f t="shared" si="29"/>
        <v>41341.25</v>
      </c>
      <c r="T507" s="8">
        <f t="shared" si="30"/>
        <v>43062.25</v>
      </c>
    </row>
    <row r="508" spans="1:20" x14ac:dyDescent="0.3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 s="21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8">
        <f t="shared" si="29"/>
        <v>43062.25</v>
      </c>
      <c r="T508" s="8">
        <f t="shared" si="30"/>
        <v>41373.208333333336</v>
      </c>
    </row>
    <row r="509" spans="1:20" ht="31" x14ac:dyDescent="0.3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 s="21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8">
        <f t="shared" si="29"/>
        <v>41373.208333333336</v>
      </c>
      <c r="T509" s="8">
        <f t="shared" si="30"/>
        <v>43310.208333333328</v>
      </c>
    </row>
    <row r="510" spans="1:20" x14ac:dyDescent="0.3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 s="21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8">
        <f t="shared" si="29"/>
        <v>43310.208333333328</v>
      </c>
      <c r="T510" s="8">
        <f t="shared" si="30"/>
        <v>41034.208333333336</v>
      </c>
    </row>
    <row r="511" spans="1:20" x14ac:dyDescent="0.3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 s="2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8">
        <f t="shared" si="29"/>
        <v>41034.208333333336</v>
      </c>
      <c r="T511" s="8">
        <f t="shared" si="30"/>
        <v>43251.208333333328</v>
      </c>
    </row>
    <row r="512" spans="1:20" x14ac:dyDescent="0.3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 s="21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8">
        <f t="shared" si="29"/>
        <v>43251.208333333328</v>
      </c>
      <c r="T512" s="8">
        <f t="shared" si="30"/>
        <v>43671.208333333328</v>
      </c>
    </row>
    <row r="513" spans="1:20" x14ac:dyDescent="0.3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 s="21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8">
        <f t="shared" si="29"/>
        <v>43671.208333333328</v>
      </c>
      <c r="T513" s="8">
        <f t="shared" si="30"/>
        <v>41825.208333333336</v>
      </c>
    </row>
    <row r="514" spans="1:20" x14ac:dyDescent="0.3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ROUND((E514/D514)*100,0)</f>
        <v>139</v>
      </c>
      <c r="G514" t="s">
        <v>20</v>
      </c>
      <c r="H514">
        <v>239</v>
      </c>
      <c r="I514" s="21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8">
        <f t="shared" ref="S514:S577" si="33">(((L514/60)/60)/24) + DATE(1970,1,1)</f>
        <v>41825.208333333336</v>
      </c>
      <c r="T514" s="8">
        <f t="shared" ref="T514:T577" si="34">(((L515/60)/60)/24) + DATE(1970,1,1)</f>
        <v>40430.208333333336</v>
      </c>
    </row>
    <row r="515" spans="1:20" x14ac:dyDescent="0.3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 s="21">
        <f t="shared" ref="I515:I578" si="35">ROUND(IF(H515=0,0,E515/H515),2)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8">
        <f t="shared" si="33"/>
        <v>40430.208333333336</v>
      </c>
      <c r="T515" s="8">
        <f t="shared" si="34"/>
        <v>41614.25</v>
      </c>
    </row>
    <row r="516" spans="1:20" x14ac:dyDescent="0.3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 s="21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8">
        <f t="shared" si="33"/>
        <v>41614.25</v>
      </c>
      <c r="T516" s="8">
        <f t="shared" si="34"/>
        <v>40900.25</v>
      </c>
    </row>
    <row r="517" spans="1:20" x14ac:dyDescent="0.3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 s="21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8">
        <f t="shared" si="33"/>
        <v>40900.25</v>
      </c>
      <c r="T517" s="8">
        <f t="shared" si="34"/>
        <v>40396.208333333336</v>
      </c>
    </row>
    <row r="518" spans="1:20" x14ac:dyDescent="0.3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 s="21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8">
        <f t="shared" si="33"/>
        <v>40396.208333333336</v>
      </c>
      <c r="T518" s="8">
        <f t="shared" si="34"/>
        <v>42860.208333333328</v>
      </c>
    </row>
    <row r="519" spans="1:20" x14ac:dyDescent="0.3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 s="21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8">
        <f t="shared" si="33"/>
        <v>42860.208333333328</v>
      </c>
      <c r="T519" s="8">
        <f t="shared" si="34"/>
        <v>43154.25</v>
      </c>
    </row>
    <row r="520" spans="1:20" ht="31" x14ac:dyDescent="0.3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 s="21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8">
        <f t="shared" si="33"/>
        <v>43154.25</v>
      </c>
      <c r="T520" s="8">
        <f t="shared" si="34"/>
        <v>42012.25</v>
      </c>
    </row>
    <row r="521" spans="1:20" x14ac:dyDescent="0.3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 s="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8">
        <f t="shared" si="33"/>
        <v>42012.25</v>
      </c>
      <c r="T521" s="8">
        <f t="shared" si="34"/>
        <v>43574.208333333328</v>
      </c>
    </row>
    <row r="522" spans="1:20" x14ac:dyDescent="0.3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 s="21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8">
        <f t="shared" si="33"/>
        <v>43574.208333333328</v>
      </c>
      <c r="T522" s="8">
        <f t="shared" si="34"/>
        <v>42605.208333333328</v>
      </c>
    </row>
    <row r="523" spans="1:20" x14ac:dyDescent="0.3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 s="21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8">
        <f t="shared" si="33"/>
        <v>42605.208333333328</v>
      </c>
      <c r="T523" s="8">
        <f t="shared" si="34"/>
        <v>41093.208333333336</v>
      </c>
    </row>
    <row r="524" spans="1:20" ht="31" x14ac:dyDescent="0.3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 s="21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8">
        <f t="shared" si="33"/>
        <v>41093.208333333336</v>
      </c>
      <c r="T524" s="8">
        <f t="shared" si="34"/>
        <v>40241.25</v>
      </c>
    </row>
    <row r="525" spans="1:20" x14ac:dyDescent="0.3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 s="21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8">
        <f t="shared" si="33"/>
        <v>40241.25</v>
      </c>
      <c r="T525" s="8">
        <f t="shared" si="34"/>
        <v>40294.208333333336</v>
      </c>
    </row>
    <row r="526" spans="1:20" x14ac:dyDescent="0.3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 s="21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8">
        <f t="shared" si="33"/>
        <v>40294.208333333336</v>
      </c>
      <c r="T526" s="8">
        <f t="shared" si="34"/>
        <v>40505.25</v>
      </c>
    </row>
    <row r="527" spans="1:20" x14ac:dyDescent="0.3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 s="21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8">
        <f t="shared" si="33"/>
        <v>40505.25</v>
      </c>
      <c r="T527" s="8">
        <f t="shared" si="34"/>
        <v>42364.25</v>
      </c>
    </row>
    <row r="528" spans="1:20" ht="31" x14ac:dyDescent="0.3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 s="21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8">
        <f t="shared" si="33"/>
        <v>42364.25</v>
      </c>
      <c r="T528" s="8">
        <f t="shared" si="34"/>
        <v>42405.25</v>
      </c>
    </row>
    <row r="529" spans="1:20" x14ac:dyDescent="0.3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 s="21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8">
        <f t="shared" si="33"/>
        <v>42405.25</v>
      </c>
      <c r="T529" s="8">
        <f t="shared" si="34"/>
        <v>41601.25</v>
      </c>
    </row>
    <row r="530" spans="1:20" x14ac:dyDescent="0.3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 s="21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8">
        <f t="shared" si="33"/>
        <v>41601.25</v>
      </c>
      <c r="T530" s="8">
        <f t="shared" si="34"/>
        <v>41769.208333333336</v>
      </c>
    </row>
    <row r="531" spans="1:20" x14ac:dyDescent="0.3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 s="2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8">
        <f t="shared" si="33"/>
        <v>41769.208333333336</v>
      </c>
      <c r="T531" s="8">
        <f t="shared" si="34"/>
        <v>40421.208333333336</v>
      </c>
    </row>
    <row r="532" spans="1:20" ht="31" x14ac:dyDescent="0.3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 s="21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8">
        <f t="shared" si="33"/>
        <v>40421.208333333336</v>
      </c>
      <c r="T532" s="8">
        <f t="shared" si="34"/>
        <v>41589.25</v>
      </c>
    </row>
    <row r="533" spans="1:20" ht="31" x14ac:dyDescent="0.3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 s="21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8">
        <f t="shared" si="33"/>
        <v>41589.25</v>
      </c>
      <c r="T533" s="8">
        <f t="shared" si="34"/>
        <v>43125.25</v>
      </c>
    </row>
    <row r="534" spans="1:20" x14ac:dyDescent="0.3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 s="21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8">
        <f t="shared" si="33"/>
        <v>43125.25</v>
      </c>
      <c r="T534" s="8">
        <f t="shared" si="34"/>
        <v>41479.208333333336</v>
      </c>
    </row>
    <row r="535" spans="1:20" x14ac:dyDescent="0.3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 s="21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8">
        <f t="shared" si="33"/>
        <v>41479.208333333336</v>
      </c>
      <c r="T535" s="8">
        <f t="shared" si="34"/>
        <v>43329.208333333328</v>
      </c>
    </row>
    <row r="536" spans="1:20" x14ac:dyDescent="0.3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 s="21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8">
        <f t="shared" si="33"/>
        <v>43329.208333333328</v>
      </c>
      <c r="T536" s="8">
        <f t="shared" si="34"/>
        <v>43259.208333333328</v>
      </c>
    </row>
    <row r="537" spans="1:20" x14ac:dyDescent="0.3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 s="21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8">
        <f t="shared" si="33"/>
        <v>43259.208333333328</v>
      </c>
      <c r="T537" s="8">
        <f t="shared" si="34"/>
        <v>40414.208333333336</v>
      </c>
    </row>
    <row r="538" spans="1:20" x14ac:dyDescent="0.3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 s="21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8">
        <f t="shared" si="33"/>
        <v>40414.208333333336</v>
      </c>
      <c r="T538" s="8">
        <f t="shared" si="34"/>
        <v>43342.208333333328</v>
      </c>
    </row>
    <row r="539" spans="1:20" x14ac:dyDescent="0.3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 s="21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8">
        <f t="shared" si="33"/>
        <v>43342.208333333328</v>
      </c>
      <c r="T539" s="8">
        <f t="shared" si="34"/>
        <v>41539.208333333336</v>
      </c>
    </row>
    <row r="540" spans="1:20" x14ac:dyDescent="0.3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 s="21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8">
        <f t="shared" si="33"/>
        <v>41539.208333333336</v>
      </c>
      <c r="T540" s="8">
        <f t="shared" si="34"/>
        <v>43647.208333333328</v>
      </c>
    </row>
    <row r="541" spans="1:20" x14ac:dyDescent="0.3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 s="2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8">
        <f t="shared" si="33"/>
        <v>43647.208333333328</v>
      </c>
      <c r="T541" s="8">
        <f t="shared" si="34"/>
        <v>43225.208333333328</v>
      </c>
    </row>
    <row r="542" spans="1:20" x14ac:dyDescent="0.3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 s="21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8">
        <f t="shared" si="33"/>
        <v>43225.208333333328</v>
      </c>
      <c r="T542" s="8">
        <f t="shared" si="34"/>
        <v>42165.208333333328</v>
      </c>
    </row>
    <row r="543" spans="1:20" x14ac:dyDescent="0.3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 s="21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8">
        <f t="shared" si="33"/>
        <v>42165.208333333328</v>
      </c>
      <c r="T543" s="8">
        <f t="shared" si="34"/>
        <v>42391.25</v>
      </c>
    </row>
    <row r="544" spans="1:20" x14ac:dyDescent="0.3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 s="21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8">
        <f t="shared" si="33"/>
        <v>42391.25</v>
      </c>
      <c r="T544" s="8">
        <f t="shared" si="34"/>
        <v>41528.208333333336</v>
      </c>
    </row>
    <row r="545" spans="1:20" x14ac:dyDescent="0.3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 s="21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8">
        <f t="shared" si="33"/>
        <v>41528.208333333336</v>
      </c>
      <c r="T545" s="8">
        <f t="shared" si="34"/>
        <v>42377.25</v>
      </c>
    </row>
    <row r="546" spans="1:20" ht="31" x14ac:dyDescent="0.3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 s="21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8">
        <f t="shared" si="33"/>
        <v>42377.25</v>
      </c>
      <c r="T546" s="8">
        <f t="shared" si="34"/>
        <v>43824.25</v>
      </c>
    </row>
    <row r="547" spans="1:20" x14ac:dyDescent="0.3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 s="21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8">
        <f t="shared" si="33"/>
        <v>43824.25</v>
      </c>
      <c r="T547" s="8">
        <f t="shared" si="34"/>
        <v>43360.208333333328</v>
      </c>
    </row>
    <row r="548" spans="1:20" x14ac:dyDescent="0.3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 s="21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8">
        <f t="shared" si="33"/>
        <v>43360.208333333328</v>
      </c>
      <c r="T548" s="8">
        <f t="shared" si="34"/>
        <v>42029.25</v>
      </c>
    </row>
    <row r="549" spans="1:20" x14ac:dyDescent="0.3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 s="21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8">
        <f t="shared" si="33"/>
        <v>42029.25</v>
      </c>
      <c r="T549" s="8">
        <f t="shared" si="34"/>
        <v>42461.208333333328</v>
      </c>
    </row>
    <row r="550" spans="1:20" x14ac:dyDescent="0.3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 s="21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8">
        <f t="shared" si="33"/>
        <v>42461.208333333328</v>
      </c>
      <c r="T550" s="8">
        <f t="shared" si="34"/>
        <v>41422.208333333336</v>
      </c>
    </row>
    <row r="551" spans="1:20" ht="31" x14ac:dyDescent="0.3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 s="2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8">
        <f t="shared" si="33"/>
        <v>41422.208333333336</v>
      </c>
      <c r="T551" s="8">
        <f t="shared" si="34"/>
        <v>40968.25</v>
      </c>
    </row>
    <row r="552" spans="1:20" ht="31" x14ac:dyDescent="0.3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 s="21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8">
        <f t="shared" si="33"/>
        <v>40968.25</v>
      </c>
      <c r="T552" s="8">
        <f t="shared" si="34"/>
        <v>41993.25</v>
      </c>
    </row>
    <row r="553" spans="1:20" x14ac:dyDescent="0.3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 s="21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8">
        <f t="shared" si="33"/>
        <v>41993.25</v>
      </c>
      <c r="T553" s="8">
        <f t="shared" si="34"/>
        <v>42700.25</v>
      </c>
    </row>
    <row r="554" spans="1:20" x14ac:dyDescent="0.3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 s="21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8">
        <f t="shared" si="33"/>
        <v>42700.25</v>
      </c>
      <c r="T554" s="8">
        <f t="shared" si="34"/>
        <v>40545.25</v>
      </c>
    </row>
    <row r="555" spans="1:20" ht="31" x14ac:dyDescent="0.3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 s="21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8">
        <f t="shared" si="33"/>
        <v>40545.25</v>
      </c>
      <c r="T555" s="8">
        <f t="shared" si="34"/>
        <v>42723.25</v>
      </c>
    </row>
    <row r="556" spans="1:20" ht="31" x14ac:dyDescent="0.3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 s="21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8">
        <f t="shared" si="33"/>
        <v>42723.25</v>
      </c>
      <c r="T556" s="8">
        <f t="shared" si="34"/>
        <v>41731.208333333336</v>
      </c>
    </row>
    <row r="557" spans="1:20" x14ac:dyDescent="0.3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 s="21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8">
        <f t="shared" si="33"/>
        <v>41731.208333333336</v>
      </c>
      <c r="T557" s="8">
        <f t="shared" si="34"/>
        <v>40792.208333333336</v>
      </c>
    </row>
    <row r="558" spans="1:20" x14ac:dyDescent="0.3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 s="21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8">
        <f t="shared" si="33"/>
        <v>40792.208333333336</v>
      </c>
      <c r="T558" s="8">
        <f t="shared" si="34"/>
        <v>42279.208333333328</v>
      </c>
    </row>
    <row r="559" spans="1:20" x14ac:dyDescent="0.3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 s="21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8">
        <f t="shared" si="33"/>
        <v>42279.208333333328</v>
      </c>
      <c r="T559" s="8">
        <f t="shared" si="34"/>
        <v>42424.25</v>
      </c>
    </row>
    <row r="560" spans="1:20" x14ac:dyDescent="0.3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 s="21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8">
        <f t="shared" si="33"/>
        <v>42424.25</v>
      </c>
      <c r="T560" s="8">
        <f t="shared" si="34"/>
        <v>42584.208333333328</v>
      </c>
    </row>
    <row r="561" spans="1:20" x14ac:dyDescent="0.3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 s="2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8">
        <f t="shared" si="33"/>
        <v>42584.208333333328</v>
      </c>
      <c r="T561" s="8">
        <f t="shared" si="34"/>
        <v>40865.25</v>
      </c>
    </row>
    <row r="562" spans="1:20" x14ac:dyDescent="0.3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 s="21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8">
        <f t="shared" si="33"/>
        <v>40865.25</v>
      </c>
      <c r="T562" s="8">
        <f t="shared" si="34"/>
        <v>40833.208333333336</v>
      </c>
    </row>
    <row r="563" spans="1:20" x14ac:dyDescent="0.3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 s="21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8">
        <f t="shared" si="33"/>
        <v>40833.208333333336</v>
      </c>
      <c r="T563" s="8">
        <f t="shared" si="34"/>
        <v>43536.208333333328</v>
      </c>
    </row>
    <row r="564" spans="1:20" ht="31" x14ac:dyDescent="0.3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 s="21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8">
        <f t="shared" si="33"/>
        <v>43536.208333333328</v>
      </c>
      <c r="T564" s="8">
        <f t="shared" si="34"/>
        <v>43417.25</v>
      </c>
    </row>
    <row r="565" spans="1:20" x14ac:dyDescent="0.3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 s="21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8">
        <f t="shared" si="33"/>
        <v>43417.25</v>
      </c>
      <c r="T565" s="8">
        <f t="shared" si="34"/>
        <v>42078.208333333328</v>
      </c>
    </row>
    <row r="566" spans="1:20" x14ac:dyDescent="0.3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 s="21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8">
        <f t="shared" si="33"/>
        <v>42078.208333333328</v>
      </c>
      <c r="T566" s="8">
        <f t="shared" si="34"/>
        <v>40862.25</v>
      </c>
    </row>
    <row r="567" spans="1:20" x14ac:dyDescent="0.3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 s="21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8">
        <f t="shared" si="33"/>
        <v>40862.25</v>
      </c>
      <c r="T567" s="8">
        <f t="shared" si="34"/>
        <v>42424.25</v>
      </c>
    </row>
    <row r="568" spans="1:20" x14ac:dyDescent="0.3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 s="21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8">
        <f t="shared" si="33"/>
        <v>42424.25</v>
      </c>
      <c r="T568" s="8">
        <f t="shared" si="34"/>
        <v>41830.208333333336</v>
      </c>
    </row>
    <row r="569" spans="1:20" ht="31" x14ac:dyDescent="0.3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 s="21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8">
        <f t="shared" si="33"/>
        <v>41830.208333333336</v>
      </c>
      <c r="T569" s="8">
        <f t="shared" si="34"/>
        <v>40374.208333333336</v>
      </c>
    </row>
    <row r="570" spans="1:20" x14ac:dyDescent="0.3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 s="21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8">
        <f t="shared" si="33"/>
        <v>40374.208333333336</v>
      </c>
      <c r="T570" s="8">
        <f t="shared" si="34"/>
        <v>40554.25</v>
      </c>
    </row>
    <row r="571" spans="1:20" x14ac:dyDescent="0.3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 s="2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8">
        <f t="shared" si="33"/>
        <v>40554.25</v>
      </c>
      <c r="T571" s="8">
        <f t="shared" si="34"/>
        <v>41993.25</v>
      </c>
    </row>
    <row r="572" spans="1:20" x14ac:dyDescent="0.3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 s="21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8">
        <f t="shared" si="33"/>
        <v>41993.25</v>
      </c>
      <c r="T572" s="8">
        <f t="shared" si="34"/>
        <v>42174.208333333328</v>
      </c>
    </row>
    <row r="573" spans="1:20" x14ac:dyDescent="0.3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 s="21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8">
        <f t="shared" si="33"/>
        <v>42174.208333333328</v>
      </c>
      <c r="T573" s="8">
        <f t="shared" si="34"/>
        <v>42275.208333333328</v>
      </c>
    </row>
    <row r="574" spans="1:20" x14ac:dyDescent="0.3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 s="21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8">
        <f t="shared" si="33"/>
        <v>42275.208333333328</v>
      </c>
      <c r="T574" s="8">
        <f t="shared" si="34"/>
        <v>41761.208333333336</v>
      </c>
    </row>
    <row r="575" spans="1:20" x14ac:dyDescent="0.3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 s="21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8">
        <f t="shared" si="33"/>
        <v>41761.208333333336</v>
      </c>
      <c r="T575" s="8">
        <f t="shared" si="34"/>
        <v>43806.25</v>
      </c>
    </row>
    <row r="576" spans="1:20" x14ac:dyDescent="0.3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 s="21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8">
        <f t="shared" si="33"/>
        <v>43806.25</v>
      </c>
      <c r="T576" s="8">
        <f t="shared" si="34"/>
        <v>41779.208333333336</v>
      </c>
    </row>
    <row r="577" spans="1:20" x14ac:dyDescent="0.3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 s="21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8">
        <f t="shared" si="33"/>
        <v>41779.208333333336</v>
      </c>
      <c r="T577" s="8">
        <f t="shared" si="34"/>
        <v>43040.208333333328</v>
      </c>
    </row>
    <row r="578" spans="1:20" ht="31" x14ac:dyDescent="0.3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ROUND((E578/D578)*100,0)</f>
        <v>65</v>
      </c>
      <c r="G578" t="s">
        <v>14</v>
      </c>
      <c r="H578">
        <v>64</v>
      </c>
      <c r="I578" s="21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8">
        <f t="shared" ref="S578:S641" si="37">(((L578/60)/60)/24) + DATE(1970,1,1)</f>
        <v>43040.208333333328</v>
      </c>
      <c r="T578" s="8">
        <f t="shared" ref="T578:T641" si="38">(((L579/60)/60)/24) + DATE(1970,1,1)</f>
        <v>40613.25</v>
      </c>
    </row>
    <row r="579" spans="1:20" x14ac:dyDescent="0.3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 s="21">
        <f t="shared" ref="I579:I642" si="39">ROUND(IF(H579=0,0,E579/H579),2)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8">
        <f t="shared" si="37"/>
        <v>40613.25</v>
      </c>
      <c r="T579" s="8">
        <f t="shared" si="38"/>
        <v>40878.25</v>
      </c>
    </row>
    <row r="580" spans="1:20" x14ac:dyDescent="0.3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 s="21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8">
        <f t="shared" si="37"/>
        <v>40878.25</v>
      </c>
      <c r="T580" s="8">
        <f t="shared" si="38"/>
        <v>40762.208333333336</v>
      </c>
    </row>
    <row r="581" spans="1:20" x14ac:dyDescent="0.3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 s="2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8">
        <f t="shared" si="37"/>
        <v>40762.208333333336</v>
      </c>
      <c r="T581" s="8">
        <f t="shared" si="38"/>
        <v>41696.25</v>
      </c>
    </row>
    <row r="582" spans="1:20" x14ac:dyDescent="0.3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 s="21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8">
        <f t="shared" si="37"/>
        <v>41696.25</v>
      </c>
      <c r="T582" s="8">
        <f t="shared" si="38"/>
        <v>40662.208333333336</v>
      </c>
    </row>
    <row r="583" spans="1:20" x14ac:dyDescent="0.3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 s="21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8">
        <f t="shared" si="37"/>
        <v>40662.208333333336</v>
      </c>
      <c r="T583" s="8">
        <f t="shared" si="38"/>
        <v>42165.208333333328</v>
      </c>
    </row>
    <row r="584" spans="1:20" x14ac:dyDescent="0.3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 s="21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8">
        <f t="shared" si="37"/>
        <v>42165.208333333328</v>
      </c>
      <c r="T584" s="8">
        <f t="shared" si="38"/>
        <v>40959.25</v>
      </c>
    </row>
    <row r="585" spans="1:20" ht="31" x14ac:dyDescent="0.3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 s="21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8">
        <f t="shared" si="37"/>
        <v>40959.25</v>
      </c>
      <c r="T585" s="8">
        <f t="shared" si="38"/>
        <v>41024.208333333336</v>
      </c>
    </row>
    <row r="586" spans="1:20" x14ac:dyDescent="0.3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 s="21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8">
        <f t="shared" si="37"/>
        <v>41024.208333333336</v>
      </c>
      <c r="T586" s="8">
        <f t="shared" si="38"/>
        <v>40255.208333333336</v>
      </c>
    </row>
    <row r="587" spans="1:20" x14ac:dyDescent="0.3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 s="21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8">
        <f t="shared" si="37"/>
        <v>40255.208333333336</v>
      </c>
      <c r="T587" s="8">
        <f t="shared" si="38"/>
        <v>40499.25</v>
      </c>
    </row>
    <row r="588" spans="1:20" x14ac:dyDescent="0.3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 s="21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8">
        <f t="shared" si="37"/>
        <v>40499.25</v>
      </c>
      <c r="T588" s="8">
        <f t="shared" si="38"/>
        <v>43484.25</v>
      </c>
    </row>
    <row r="589" spans="1:20" x14ac:dyDescent="0.3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 s="21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8">
        <f t="shared" si="37"/>
        <v>43484.25</v>
      </c>
      <c r="T589" s="8">
        <f t="shared" si="38"/>
        <v>40262.208333333336</v>
      </c>
    </row>
    <row r="590" spans="1:20" x14ac:dyDescent="0.3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 s="21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8">
        <f t="shared" si="37"/>
        <v>40262.208333333336</v>
      </c>
      <c r="T590" s="8">
        <f t="shared" si="38"/>
        <v>42190.208333333328</v>
      </c>
    </row>
    <row r="591" spans="1:20" x14ac:dyDescent="0.3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 s="2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8">
        <f t="shared" si="37"/>
        <v>42190.208333333328</v>
      </c>
      <c r="T591" s="8">
        <f t="shared" si="38"/>
        <v>41994.25</v>
      </c>
    </row>
    <row r="592" spans="1:20" ht="31" x14ac:dyDescent="0.3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 s="21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8">
        <f t="shared" si="37"/>
        <v>41994.25</v>
      </c>
      <c r="T592" s="8">
        <f t="shared" si="38"/>
        <v>40373.208333333336</v>
      </c>
    </row>
    <row r="593" spans="1:20" x14ac:dyDescent="0.3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 s="21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8">
        <f t="shared" si="37"/>
        <v>40373.208333333336</v>
      </c>
      <c r="T593" s="8">
        <f t="shared" si="38"/>
        <v>41789.208333333336</v>
      </c>
    </row>
    <row r="594" spans="1:20" ht="31" x14ac:dyDescent="0.3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 s="21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8">
        <f t="shared" si="37"/>
        <v>41789.208333333336</v>
      </c>
      <c r="T594" s="8">
        <f t="shared" si="38"/>
        <v>41724.208333333336</v>
      </c>
    </row>
    <row r="595" spans="1:20" x14ac:dyDescent="0.3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 s="21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8">
        <f t="shared" si="37"/>
        <v>41724.208333333336</v>
      </c>
      <c r="T595" s="8">
        <f t="shared" si="38"/>
        <v>42548.208333333328</v>
      </c>
    </row>
    <row r="596" spans="1:20" ht="31" x14ac:dyDescent="0.3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 s="21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8">
        <f t="shared" si="37"/>
        <v>42548.208333333328</v>
      </c>
      <c r="T596" s="8">
        <f t="shared" si="38"/>
        <v>40253.208333333336</v>
      </c>
    </row>
    <row r="597" spans="1:20" ht="31" x14ac:dyDescent="0.3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 s="21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8">
        <f t="shared" si="37"/>
        <v>40253.208333333336</v>
      </c>
      <c r="T597" s="8">
        <f t="shared" si="38"/>
        <v>42434.25</v>
      </c>
    </row>
    <row r="598" spans="1:20" x14ac:dyDescent="0.3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 s="21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8">
        <f t="shared" si="37"/>
        <v>42434.25</v>
      </c>
      <c r="T598" s="8">
        <f t="shared" si="38"/>
        <v>43786.25</v>
      </c>
    </row>
    <row r="599" spans="1:20" x14ac:dyDescent="0.3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 s="21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8">
        <f t="shared" si="37"/>
        <v>43786.25</v>
      </c>
      <c r="T599" s="8">
        <f t="shared" si="38"/>
        <v>40344.208333333336</v>
      </c>
    </row>
    <row r="600" spans="1:20" x14ac:dyDescent="0.3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 s="21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8">
        <f t="shared" si="37"/>
        <v>40344.208333333336</v>
      </c>
      <c r="T600" s="8">
        <f t="shared" si="38"/>
        <v>42047.25</v>
      </c>
    </row>
    <row r="601" spans="1:20" ht="31" x14ac:dyDescent="0.3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 s="2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8">
        <f t="shared" si="37"/>
        <v>42047.25</v>
      </c>
      <c r="T601" s="8">
        <f t="shared" si="38"/>
        <v>41485.208333333336</v>
      </c>
    </row>
    <row r="602" spans="1:20" x14ac:dyDescent="0.3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 s="21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8">
        <f t="shared" si="37"/>
        <v>41485.208333333336</v>
      </c>
      <c r="T602" s="8">
        <f t="shared" si="38"/>
        <v>41789.208333333336</v>
      </c>
    </row>
    <row r="603" spans="1:20" x14ac:dyDescent="0.3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 s="21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8">
        <f t="shared" si="37"/>
        <v>41789.208333333336</v>
      </c>
      <c r="T603" s="8">
        <f t="shared" si="38"/>
        <v>42160.208333333328</v>
      </c>
    </row>
    <row r="604" spans="1:20" ht="31" x14ac:dyDescent="0.3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 s="21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8">
        <f t="shared" si="37"/>
        <v>42160.208333333328</v>
      </c>
      <c r="T604" s="8">
        <f t="shared" si="38"/>
        <v>43573.208333333328</v>
      </c>
    </row>
    <row r="605" spans="1:20" x14ac:dyDescent="0.3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 s="21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8">
        <f t="shared" si="37"/>
        <v>43573.208333333328</v>
      </c>
      <c r="T605" s="8">
        <f t="shared" si="38"/>
        <v>40565.25</v>
      </c>
    </row>
    <row r="606" spans="1:20" x14ac:dyDescent="0.3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 s="21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8">
        <f t="shared" si="37"/>
        <v>40565.25</v>
      </c>
      <c r="T606" s="8">
        <f t="shared" si="38"/>
        <v>42280.208333333328</v>
      </c>
    </row>
    <row r="607" spans="1:20" x14ac:dyDescent="0.3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 s="21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8">
        <f t="shared" si="37"/>
        <v>42280.208333333328</v>
      </c>
      <c r="T607" s="8">
        <f t="shared" si="38"/>
        <v>42436.25</v>
      </c>
    </row>
    <row r="608" spans="1:20" x14ac:dyDescent="0.3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 s="21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8">
        <f t="shared" si="37"/>
        <v>42436.25</v>
      </c>
      <c r="T608" s="8">
        <f t="shared" si="38"/>
        <v>41721.208333333336</v>
      </c>
    </row>
    <row r="609" spans="1:20" x14ac:dyDescent="0.3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 s="21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8">
        <f t="shared" si="37"/>
        <v>41721.208333333336</v>
      </c>
      <c r="T609" s="8">
        <f t="shared" si="38"/>
        <v>43530.25</v>
      </c>
    </row>
    <row r="610" spans="1:20" x14ac:dyDescent="0.3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 s="21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8">
        <f t="shared" si="37"/>
        <v>43530.25</v>
      </c>
      <c r="T610" s="8">
        <f t="shared" si="38"/>
        <v>43481.25</v>
      </c>
    </row>
    <row r="611" spans="1:20" x14ac:dyDescent="0.3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 s="2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8">
        <f t="shared" si="37"/>
        <v>43481.25</v>
      </c>
      <c r="T611" s="8">
        <f t="shared" si="38"/>
        <v>41259.25</v>
      </c>
    </row>
    <row r="612" spans="1:20" ht="31" x14ac:dyDescent="0.3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 s="21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8">
        <f t="shared" si="37"/>
        <v>41259.25</v>
      </c>
      <c r="T612" s="8">
        <f t="shared" si="38"/>
        <v>41480.208333333336</v>
      </c>
    </row>
    <row r="613" spans="1:20" x14ac:dyDescent="0.3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 s="21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8">
        <f t="shared" si="37"/>
        <v>41480.208333333336</v>
      </c>
      <c r="T613" s="8">
        <f t="shared" si="38"/>
        <v>40474.208333333336</v>
      </c>
    </row>
    <row r="614" spans="1:20" x14ac:dyDescent="0.3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 s="21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8">
        <f t="shared" si="37"/>
        <v>40474.208333333336</v>
      </c>
      <c r="T614" s="8">
        <f t="shared" si="38"/>
        <v>42973.208333333328</v>
      </c>
    </row>
    <row r="615" spans="1:20" x14ac:dyDescent="0.3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 s="21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8">
        <f t="shared" si="37"/>
        <v>42973.208333333328</v>
      </c>
      <c r="T615" s="8">
        <f t="shared" si="38"/>
        <v>42746.25</v>
      </c>
    </row>
    <row r="616" spans="1:20" ht="31" x14ac:dyDescent="0.3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 s="21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8">
        <f t="shared" si="37"/>
        <v>42746.25</v>
      </c>
      <c r="T616" s="8">
        <f t="shared" si="38"/>
        <v>42489.208333333328</v>
      </c>
    </row>
    <row r="617" spans="1:20" x14ac:dyDescent="0.3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 s="21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8">
        <f t="shared" si="37"/>
        <v>42489.208333333328</v>
      </c>
      <c r="T617" s="8">
        <f t="shared" si="38"/>
        <v>41537.208333333336</v>
      </c>
    </row>
    <row r="618" spans="1:20" x14ac:dyDescent="0.3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 s="21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8">
        <f t="shared" si="37"/>
        <v>41537.208333333336</v>
      </c>
      <c r="T618" s="8">
        <f t="shared" si="38"/>
        <v>41794.208333333336</v>
      </c>
    </row>
    <row r="619" spans="1:20" x14ac:dyDescent="0.3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 s="21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8">
        <f t="shared" si="37"/>
        <v>41794.208333333336</v>
      </c>
      <c r="T619" s="8">
        <f t="shared" si="38"/>
        <v>41396.208333333336</v>
      </c>
    </row>
    <row r="620" spans="1:20" x14ac:dyDescent="0.3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 s="21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8">
        <f t="shared" si="37"/>
        <v>41396.208333333336</v>
      </c>
      <c r="T620" s="8">
        <f t="shared" si="38"/>
        <v>40669.208333333336</v>
      </c>
    </row>
    <row r="621" spans="1:20" x14ac:dyDescent="0.3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 s="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8">
        <f t="shared" si="37"/>
        <v>40669.208333333336</v>
      </c>
      <c r="T621" s="8">
        <f t="shared" si="38"/>
        <v>42559.208333333328</v>
      </c>
    </row>
    <row r="622" spans="1:20" x14ac:dyDescent="0.3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 s="21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8">
        <f t="shared" si="37"/>
        <v>42559.208333333328</v>
      </c>
      <c r="T622" s="8">
        <f t="shared" si="38"/>
        <v>42626.208333333328</v>
      </c>
    </row>
    <row r="623" spans="1:20" x14ac:dyDescent="0.3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 s="21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8">
        <f t="shared" si="37"/>
        <v>42626.208333333328</v>
      </c>
      <c r="T623" s="8">
        <f t="shared" si="38"/>
        <v>43205.208333333328</v>
      </c>
    </row>
    <row r="624" spans="1:20" x14ac:dyDescent="0.3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 s="21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8">
        <f t="shared" si="37"/>
        <v>43205.208333333328</v>
      </c>
      <c r="T624" s="8">
        <f t="shared" si="38"/>
        <v>42201.208333333328</v>
      </c>
    </row>
    <row r="625" spans="1:20" x14ac:dyDescent="0.3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 s="21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8">
        <f t="shared" si="37"/>
        <v>42201.208333333328</v>
      </c>
      <c r="T625" s="8">
        <f t="shared" si="38"/>
        <v>42029.25</v>
      </c>
    </row>
    <row r="626" spans="1:20" x14ac:dyDescent="0.3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 s="21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8">
        <f t="shared" si="37"/>
        <v>42029.25</v>
      </c>
      <c r="T626" s="8">
        <f t="shared" si="38"/>
        <v>43857.25</v>
      </c>
    </row>
    <row r="627" spans="1:20" ht="31" x14ac:dyDescent="0.3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 s="21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8">
        <f t="shared" si="37"/>
        <v>43857.25</v>
      </c>
      <c r="T627" s="8">
        <f t="shared" si="38"/>
        <v>40449.208333333336</v>
      </c>
    </row>
    <row r="628" spans="1:20" ht="31" x14ac:dyDescent="0.3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 s="21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8">
        <f t="shared" si="37"/>
        <v>40449.208333333336</v>
      </c>
      <c r="T628" s="8">
        <f t="shared" si="38"/>
        <v>40345.208333333336</v>
      </c>
    </row>
    <row r="629" spans="1:20" x14ac:dyDescent="0.3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 s="21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8">
        <f t="shared" si="37"/>
        <v>40345.208333333336</v>
      </c>
      <c r="T629" s="8">
        <f t="shared" si="38"/>
        <v>40455.208333333336</v>
      </c>
    </row>
    <row r="630" spans="1:20" x14ac:dyDescent="0.3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 s="21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8">
        <f t="shared" si="37"/>
        <v>40455.208333333336</v>
      </c>
      <c r="T630" s="8">
        <f t="shared" si="38"/>
        <v>42557.208333333328</v>
      </c>
    </row>
    <row r="631" spans="1:20" x14ac:dyDescent="0.3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 s="2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8">
        <f t="shared" si="37"/>
        <v>42557.208333333328</v>
      </c>
      <c r="T631" s="8">
        <f t="shared" si="38"/>
        <v>43586.208333333328</v>
      </c>
    </row>
    <row r="632" spans="1:20" x14ac:dyDescent="0.3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 s="21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8">
        <f t="shared" si="37"/>
        <v>43586.208333333328</v>
      </c>
      <c r="T632" s="8">
        <f t="shared" si="38"/>
        <v>43550.208333333328</v>
      </c>
    </row>
    <row r="633" spans="1:20" x14ac:dyDescent="0.3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 s="21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8">
        <f t="shared" si="37"/>
        <v>43550.208333333328</v>
      </c>
      <c r="T633" s="8">
        <f t="shared" si="38"/>
        <v>41945.208333333336</v>
      </c>
    </row>
    <row r="634" spans="1:20" x14ac:dyDescent="0.3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 s="21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8">
        <f t="shared" si="37"/>
        <v>41945.208333333336</v>
      </c>
      <c r="T634" s="8">
        <f t="shared" si="38"/>
        <v>42315.25</v>
      </c>
    </row>
    <row r="635" spans="1:20" x14ac:dyDescent="0.3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 s="21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8">
        <f t="shared" si="37"/>
        <v>42315.25</v>
      </c>
      <c r="T635" s="8">
        <f t="shared" si="38"/>
        <v>42819.208333333328</v>
      </c>
    </row>
    <row r="636" spans="1:20" x14ac:dyDescent="0.3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 s="21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8">
        <f t="shared" si="37"/>
        <v>42819.208333333328</v>
      </c>
      <c r="T636" s="8">
        <f t="shared" si="38"/>
        <v>41314.25</v>
      </c>
    </row>
    <row r="637" spans="1:20" x14ac:dyDescent="0.3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 s="21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8">
        <f t="shared" si="37"/>
        <v>41314.25</v>
      </c>
      <c r="T637" s="8">
        <f t="shared" si="38"/>
        <v>40926.25</v>
      </c>
    </row>
    <row r="638" spans="1:20" x14ac:dyDescent="0.3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 s="21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8">
        <f t="shared" si="37"/>
        <v>40926.25</v>
      </c>
      <c r="T638" s="8">
        <f t="shared" si="38"/>
        <v>42688.25</v>
      </c>
    </row>
    <row r="639" spans="1:20" x14ac:dyDescent="0.3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 s="21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8">
        <f t="shared" si="37"/>
        <v>42688.25</v>
      </c>
      <c r="T639" s="8">
        <f t="shared" si="38"/>
        <v>40386.208333333336</v>
      </c>
    </row>
    <row r="640" spans="1:20" x14ac:dyDescent="0.3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 s="21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8">
        <f t="shared" si="37"/>
        <v>40386.208333333336</v>
      </c>
      <c r="T640" s="8">
        <f t="shared" si="38"/>
        <v>43309.208333333328</v>
      </c>
    </row>
    <row r="641" spans="1:20" x14ac:dyDescent="0.3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 s="2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8">
        <f t="shared" si="37"/>
        <v>43309.208333333328</v>
      </c>
      <c r="T641" s="8">
        <f t="shared" si="38"/>
        <v>42387.25</v>
      </c>
    </row>
    <row r="642" spans="1:20" x14ac:dyDescent="0.3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ROUND((E642/D642)*100,0)</f>
        <v>17</v>
      </c>
      <c r="G642" t="s">
        <v>14</v>
      </c>
      <c r="H642">
        <v>257</v>
      </c>
      <c r="I642" s="21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8">
        <f t="shared" ref="S642:S705" si="41">(((L642/60)/60)/24) + DATE(1970,1,1)</f>
        <v>42387.25</v>
      </c>
      <c r="T642" s="8">
        <f t="shared" ref="T642:T705" si="42">(((L643/60)/60)/24) + DATE(1970,1,1)</f>
        <v>42786.25</v>
      </c>
    </row>
    <row r="643" spans="1:20" ht="31" x14ac:dyDescent="0.3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 s="21">
        <f t="shared" ref="I643:I706" si="43">ROUND(IF(H643=0,0,E643/H643),2)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8">
        <f t="shared" si="41"/>
        <v>42786.25</v>
      </c>
      <c r="T643" s="8">
        <f t="shared" si="42"/>
        <v>43451.25</v>
      </c>
    </row>
    <row r="644" spans="1:20" x14ac:dyDescent="0.3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 s="21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8">
        <f t="shared" si="41"/>
        <v>43451.25</v>
      </c>
      <c r="T644" s="8">
        <f t="shared" si="42"/>
        <v>42795.25</v>
      </c>
    </row>
    <row r="645" spans="1:20" x14ac:dyDescent="0.3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 s="21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8">
        <f t="shared" si="41"/>
        <v>42795.25</v>
      </c>
      <c r="T645" s="8">
        <f t="shared" si="42"/>
        <v>43452.25</v>
      </c>
    </row>
    <row r="646" spans="1:20" x14ac:dyDescent="0.3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 s="21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8">
        <f t="shared" si="41"/>
        <v>43452.25</v>
      </c>
      <c r="T646" s="8">
        <f t="shared" si="42"/>
        <v>43369.208333333328</v>
      </c>
    </row>
    <row r="647" spans="1:20" x14ac:dyDescent="0.3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 s="21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8">
        <f t="shared" si="41"/>
        <v>43369.208333333328</v>
      </c>
      <c r="T647" s="8">
        <f t="shared" si="42"/>
        <v>41346.208333333336</v>
      </c>
    </row>
    <row r="648" spans="1:20" x14ac:dyDescent="0.3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 s="21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8">
        <f t="shared" si="41"/>
        <v>41346.208333333336</v>
      </c>
      <c r="T648" s="8">
        <f t="shared" si="42"/>
        <v>43199.208333333328</v>
      </c>
    </row>
    <row r="649" spans="1:20" x14ac:dyDescent="0.3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 s="21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8">
        <f t="shared" si="41"/>
        <v>43199.208333333328</v>
      </c>
      <c r="T649" s="8">
        <f t="shared" si="42"/>
        <v>42922.208333333328</v>
      </c>
    </row>
    <row r="650" spans="1:20" x14ac:dyDescent="0.3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 s="21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8">
        <f t="shared" si="41"/>
        <v>42922.208333333328</v>
      </c>
      <c r="T650" s="8">
        <f t="shared" si="42"/>
        <v>40471.208333333336</v>
      </c>
    </row>
    <row r="651" spans="1:20" x14ac:dyDescent="0.3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 s="2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8">
        <f t="shared" si="41"/>
        <v>40471.208333333336</v>
      </c>
      <c r="T651" s="8">
        <f t="shared" si="42"/>
        <v>41828.208333333336</v>
      </c>
    </row>
    <row r="652" spans="1:20" x14ac:dyDescent="0.3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 s="21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8">
        <f t="shared" si="41"/>
        <v>41828.208333333336</v>
      </c>
      <c r="T652" s="8">
        <f t="shared" si="42"/>
        <v>41692.25</v>
      </c>
    </row>
    <row r="653" spans="1:20" x14ac:dyDescent="0.3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 s="21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8">
        <f t="shared" si="41"/>
        <v>41692.25</v>
      </c>
      <c r="T653" s="8">
        <f t="shared" si="42"/>
        <v>42587.208333333328</v>
      </c>
    </row>
    <row r="654" spans="1:20" x14ac:dyDescent="0.3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 s="21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8">
        <f t="shared" si="41"/>
        <v>42587.208333333328</v>
      </c>
      <c r="T654" s="8">
        <f t="shared" si="42"/>
        <v>42468.208333333328</v>
      </c>
    </row>
    <row r="655" spans="1:20" x14ac:dyDescent="0.3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 s="21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8">
        <f t="shared" si="41"/>
        <v>42468.208333333328</v>
      </c>
      <c r="T655" s="8">
        <f t="shared" si="42"/>
        <v>42240.208333333328</v>
      </c>
    </row>
    <row r="656" spans="1:20" x14ac:dyDescent="0.3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 s="21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8">
        <f t="shared" si="41"/>
        <v>42240.208333333328</v>
      </c>
      <c r="T656" s="8">
        <f t="shared" si="42"/>
        <v>42796.25</v>
      </c>
    </row>
    <row r="657" spans="1:20" x14ac:dyDescent="0.3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 s="21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8">
        <f t="shared" si="41"/>
        <v>42796.25</v>
      </c>
      <c r="T657" s="8">
        <f t="shared" si="42"/>
        <v>43097.25</v>
      </c>
    </row>
    <row r="658" spans="1:20" ht="31" x14ac:dyDescent="0.3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 s="21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8">
        <f t="shared" si="41"/>
        <v>43097.25</v>
      </c>
      <c r="T658" s="8">
        <f t="shared" si="42"/>
        <v>43096.25</v>
      </c>
    </row>
    <row r="659" spans="1:20" x14ac:dyDescent="0.3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 s="21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8">
        <f t="shared" si="41"/>
        <v>43096.25</v>
      </c>
      <c r="T659" s="8">
        <f t="shared" si="42"/>
        <v>42246.208333333328</v>
      </c>
    </row>
    <row r="660" spans="1:20" x14ac:dyDescent="0.3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 s="21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8">
        <f t="shared" si="41"/>
        <v>42246.208333333328</v>
      </c>
      <c r="T660" s="8">
        <f t="shared" si="42"/>
        <v>40570.25</v>
      </c>
    </row>
    <row r="661" spans="1:20" x14ac:dyDescent="0.3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 s="2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8">
        <f t="shared" si="41"/>
        <v>40570.25</v>
      </c>
      <c r="T661" s="8">
        <f t="shared" si="42"/>
        <v>42237.208333333328</v>
      </c>
    </row>
    <row r="662" spans="1:20" x14ac:dyDescent="0.3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 s="21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8">
        <f t="shared" si="41"/>
        <v>42237.208333333328</v>
      </c>
      <c r="T662" s="8">
        <f t="shared" si="42"/>
        <v>40996.208333333336</v>
      </c>
    </row>
    <row r="663" spans="1:20" x14ac:dyDescent="0.3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 s="21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8">
        <f t="shared" si="41"/>
        <v>40996.208333333336</v>
      </c>
      <c r="T663" s="8">
        <f t="shared" si="42"/>
        <v>43443.25</v>
      </c>
    </row>
    <row r="664" spans="1:20" x14ac:dyDescent="0.3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 s="21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8">
        <f t="shared" si="41"/>
        <v>43443.25</v>
      </c>
      <c r="T664" s="8">
        <f t="shared" si="42"/>
        <v>40458.208333333336</v>
      </c>
    </row>
    <row r="665" spans="1:20" x14ac:dyDescent="0.3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 s="21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8">
        <f t="shared" si="41"/>
        <v>40458.208333333336</v>
      </c>
      <c r="T665" s="8">
        <f t="shared" si="42"/>
        <v>40959.25</v>
      </c>
    </row>
    <row r="666" spans="1:20" x14ac:dyDescent="0.3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 s="21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8">
        <f t="shared" si="41"/>
        <v>40959.25</v>
      </c>
      <c r="T666" s="8">
        <f t="shared" si="42"/>
        <v>40733.208333333336</v>
      </c>
    </row>
    <row r="667" spans="1:20" x14ac:dyDescent="0.3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 s="21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8">
        <f t="shared" si="41"/>
        <v>40733.208333333336</v>
      </c>
      <c r="T667" s="8">
        <f t="shared" si="42"/>
        <v>41516.208333333336</v>
      </c>
    </row>
    <row r="668" spans="1:20" x14ac:dyDescent="0.3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 s="21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8">
        <f t="shared" si="41"/>
        <v>41516.208333333336</v>
      </c>
      <c r="T668" s="8">
        <f t="shared" si="42"/>
        <v>41892.208333333336</v>
      </c>
    </row>
    <row r="669" spans="1:20" ht="31" x14ac:dyDescent="0.3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 s="21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8">
        <f t="shared" si="41"/>
        <v>41892.208333333336</v>
      </c>
      <c r="T669" s="8">
        <f t="shared" si="42"/>
        <v>41122.208333333336</v>
      </c>
    </row>
    <row r="670" spans="1:20" ht="31" x14ac:dyDescent="0.3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 s="21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8">
        <f t="shared" si="41"/>
        <v>41122.208333333336</v>
      </c>
      <c r="T670" s="8">
        <f t="shared" si="42"/>
        <v>42912.208333333328</v>
      </c>
    </row>
    <row r="671" spans="1:20" x14ac:dyDescent="0.3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 s="2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8">
        <f t="shared" si="41"/>
        <v>42912.208333333328</v>
      </c>
      <c r="T671" s="8">
        <f t="shared" si="42"/>
        <v>42425.25</v>
      </c>
    </row>
    <row r="672" spans="1:20" ht="31" x14ac:dyDescent="0.3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 s="21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8">
        <f t="shared" si="41"/>
        <v>42425.25</v>
      </c>
      <c r="T672" s="8">
        <f t="shared" si="42"/>
        <v>40390.208333333336</v>
      </c>
    </row>
    <row r="673" spans="1:20" ht="31" x14ac:dyDescent="0.3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 s="21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8">
        <f t="shared" si="41"/>
        <v>40390.208333333336</v>
      </c>
      <c r="T673" s="8">
        <f t="shared" si="42"/>
        <v>43180.208333333328</v>
      </c>
    </row>
    <row r="674" spans="1:20" x14ac:dyDescent="0.3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 s="21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8">
        <f t="shared" si="41"/>
        <v>43180.208333333328</v>
      </c>
      <c r="T674" s="8">
        <f t="shared" si="42"/>
        <v>42475.208333333328</v>
      </c>
    </row>
    <row r="675" spans="1:20" x14ac:dyDescent="0.3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 s="21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8">
        <f t="shared" si="41"/>
        <v>42475.208333333328</v>
      </c>
      <c r="T675" s="8">
        <f t="shared" si="42"/>
        <v>40774.208333333336</v>
      </c>
    </row>
    <row r="676" spans="1:20" x14ac:dyDescent="0.3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 s="21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8">
        <f t="shared" si="41"/>
        <v>40774.208333333336</v>
      </c>
      <c r="T676" s="8">
        <f t="shared" si="42"/>
        <v>43719.208333333328</v>
      </c>
    </row>
    <row r="677" spans="1:20" x14ac:dyDescent="0.3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 s="21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8">
        <f t="shared" si="41"/>
        <v>43719.208333333328</v>
      </c>
      <c r="T677" s="8">
        <f t="shared" si="42"/>
        <v>41178.208333333336</v>
      </c>
    </row>
    <row r="678" spans="1:20" x14ac:dyDescent="0.3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 s="21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8">
        <f t="shared" si="41"/>
        <v>41178.208333333336</v>
      </c>
      <c r="T678" s="8">
        <f t="shared" si="42"/>
        <v>42561.208333333328</v>
      </c>
    </row>
    <row r="679" spans="1:20" x14ac:dyDescent="0.3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 s="21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8">
        <f t="shared" si="41"/>
        <v>42561.208333333328</v>
      </c>
      <c r="T679" s="8">
        <f t="shared" si="42"/>
        <v>43484.25</v>
      </c>
    </row>
    <row r="680" spans="1:20" x14ac:dyDescent="0.3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 s="21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8">
        <f t="shared" si="41"/>
        <v>43484.25</v>
      </c>
      <c r="T680" s="8">
        <f t="shared" si="42"/>
        <v>43756.208333333328</v>
      </c>
    </row>
    <row r="681" spans="1:20" x14ac:dyDescent="0.3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 s="2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8">
        <f t="shared" si="41"/>
        <v>43756.208333333328</v>
      </c>
      <c r="T681" s="8">
        <f t="shared" si="42"/>
        <v>43813.25</v>
      </c>
    </row>
    <row r="682" spans="1:20" ht="31" x14ac:dyDescent="0.3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 s="21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8">
        <f t="shared" si="41"/>
        <v>43813.25</v>
      </c>
      <c r="T682" s="8">
        <f t="shared" si="42"/>
        <v>40898.25</v>
      </c>
    </row>
    <row r="683" spans="1:20" ht="31" x14ac:dyDescent="0.3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 s="21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8">
        <f t="shared" si="41"/>
        <v>40898.25</v>
      </c>
      <c r="T683" s="8">
        <f t="shared" si="42"/>
        <v>41619.25</v>
      </c>
    </row>
    <row r="684" spans="1:20" x14ac:dyDescent="0.3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 s="21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8">
        <f t="shared" si="41"/>
        <v>41619.25</v>
      </c>
      <c r="T684" s="8">
        <f t="shared" si="42"/>
        <v>43359.208333333328</v>
      </c>
    </row>
    <row r="685" spans="1:20" x14ac:dyDescent="0.3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 s="21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8">
        <f t="shared" si="41"/>
        <v>43359.208333333328</v>
      </c>
      <c r="T685" s="8">
        <f t="shared" si="42"/>
        <v>40358.208333333336</v>
      </c>
    </row>
    <row r="686" spans="1:20" x14ac:dyDescent="0.3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 s="21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8">
        <f t="shared" si="41"/>
        <v>40358.208333333336</v>
      </c>
      <c r="T686" s="8">
        <f t="shared" si="42"/>
        <v>42239.208333333328</v>
      </c>
    </row>
    <row r="687" spans="1:20" x14ac:dyDescent="0.3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 s="21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8">
        <f t="shared" si="41"/>
        <v>42239.208333333328</v>
      </c>
      <c r="T687" s="8">
        <f t="shared" si="42"/>
        <v>43186.208333333328</v>
      </c>
    </row>
    <row r="688" spans="1:20" x14ac:dyDescent="0.3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 s="21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8">
        <f t="shared" si="41"/>
        <v>43186.208333333328</v>
      </c>
      <c r="T688" s="8">
        <f t="shared" si="42"/>
        <v>42806.25</v>
      </c>
    </row>
    <row r="689" spans="1:20" x14ac:dyDescent="0.3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 s="21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8">
        <f t="shared" si="41"/>
        <v>42806.25</v>
      </c>
      <c r="T689" s="8">
        <f t="shared" si="42"/>
        <v>43475.25</v>
      </c>
    </row>
    <row r="690" spans="1:20" x14ac:dyDescent="0.3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 s="21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8">
        <f t="shared" si="41"/>
        <v>43475.25</v>
      </c>
      <c r="T690" s="8">
        <f t="shared" si="42"/>
        <v>41576.208333333336</v>
      </c>
    </row>
    <row r="691" spans="1:20" x14ac:dyDescent="0.3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 s="2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8">
        <f t="shared" si="41"/>
        <v>41576.208333333336</v>
      </c>
      <c r="T691" s="8">
        <f t="shared" si="42"/>
        <v>40874.25</v>
      </c>
    </row>
    <row r="692" spans="1:20" x14ac:dyDescent="0.3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 s="21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8">
        <f t="shared" si="41"/>
        <v>40874.25</v>
      </c>
      <c r="T692" s="8">
        <f t="shared" si="42"/>
        <v>41185.208333333336</v>
      </c>
    </row>
    <row r="693" spans="1:20" x14ac:dyDescent="0.3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 s="21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8">
        <f t="shared" si="41"/>
        <v>41185.208333333336</v>
      </c>
      <c r="T693" s="8">
        <f t="shared" si="42"/>
        <v>43655.208333333328</v>
      </c>
    </row>
    <row r="694" spans="1:20" x14ac:dyDescent="0.3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 s="21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8">
        <f t="shared" si="41"/>
        <v>43655.208333333328</v>
      </c>
      <c r="T694" s="8">
        <f t="shared" si="42"/>
        <v>43025.208333333328</v>
      </c>
    </row>
    <row r="695" spans="1:20" ht="31" x14ac:dyDescent="0.3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 s="21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8">
        <f t="shared" si="41"/>
        <v>43025.208333333328</v>
      </c>
      <c r="T695" s="8">
        <f t="shared" si="42"/>
        <v>43066.25</v>
      </c>
    </row>
    <row r="696" spans="1:20" x14ac:dyDescent="0.3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 s="21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8">
        <f t="shared" si="41"/>
        <v>43066.25</v>
      </c>
      <c r="T696" s="8">
        <f t="shared" si="42"/>
        <v>42322.25</v>
      </c>
    </row>
    <row r="697" spans="1:20" x14ac:dyDescent="0.3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 s="21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8">
        <f t="shared" si="41"/>
        <v>42322.25</v>
      </c>
      <c r="T697" s="8">
        <f t="shared" si="42"/>
        <v>42114.208333333328</v>
      </c>
    </row>
    <row r="698" spans="1:20" x14ac:dyDescent="0.3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 s="21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8">
        <f t="shared" si="41"/>
        <v>42114.208333333328</v>
      </c>
      <c r="T698" s="8">
        <f t="shared" si="42"/>
        <v>43190.208333333328</v>
      </c>
    </row>
    <row r="699" spans="1:20" ht="31" x14ac:dyDescent="0.3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 s="21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8">
        <f t="shared" si="41"/>
        <v>43190.208333333328</v>
      </c>
      <c r="T699" s="8">
        <f t="shared" si="42"/>
        <v>40871.25</v>
      </c>
    </row>
    <row r="700" spans="1:20" x14ac:dyDescent="0.3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 s="21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8">
        <f t="shared" si="41"/>
        <v>40871.25</v>
      </c>
      <c r="T700" s="8">
        <f t="shared" si="42"/>
        <v>43641.208333333328</v>
      </c>
    </row>
    <row r="701" spans="1:20" x14ac:dyDescent="0.3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 s="2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8">
        <f t="shared" si="41"/>
        <v>43641.208333333328</v>
      </c>
      <c r="T701" s="8">
        <f t="shared" si="42"/>
        <v>40203.25</v>
      </c>
    </row>
    <row r="702" spans="1:20" ht="31" x14ac:dyDescent="0.3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 s="21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8">
        <f t="shared" si="41"/>
        <v>40203.25</v>
      </c>
      <c r="T702" s="8">
        <f t="shared" si="42"/>
        <v>40629.208333333336</v>
      </c>
    </row>
    <row r="703" spans="1:20" ht="31" x14ac:dyDescent="0.3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 s="21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8">
        <f t="shared" si="41"/>
        <v>40629.208333333336</v>
      </c>
      <c r="T703" s="8">
        <f t="shared" si="42"/>
        <v>41477.208333333336</v>
      </c>
    </row>
    <row r="704" spans="1:20" ht="31" x14ac:dyDescent="0.3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 s="21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8">
        <f t="shared" si="41"/>
        <v>41477.208333333336</v>
      </c>
      <c r="T704" s="8">
        <f t="shared" si="42"/>
        <v>41020.208333333336</v>
      </c>
    </row>
    <row r="705" spans="1:20" x14ac:dyDescent="0.3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 s="21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8">
        <f t="shared" si="41"/>
        <v>41020.208333333336</v>
      </c>
      <c r="T705" s="8">
        <f t="shared" si="42"/>
        <v>42555.208333333328</v>
      </c>
    </row>
    <row r="706" spans="1:20" ht="31" x14ac:dyDescent="0.3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ROUND((E706/D706)*100,0)</f>
        <v>123</v>
      </c>
      <c r="G706" t="s">
        <v>20</v>
      </c>
      <c r="H706">
        <v>116</v>
      </c>
      <c r="I706" s="21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8">
        <f t="shared" ref="S706:S769" si="45">(((L706/60)/60)/24) + DATE(1970,1,1)</f>
        <v>42555.208333333328</v>
      </c>
      <c r="T706" s="8">
        <f t="shared" ref="T706:T769" si="46">(((L707/60)/60)/24) + DATE(1970,1,1)</f>
        <v>41619.25</v>
      </c>
    </row>
    <row r="707" spans="1:20" x14ac:dyDescent="0.3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 s="21">
        <f t="shared" ref="I707:I770" si="47">ROUND(IF(H707=0,0,E707/H707),2)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8">
        <f t="shared" si="45"/>
        <v>41619.25</v>
      </c>
      <c r="T707" s="8">
        <f t="shared" si="46"/>
        <v>43471.25</v>
      </c>
    </row>
    <row r="708" spans="1:20" ht="31" x14ac:dyDescent="0.3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 s="21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8">
        <f t="shared" si="45"/>
        <v>43471.25</v>
      </c>
      <c r="T708" s="8">
        <f t="shared" si="46"/>
        <v>43442.25</v>
      </c>
    </row>
    <row r="709" spans="1:20" ht="31" x14ac:dyDescent="0.3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 s="21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8">
        <f t="shared" si="45"/>
        <v>43442.25</v>
      </c>
      <c r="T709" s="8">
        <f t="shared" si="46"/>
        <v>42877.208333333328</v>
      </c>
    </row>
    <row r="710" spans="1:20" x14ac:dyDescent="0.3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 s="21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8">
        <f t="shared" si="45"/>
        <v>42877.208333333328</v>
      </c>
      <c r="T710" s="8">
        <f t="shared" si="46"/>
        <v>41018.208333333336</v>
      </c>
    </row>
    <row r="711" spans="1:20" x14ac:dyDescent="0.3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 s="2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8">
        <f t="shared" si="45"/>
        <v>41018.208333333336</v>
      </c>
      <c r="T711" s="8">
        <f t="shared" si="46"/>
        <v>43295.208333333328</v>
      </c>
    </row>
    <row r="712" spans="1:20" ht="31" x14ac:dyDescent="0.3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 s="21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8">
        <f t="shared" si="45"/>
        <v>43295.208333333328</v>
      </c>
      <c r="T712" s="8">
        <f t="shared" si="46"/>
        <v>42393.25</v>
      </c>
    </row>
    <row r="713" spans="1:20" ht="31" x14ac:dyDescent="0.3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 s="21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8">
        <f t="shared" si="45"/>
        <v>42393.25</v>
      </c>
      <c r="T713" s="8">
        <f t="shared" si="46"/>
        <v>42559.208333333328</v>
      </c>
    </row>
    <row r="714" spans="1:20" ht="31" x14ac:dyDescent="0.3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 s="21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8">
        <f t="shared" si="45"/>
        <v>42559.208333333328</v>
      </c>
      <c r="T714" s="8">
        <f t="shared" si="46"/>
        <v>42604.208333333328</v>
      </c>
    </row>
    <row r="715" spans="1:20" x14ac:dyDescent="0.3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 s="21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8">
        <f t="shared" si="45"/>
        <v>42604.208333333328</v>
      </c>
      <c r="T715" s="8">
        <f t="shared" si="46"/>
        <v>41870.208333333336</v>
      </c>
    </row>
    <row r="716" spans="1:20" x14ac:dyDescent="0.3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 s="21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8">
        <f t="shared" si="45"/>
        <v>41870.208333333336</v>
      </c>
      <c r="T716" s="8">
        <f t="shared" si="46"/>
        <v>40397.208333333336</v>
      </c>
    </row>
    <row r="717" spans="1:20" x14ac:dyDescent="0.3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 s="21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8">
        <f t="shared" si="45"/>
        <v>40397.208333333336</v>
      </c>
      <c r="T717" s="8">
        <f t="shared" si="46"/>
        <v>41465.208333333336</v>
      </c>
    </row>
    <row r="718" spans="1:20" x14ac:dyDescent="0.3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 s="21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8">
        <f t="shared" si="45"/>
        <v>41465.208333333336</v>
      </c>
      <c r="T718" s="8">
        <f t="shared" si="46"/>
        <v>40777.208333333336</v>
      </c>
    </row>
    <row r="719" spans="1:20" ht="31" x14ac:dyDescent="0.3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 s="21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8">
        <f t="shared" si="45"/>
        <v>40777.208333333336</v>
      </c>
      <c r="T719" s="8">
        <f t="shared" si="46"/>
        <v>41442.208333333336</v>
      </c>
    </row>
    <row r="720" spans="1:20" x14ac:dyDescent="0.3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 s="21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8">
        <f t="shared" si="45"/>
        <v>41442.208333333336</v>
      </c>
      <c r="T720" s="8">
        <f t="shared" si="46"/>
        <v>41058.208333333336</v>
      </c>
    </row>
    <row r="721" spans="1:20" x14ac:dyDescent="0.3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 s="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8">
        <f t="shared" si="45"/>
        <v>41058.208333333336</v>
      </c>
      <c r="T721" s="8">
        <f t="shared" si="46"/>
        <v>43152.25</v>
      </c>
    </row>
    <row r="722" spans="1:20" ht="31" x14ac:dyDescent="0.3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 s="21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8">
        <f t="shared" si="45"/>
        <v>43152.25</v>
      </c>
      <c r="T722" s="8">
        <f t="shared" si="46"/>
        <v>43194.208333333328</v>
      </c>
    </row>
    <row r="723" spans="1:20" x14ac:dyDescent="0.3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 s="21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8">
        <f t="shared" si="45"/>
        <v>43194.208333333328</v>
      </c>
      <c r="T723" s="8">
        <f t="shared" si="46"/>
        <v>43045.25</v>
      </c>
    </row>
    <row r="724" spans="1:20" x14ac:dyDescent="0.3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 s="21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8">
        <f t="shared" si="45"/>
        <v>43045.25</v>
      </c>
      <c r="T724" s="8">
        <f t="shared" si="46"/>
        <v>42431.25</v>
      </c>
    </row>
    <row r="725" spans="1:20" x14ac:dyDescent="0.3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 s="21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8">
        <f t="shared" si="45"/>
        <v>42431.25</v>
      </c>
      <c r="T725" s="8">
        <f t="shared" si="46"/>
        <v>41934.208333333336</v>
      </c>
    </row>
    <row r="726" spans="1:20" ht="31" x14ac:dyDescent="0.3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 s="21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8">
        <f t="shared" si="45"/>
        <v>41934.208333333336</v>
      </c>
      <c r="T726" s="8">
        <f t="shared" si="46"/>
        <v>41958.25</v>
      </c>
    </row>
    <row r="727" spans="1:20" x14ac:dyDescent="0.3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 s="21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8">
        <f t="shared" si="45"/>
        <v>41958.25</v>
      </c>
      <c r="T727" s="8">
        <f t="shared" si="46"/>
        <v>40476.208333333336</v>
      </c>
    </row>
    <row r="728" spans="1:20" x14ac:dyDescent="0.3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 s="21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8">
        <f t="shared" si="45"/>
        <v>40476.208333333336</v>
      </c>
      <c r="T728" s="8">
        <f t="shared" si="46"/>
        <v>43485.25</v>
      </c>
    </row>
    <row r="729" spans="1:20" x14ac:dyDescent="0.3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 s="21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8">
        <f t="shared" si="45"/>
        <v>43485.25</v>
      </c>
      <c r="T729" s="8">
        <f t="shared" si="46"/>
        <v>42515.208333333328</v>
      </c>
    </row>
    <row r="730" spans="1:20" ht="31" x14ac:dyDescent="0.3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 s="21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8">
        <f t="shared" si="45"/>
        <v>42515.208333333328</v>
      </c>
      <c r="T730" s="8">
        <f t="shared" si="46"/>
        <v>41309.25</v>
      </c>
    </row>
    <row r="731" spans="1:20" ht="31" x14ac:dyDescent="0.3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 s="2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8">
        <f t="shared" si="45"/>
        <v>41309.25</v>
      </c>
      <c r="T731" s="8">
        <f t="shared" si="46"/>
        <v>42147.208333333328</v>
      </c>
    </row>
    <row r="732" spans="1:20" x14ac:dyDescent="0.3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 s="21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8">
        <f t="shared" si="45"/>
        <v>42147.208333333328</v>
      </c>
      <c r="T732" s="8">
        <f t="shared" si="46"/>
        <v>42939.208333333328</v>
      </c>
    </row>
    <row r="733" spans="1:20" x14ac:dyDescent="0.3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 s="21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8">
        <f t="shared" si="45"/>
        <v>42939.208333333328</v>
      </c>
      <c r="T733" s="8">
        <f t="shared" si="46"/>
        <v>42816.208333333328</v>
      </c>
    </row>
    <row r="734" spans="1:20" x14ac:dyDescent="0.3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 s="21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8">
        <f t="shared" si="45"/>
        <v>42816.208333333328</v>
      </c>
      <c r="T734" s="8">
        <f t="shared" si="46"/>
        <v>41844.208333333336</v>
      </c>
    </row>
    <row r="735" spans="1:20" x14ac:dyDescent="0.3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 s="21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8">
        <f t="shared" si="45"/>
        <v>41844.208333333336</v>
      </c>
      <c r="T735" s="8">
        <f t="shared" si="46"/>
        <v>42763.25</v>
      </c>
    </row>
    <row r="736" spans="1:20" x14ac:dyDescent="0.3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 s="21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8">
        <f t="shared" si="45"/>
        <v>42763.25</v>
      </c>
      <c r="T736" s="8">
        <f t="shared" si="46"/>
        <v>42459.208333333328</v>
      </c>
    </row>
    <row r="737" spans="1:20" ht="31" x14ac:dyDescent="0.3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 s="21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8">
        <f t="shared" si="45"/>
        <v>42459.208333333328</v>
      </c>
      <c r="T737" s="8">
        <f t="shared" si="46"/>
        <v>42055.25</v>
      </c>
    </row>
    <row r="738" spans="1:20" x14ac:dyDescent="0.3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 s="21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8">
        <f t="shared" si="45"/>
        <v>42055.25</v>
      </c>
      <c r="T738" s="8">
        <f t="shared" si="46"/>
        <v>42685.25</v>
      </c>
    </row>
    <row r="739" spans="1:20" ht="31" x14ac:dyDescent="0.3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 s="21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8">
        <f t="shared" si="45"/>
        <v>42685.25</v>
      </c>
      <c r="T739" s="8">
        <f t="shared" si="46"/>
        <v>41959.25</v>
      </c>
    </row>
    <row r="740" spans="1:20" x14ac:dyDescent="0.3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 s="21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8">
        <f t="shared" si="45"/>
        <v>41959.25</v>
      </c>
      <c r="T740" s="8">
        <f t="shared" si="46"/>
        <v>41089.208333333336</v>
      </c>
    </row>
    <row r="741" spans="1:20" x14ac:dyDescent="0.3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 s="2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8">
        <f t="shared" si="45"/>
        <v>41089.208333333336</v>
      </c>
      <c r="T741" s="8">
        <f t="shared" si="46"/>
        <v>42769.25</v>
      </c>
    </row>
    <row r="742" spans="1:20" x14ac:dyDescent="0.3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 s="21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8">
        <f t="shared" si="45"/>
        <v>42769.25</v>
      </c>
      <c r="T742" s="8">
        <f t="shared" si="46"/>
        <v>40321.208333333336</v>
      </c>
    </row>
    <row r="743" spans="1:20" x14ac:dyDescent="0.3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 s="21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8">
        <f t="shared" si="45"/>
        <v>40321.208333333336</v>
      </c>
      <c r="T743" s="8">
        <f t="shared" si="46"/>
        <v>40197.25</v>
      </c>
    </row>
    <row r="744" spans="1:20" x14ac:dyDescent="0.3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 s="21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8">
        <f t="shared" si="45"/>
        <v>40197.25</v>
      </c>
      <c r="T744" s="8">
        <f t="shared" si="46"/>
        <v>42298.208333333328</v>
      </c>
    </row>
    <row r="745" spans="1:20" ht="31" x14ac:dyDescent="0.3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 s="21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8">
        <f t="shared" si="45"/>
        <v>42298.208333333328</v>
      </c>
      <c r="T745" s="8">
        <f t="shared" si="46"/>
        <v>43322.208333333328</v>
      </c>
    </row>
    <row r="746" spans="1:20" x14ac:dyDescent="0.3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 s="21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8">
        <f t="shared" si="45"/>
        <v>43322.208333333328</v>
      </c>
      <c r="T746" s="8">
        <f t="shared" si="46"/>
        <v>40328.208333333336</v>
      </c>
    </row>
    <row r="747" spans="1:20" ht="31" x14ac:dyDescent="0.3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 s="21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8">
        <f t="shared" si="45"/>
        <v>40328.208333333336</v>
      </c>
      <c r="T747" s="8">
        <f t="shared" si="46"/>
        <v>40825.208333333336</v>
      </c>
    </row>
    <row r="748" spans="1:20" x14ac:dyDescent="0.3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 s="21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8">
        <f t="shared" si="45"/>
        <v>40825.208333333336</v>
      </c>
      <c r="T748" s="8">
        <f t="shared" si="46"/>
        <v>40423.208333333336</v>
      </c>
    </row>
    <row r="749" spans="1:20" x14ac:dyDescent="0.3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 s="21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8">
        <f t="shared" si="45"/>
        <v>40423.208333333336</v>
      </c>
      <c r="T749" s="8">
        <f t="shared" si="46"/>
        <v>40238.25</v>
      </c>
    </row>
    <row r="750" spans="1:20" x14ac:dyDescent="0.3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 s="21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8">
        <f t="shared" si="45"/>
        <v>40238.25</v>
      </c>
      <c r="T750" s="8">
        <f t="shared" si="46"/>
        <v>41920.208333333336</v>
      </c>
    </row>
    <row r="751" spans="1:20" x14ac:dyDescent="0.3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 s="2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8">
        <f t="shared" si="45"/>
        <v>41920.208333333336</v>
      </c>
      <c r="T751" s="8">
        <f t="shared" si="46"/>
        <v>40360.208333333336</v>
      </c>
    </row>
    <row r="752" spans="1:20" x14ac:dyDescent="0.3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 s="21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8">
        <f t="shared" si="45"/>
        <v>40360.208333333336</v>
      </c>
      <c r="T752" s="8">
        <f t="shared" si="46"/>
        <v>42446.208333333328</v>
      </c>
    </row>
    <row r="753" spans="1:20" x14ac:dyDescent="0.3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 s="21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8">
        <f t="shared" si="45"/>
        <v>42446.208333333328</v>
      </c>
      <c r="T753" s="8">
        <f t="shared" si="46"/>
        <v>40395.208333333336</v>
      </c>
    </row>
    <row r="754" spans="1:20" x14ac:dyDescent="0.3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 s="21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8">
        <f t="shared" si="45"/>
        <v>40395.208333333336</v>
      </c>
      <c r="T754" s="8">
        <f t="shared" si="46"/>
        <v>40321.208333333336</v>
      </c>
    </row>
    <row r="755" spans="1:20" x14ac:dyDescent="0.3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 s="21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8">
        <f t="shared" si="45"/>
        <v>40321.208333333336</v>
      </c>
      <c r="T755" s="8">
        <f t="shared" si="46"/>
        <v>41210.208333333336</v>
      </c>
    </row>
    <row r="756" spans="1:20" x14ac:dyDescent="0.3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 s="21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8">
        <f t="shared" si="45"/>
        <v>41210.208333333336</v>
      </c>
      <c r="T756" s="8">
        <f t="shared" si="46"/>
        <v>43096.25</v>
      </c>
    </row>
    <row r="757" spans="1:20" x14ac:dyDescent="0.3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 s="21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8">
        <f t="shared" si="45"/>
        <v>43096.25</v>
      </c>
      <c r="T757" s="8">
        <f t="shared" si="46"/>
        <v>42024.25</v>
      </c>
    </row>
    <row r="758" spans="1:20" x14ac:dyDescent="0.3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 s="21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8">
        <f t="shared" si="45"/>
        <v>42024.25</v>
      </c>
      <c r="T758" s="8">
        <f t="shared" si="46"/>
        <v>40675.208333333336</v>
      </c>
    </row>
    <row r="759" spans="1:20" x14ac:dyDescent="0.3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 s="21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8">
        <f t="shared" si="45"/>
        <v>40675.208333333336</v>
      </c>
      <c r="T759" s="8">
        <f t="shared" si="46"/>
        <v>41936.208333333336</v>
      </c>
    </row>
    <row r="760" spans="1:20" x14ac:dyDescent="0.3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 s="21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8">
        <f t="shared" si="45"/>
        <v>41936.208333333336</v>
      </c>
      <c r="T760" s="8">
        <f t="shared" si="46"/>
        <v>43136.25</v>
      </c>
    </row>
    <row r="761" spans="1:20" ht="31" x14ac:dyDescent="0.3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 s="2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8">
        <f t="shared" si="45"/>
        <v>43136.25</v>
      </c>
      <c r="T761" s="8">
        <f t="shared" si="46"/>
        <v>43678.208333333328</v>
      </c>
    </row>
    <row r="762" spans="1:20" x14ac:dyDescent="0.3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 s="21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8">
        <f t="shared" si="45"/>
        <v>43678.208333333328</v>
      </c>
      <c r="T762" s="8">
        <f t="shared" si="46"/>
        <v>42938.208333333328</v>
      </c>
    </row>
    <row r="763" spans="1:20" x14ac:dyDescent="0.3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 s="21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8">
        <f t="shared" si="45"/>
        <v>42938.208333333328</v>
      </c>
      <c r="T763" s="8">
        <f t="shared" si="46"/>
        <v>41241.25</v>
      </c>
    </row>
    <row r="764" spans="1:20" x14ac:dyDescent="0.3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 s="21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8">
        <f t="shared" si="45"/>
        <v>41241.25</v>
      </c>
      <c r="T764" s="8">
        <f t="shared" si="46"/>
        <v>41037.208333333336</v>
      </c>
    </row>
    <row r="765" spans="1:20" x14ac:dyDescent="0.3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 s="21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8">
        <f t="shared" si="45"/>
        <v>41037.208333333336</v>
      </c>
      <c r="T765" s="8">
        <f t="shared" si="46"/>
        <v>40676.208333333336</v>
      </c>
    </row>
    <row r="766" spans="1:20" ht="31" x14ac:dyDescent="0.3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 s="21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8">
        <f t="shared" si="45"/>
        <v>40676.208333333336</v>
      </c>
      <c r="T766" s="8">
        <f t="shared" si="46"/>
        <v>42840.208333333328</v>
      </c>
    </row>
    <row r="767" spans="1:20" x14ac:dyDescent="0.3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 s="21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8">
        <f t="shared" si="45"/>
        <v>42840.208333333328</v>
      </c>
      <c r="T767" s="8">
        <f t="shared" si="46"/>
        <v>43362.208333333328</v>
      </c>
    </row>
    <row r="768" spans="1:20" ht="31" x14ac:dyDescent="0.3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 s="21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8">
        <f t="shared" si="45"/>
        <v>43362.208333333328</v>
      </c>
      <c r="T768" s="8">
        <f t="shared" si="46"/>
        <v>42283.208333333328</v>
      </c>
    </row>
    <row r="769" spans="1:20" x14ac:dyDescent="0.3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 s="21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8">
        <f t="shared" si="45"/>
        <v>42283.208333333328</v>
      </c>
      <c r="T769" s="8">
        <f t="shared" si="46"/>
        <v>41619.25</v>
      </c>
    </row>
    <row r="770" spans="1:20" x14ac:dyDescent="0.3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ROUND((E770/D770)*100,0)</f>
        <v>231</v>
      </c>
      <c r="G770" t="s">
        <v>20</v>
      </c>
      <c r="H770">
        <v>150</v>
      </c>
      <c r="I770" s="21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8">
        <f t="shared" ref="S770:S833" si="49">(((L770/60)/60)/24) + DATE(1970,1,1)</f>
        <v>41619.25</v>
      </c>
      <c r="T770" s="8">
        <f t="shared" ref="T770:T833" si="50">(((L771/60)/60)/24) + DATE(1970,1,1)</f>
        <v>41501.208333333336</v>
      </c>
    </row>
    <row r="771" spans="1:20" x14ac:dyDescent="0.3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 s="21">
        <f t="shared" ref="I771:I834" si="51">ROUND(IF(H771=0,0,E771/H771),2)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8">
        <f t="shared" si="49"/>
        <v>41501.208333333336</v>
      </c>
      <c r="T771" s="8">
        <f t="shared" si="50"/>
        <v>41743.208333333336</v>
      </c>
    </row>
    <row r="772" spans="1:20" x14ac:dyDescent="0.3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 s="21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8">
        <f t="shared" si="49"/>
        <v>41743.208333333336</v>
      </c>
      <c r="T772" s="8">
        <f t="shared" si="50"/>
        <v>43491.25</v>
      </c>
    </row>
    <row r="773" spans="1:20" x14ac:dyDescent="0.3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 s="21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8">
        <f t="shared" si="49"/>
        <v>43491.25</v>
      </c>
      <c r="T773" s="8">
        <f t="shared" si="50"/>
        <v>43505.25</v>
      </c>
    </row>
    <row r="774" spans="1:20" x14ac:dyDescent="0.3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 s="21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8">
        <f t="shared" si="49"/>
        <v>43505.25</v>
      </c>
      <c r="T774" s="8">
        <f t="shared" si="50"/>
        <v>42838.208333333328</v>
      </c>
    </row>
    <row r="775" spans="1:20" x14ac:dyDescent="0.3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 s="21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8">
        <f t="shared" si="49"/>
        <v>42838.208333333328</v>
      </c>
      <c r="T775" s="8">
        <f t="shared" si="50"/>
        <v>42513.208333333328</v>
      </c>
    </row>
    <row r="776" spans="1:20" x14ac:dyDescent="0.3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 s="21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8">
        <f t="shared" si="49"/>
        <v>42513.208333333328</v>
      </c>
      <c r="T776" s="8">
        <f t="shared" si="50"/>
        <v>41949.25</v>
      </c>
    </row>
    <row r="777" spans="1:20" ht="31" x14ac:dyDescent="0.3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 s="21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8">
        <f t="shared" si="49"/>
        <v>41949.25</v>
      </c>
      <c r="T777" s="8">
        <f t="shared" si="50"/>
        <v>43650.208333333328</v>
      </c>
    </row>
    <row r="778" spans="1:20" x14ac:dyDescent="0.3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 s="21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8">
        <f t="shared" si="49"/>
        <v>43650.208333333328</v>
      </c>
      <c r="T778" s="8">
        <f t="shared" si="50"/>
        <v>40809.208333333336</v>
      </c>
    </row>
    <row r="779" spans="1:20" x14ac:dyDescent="0.3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 s="21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8">
        <f t="shared" si="49"/>
        <v>40809.208333333336</v>
      </c>
      <c r="T779" s="8">
        <f t="shared" si="50"/>
        <v>40768.208333333336</v>
      </c>
    </row>
    <row r="780" spans="1:20" x14ac:dyDescent="0.3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 s="21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8">
        <f t="shared" si="49"/>
        <v>40768.208333333336</v>
      </c>
      <c r="T780" s="8">
        <f t="shared" si="50"/>
        <v>42230.208333333328</v>
      </c>
    </row>
    <row r="781" spans="1:20" x14ac:dyDescent="0.3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 s="2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8">
        <f t="shared" si="49"/>
        <v>42230.208333333328</v>
      </c>
      <c r="T781" s="8">
        <f t="shared" si="50"/>
        <v>42573.208333333328</v>
      </c>
    </row>
    <row r="782" spans="1:20" x14ac:dyDescent="0.3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 s="21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8">
        <f t="shared" si="49"/>
        <v>42573.208333333328</v>
      </c>
      <c r="T782" s="8">
        <f t="shared" si="50"/>
        <v>40482.208333333336</v>
      </c>
    </row>
    <row r="783" spans="1:20" x14ac:dyDescent="0.3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 s="21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8">
        <f t="shared" si="49"/>
        <v>40482.208333333336</v>
      </c>
      <c r="T783" s="8">
        <f t="shared" si="50"/>
        <v>40603.25</v>
      </c>
    </row>
    <row r="784" spans="1:20" x14ac:dyDescent="0.3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 s="21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8">
        <f t="shared" si="49"/>
        <v>40603.25</v>
      </c>
      <c r="T784" s="8">
        <f t="shared" si="50"/>
        <v>41625.25</v>
      </c>
    </row>
    <row r="785" spans="1:20" x14ac:dyDescent="0.3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 s="21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8">
        <f t="shared" si="49"/>
        <v>41625.25</v>
      </c>
      <c r="T785" s="8">
        <f t="shared" si="50"/>
        <v>42435.25</v>
      </c>
    </row>
    <row r="786" spans="1:20" x14ac:dyDescent="0.3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 s="21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8">
        <f t="shared" si="49"/>
        <v>42435.25</v>
      </c>
      <c r="T786" s="8">
        <f t="shared" si="50"/>
        <v>43582.208333333328</v>
      </c>
    </row>
    <row r="787" spans="1:20" ht="31" x14ac:dyDescent="0.3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 s="21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8">
        <f t="shared" si="49"/>
        <v>43582.208333333328</v>
      </c>
      <c r="T787" s="8">
        <f t="shared" si="50"/>
        <v>43186.208333333328</v>
      </c>
    </row>
    <row r="788" spans="1:20" x14ac:dyDescent="0.3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 s="21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8">
        <f t="shared" si="49"/>
        <v>43186.208333333328</v>
      </c>
      <c r="T788" s="8">
        <f t="shared" si="50"/>
        <v>40684.208333333336</v>
      </c>
    </row>
    <row r="789" spans="1:20" x14ac:dyDescent="0.3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 s="21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8">
        <f t="shared" si="49"/>
        <v>40684.208333333336</v>
      </c>
      <c r="T789" s="8">
        <f t="shared" si="50"/>
        <v>41202.208333333336</v>
      </c>
    </row>
    <row r="790" spans="1:20" x14ac:dyDescent="0.3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 s="21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8">
        <f t="shared" si="49"/>
        <v>41202.208333333336</v>
      </c>
      <c r="T790" s="8">
        <f t="shared" si="50"/>
        <v>41786.208333333336</v>
      </c>
    </row>
    <row r="791" spans="1:20" x14ac:dyDescent="0.3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 s="2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8">
        <f t="shared" si="49"/>
        <v>41786.208333333336</v>
      </c>
      <c r="T791" s="8">
        <f t="shared" si="50"/>
        <v>40223.25</v>
      </c>
    </row>
    <row r="792" spans="1:20" x14ac:dyDescent="0.3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 s="21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8">
        <f t="shared" si="49"/>
        <v>40223.25</v>
      </c>
      <c r="T792" s="8">
        <f t="shared" si="50"/>
        <v>42715.25</v>
      </c>
    </row>
    <row r="793" spans="1:20" x14ac:dyDescent="0.3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 s="21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8">
        <f t="shared" si="49"/>
        <v>42715.25</v>
      </c>
      <c r="T793" s="8">
        <f t="shared" si="50"/>
        <v>41451.208333333336</v>
      </c>
    </row>
    <row r="794" spans="1:20" x14ac:dyDescent="0.3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 s="21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8">
        <f t="shared" si="49"/>
        <v>41451.208333333336</v>
      </c>
      <c r="T794" s="8">
        <f t="shared" si="50"/>
        <v>41450.208333333336</v>
      </c>
    </row>
    <row r="795" spans="1:20" x14ac:dyDescent="0.3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 s="21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8">
        <f t="shared" si="49"/>
        <v>41450.208333333336</v>
      </c>
      <c r="T795" s="8">
        <f t="shared" si="50"/>
        <v>43091.25</v>
      </c>
    </row>
    <row r="796" spans="1:20" x14ac:dyDescent="0.3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 s="21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8">
        <f t="shared" si="49"/>
        <v>43091.25</v>
      </c>
      <c r="T796" s="8">
        <f t="shared" si="50"/>
        <v>42675.208333333328</v>
      </c>
    </row>
    <row r="797" spans="1:20" ht="31" x14ac:dyDescent="0.3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 s="21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8">
        <f t="shared" si="49"/>
        <v>42675.208333333328</v>
      </c>
      <c r="T797" s="8">
        <f t="shared" si="50"/>
        <v>41859.208333333336</v>
      </c>
    </row>
    <row r="798" spans="1:20" x14ac:dyDescent="0.3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 s="21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8">
        <f t="shared" si="49"/>
        <v>41859.208333333336</v>
      </c>
      <c r="T798" s="8">
        <f t="shared" si="50"/>
        <v>43464.25</v>
      </c>
    </row>
    <row r="799" spans="1:20" x14ac:dyDescent="0.3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 s="21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8">
        <f t="shared" si="49"/>
        <v>43464.25</v>
      </c>
      <c r="T799" s="8">
        <f t="shared" si="50"/>
        <v>41060.208333333336</v>
      </c>
    </row>
    <row r="800" spans="1:20" x14ac:dyDescent="0.3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 s="21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8">
        <f t="shared" si="49"/>
        <v>41060.208333333336</v>
      </c>
      <c r="T800" s="8">
        <f t="shared" si="50"/>
        <v>42399.25</v>
      </c>
    </row>
    <row r="801" spans="1:20" x14ac:dyDescent="0.3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 s="2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8">
        <f t="shared" si="49"/>
        <v>42399.25</v>
      </c>
      <c r="T801" s="8">
        <f t="shared" si="50"/>
        <v>42167.208333333328</v>
      </c>
    </row>
    <row r="802" spans="1:20" x14ac:dyDescent="0.3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 s="21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8">
        <f t="shared" si="49"/>
        <v>42167.208333333328</v>
      </c>
      <c r="T802" s="8">
        <f t="shared" si="50"/>
        <v>43830.25</v>
      </c>
    </row>
    <row r="803" spans="1:20" x14ac:dyDescent="0.3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 s="21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8">
        <f t="shared" si="49"/>
        <v>43830.25</v>
      </c>
      <c r="T803" s="8">
        <f t="shared" si="50"/>
        <v>43650.208333333328</v>
      </c>
    </row>
    <row r="804" spans="1:20" ht="31" x14ac:dyDescent="0.3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 s="21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8">
        <f t="shared" si="49"/>
        <v>43650.208333333328</v>
      </c>
      <c r="T804" s="8">
        <f t="shared" si="50"/>
        <v>43492.25</v>
      </c>
    </row>
    <row r="805" spans="1:20" ht="31" x14ac:dyDescent="0.3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 s="21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8">
        <f t="shared" si="49"/>
        <v>43492.25</v>
      </c>
      <c r="T805" s="8">
        <f t="shared" si="50"/>
        <v>43102.25</v>
      </c>
    </row>
    <row r="806" spans="1:20" x14ac:dyDescent="0.3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 s="21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8">
        <f t="shared" si="49"/>
        <v>43102.25</v>
      </c>
      <c r="T806" s="8">
        <f t="shared" si="50"/>
        <v>41958.25</v>
      </c>
    </row>
    <row r="807" spans="1:20" ht="31" x14ac:dyDescent="0.3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 s="21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8">
        <f t="shared" si="49"/>
        <v>41958.25</v>
      </c>
      <c r="T807" s="8">
        <f t="shared" si="50"/>
        <v>40973.25</v>
      </c>
    </row>
    <row r="808" spans="1:20" x14ac:dyDescent="0.3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 s="21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8">
        <f t="shared" si="49"/>
        <v>40973.25</v>
      </c>
      <c r="T808" s="8">
        <f t="shared" si="50"/>
        <v>43753.208333333328</v>
      </c>
    </row>
    <row r="809" spans="1:20" x14ac:dyDescent="0.3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 s="21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8">
        <f t="shared" si="49"/>
        <v>43753.208333333328</v>
      </c>
      <c r="T809" s="8">
        <f t="shared" si="50"/>
        <v>42507.208333333328</v>
      </c>
    </row>
    <row r="810" spans="1:20" x14ac:dyDescent="0.3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 s="21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8">
        <f t="shared" si="49"/>
        <v>42507.208333333328</v>
      </c>
      <c r="T810" s="8">
        <f t="shared" si="50"/>
        <v>41135.208333333336</v>
      </c>
    </row>
    <row r="811" spans="1:20" x14ac:dyDescent="0.3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 s="2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8">
        <f t="shared" si="49"/>
        <v>41135.208333333336</v>
      </c>
      <c r="T811" s="8">
        <f t="shared" si="50"/>
        <v>43067.25</v>
      </c>
    </row>
    <row r="812" spans="1:20" x14ac:dyDescent="0.3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 s="21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8">
        <f t="shared" si="49"/>
        <v>43067.25</v>
      </c>
      <c r="T812" s="8">
        <f t="shared" si="50"/>
        <v>42378.25</v>
      </c>
    </row>
    <row r="813" spans="1:20" x14ac:dyDescent="0.3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 s="21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8">
        <f t="shared" si="49"/>
        <v>42378.25</v>
      </c>
      <c r="T813" s="8">
        <f t="shared" si="50"/>
        <v>43206.208333333328</v>
      </c>
    </row>
    <row r="814" spans="1:20" x14ac:dyDescent="0.3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 s="21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8">
        <f t="shared" si="49"/>
        <v>43206.208333333328</v>
      </c>
      <c r="T814" s="8">
        <f t="shared" si="50"/>
        <v>41148.208333333336</v>
      </c>
    </row>
    <row r="815" spans="1:20" x14ac:dyDescent="0.3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 s="21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8">
        <f t="shared" si="49"/>
        <v>41148.208333333336</v>
      </c>
      <c r="T815" s="8">
        <f t="shared" si="50"/>
        <v>42517.208333333328</v>
      </c>
    </row>
    <row r="816" spans="1:20" x14ac:dyDescent="0.3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 s="21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8">
        <f t="shared" si="49"/>
        <v>42517.208333333328</v>
      </c>
      <c r="T816" s="8">
        <f t="shared" si="50"/>
        <v>43068.25</v>
      </c>
    </row>
    <row r="817" spans="1:20" ht="31" x14ac:dyDescent="0.3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 s="21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8">
        <f t="shared" si="49"/>
        <v>43068.25</v>
      </c>
      <c r="T817" s="8">
        <f t="shared" si="50"/>
        <v>41680.25</v>
      </c>
    </row>
    <row r="818" spans="1:20" x14ac:dyDescent="0.3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 s="21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8">
        <f t="shared" si="49"/>
        <v>41680.25</v>
      </c>
      <c r="T818" s="8">
        <f t="shared" si="50"/>
        <v>43589.208333333328</v>
      </c>
    </row>
    <row r="819" spans="1:20" x14ac:dyDescent="0.3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 s="21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8">
        <f t="shared" si="49"/>
        <v>43589.208333333328</v>
      </c>
      <c r="T819" s="8">
        <f t="shared" si="50"/>
        <v>43486.25</v>
      </c>
    </row>
    <row r="820" spans="1:20" x14ac:dyDescent="0.3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 s="21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8">
        <f t="shared" si="49"/>
        <v>43486.25</v>
      </c>
      <c r="T820" s="8">
        <f t="shared" si="50"/>
        <v>41237.25</v>
      </c>
    </row>
    <row r="821" spans="1:20" ht="31" x14ac:dyDescent="0.3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 s="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8">
        <f t="shared" si="49"/>
        <v>41237.25</v>
      </c>
      <c r="T821" s="8">
        <f t="shared" si="50"/>
        <v>43310.208333333328</v>
      </c>
    </row>
    <row r="822" spans="1:20" x14ac:dyDescent="0.3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 s="21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8">
        <f t="shared" si="49"/>
        <v>43310.208333333328</v>
      </c>
      <c r="T822" s="8">
        <f t="shared" si="50"/>
        <v>42794.25</v>
      </c>
    </row>
    <row r="823" spans="1:20" x14ac:dyDescent="0.3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 s="21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8">
        <f t="shared" si="49"/>
        <v>42794.25</v>
      </c>
      <c r="T823" s="8">
        <f t="shared" si="50"/>
        <v>41698.25</v>
      </c>
    </row>
    <row r="824" spans="1:20" x14ac:dyDescent="0.3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 s="21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8">
        <f t="shared" si="49"/>
        <v>41698.25</v>
      </c>
      <c r="T824" s="8">
        <f t="shared" si="50"/>
        <v>41892.208333333336</v>
      </c>
    </row>
    <row r="825" spans="1:20" x14ac:dyDescent="0.3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 s="21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8">
        <f t="shared" si="49"/>
        <v>41892.208333333336</v>
      </c>
      <c r="T825" s="8">
        <f t="shared" si="50"/>
        <v>40348.208333333336</v>
      </c>
    </row>
    <row r="826" spans="1:20" x14ac:dyDescent="0.3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 s="21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8">
        <f t="shared" si="49"/>
        <v>40348.208333333336</v>
      </c>
      <c r="T826" s="8">
        <f t="shared" si="50"/>
        <v>42941.208333333328</v>
      </c>
    </row>
    <row r="827" spans="1:20" x14ac:dyDescent="0.3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 s="21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8">
        <f t="shared" si="49"/>
        <v>42941.208333333328</v>
      </c>
      <c r="T827" s="8">
        <f t="shared" si="50"/>
        <v>40525.25</v>
      </c>
    </row>
    <row r="828" spans="1:20" ht="31" x14ac:dyDescent="0.3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 s="21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8">
        <f t="shared" si="49"/>
        <v>40525.25</v>
      </c>
      <c r="T828" s="8">
        <f t="shared" si="50"/>
        <v>40666.208333333336</v>
      </c>
    </row>
    <row r="829" spans="1:20" ht="31" x14ac:dyDescent="0.3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 s="21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8">
        <f t="shared" si="49"/>
        <v>40666.208333333336</v>
      </c>
      <c r="T829" s="8">
        <f t="shared" si="50"/>
        <v>43340.208333333328</v>
      </c>
    </row>
    <row r="830" spans="1:20" ht="31" x14ac:dyDescent="0.3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 s="21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8">
        <f t="shared" si="49"/>
        <v>43340.208333333328</v>
      </c>
      <c r="T830" s="8">
        <f t="shared" si="50"/>
        <v>42164.208333333328</v>
      </c>
    </row>
    <row r="831" spans="1:20" x14ac:dyDescent="0.3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 s="2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8">
        <f t="shared" si="49"/>
        <v>42164.208333333328</v>
      </c>
      <c r="T831" s="8">
        <f t="shared" si="50"/>
        <v>43103.25</v>
      </c>
    </row>
    <row r="832" spans="1:20" ht="31" x14ac:dyDescent="0.3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 s="21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8">
        <f t="shared" si="49"/>
        <v>43103.25</v>
      </c>
      <c r="T832" s="8">
        <f t="shared" si="50"/>
        <v>40994.208333333336</v>
      </c>
    </row>
    <row r="833" spans="1:20" ht="31" x14ac:dyDescent="0.3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 s="21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8">
        <f t="shared" si="49"/>
        <v>40994.208333333336</v>
      </c>
      <c r="T833" s="8">
        <f t="shared" si="50"/>
        <v>42299.208333333328</v>
      </c>
    </row>
    <row r="834" spans="1:20" x14ac:dyDescent="0.3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ROUND((E834/D834)*100,0)</f>
        <v>315</v>
      </c>
      <c r="G834" t="s">
        <v>20</v>
      </c>
      <c r="H834">
        <v>1297</v>
      </c>
      <c r="I834" s="21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8">
        <f t="shared" ref="S834:S897" si="53">(((L834/60)/60)/24) + DATE(1970,1,1)</f>
        <v>42299.208333333328</v>
      </c>
      <c r="T834" s="8">
        <f t="shared" ref="T834:T897" si="54">(((L835/60)/60)/24) + DATE(1970,1,1)</f>
        <v>40588.25</v>
      </c>
    </row>
    <row r="835" spans="1:20" x14ac:dyDescent="0.3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 s="21">
        <f t="shared" ref="I835:I898" si="55">ROUND(IF(H835=0,0,E835/H835),2)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8">
        <f t="shared" si="53"/>
        <v>40588.25</v>
      </c>
      <c r="T835" s="8">
        <f t="shared" si="54"/>
        <v>41448.208333333336</v>
      </c>
    </row>
    <row r="836" spans="1:20" x14ac:dyDescent="0.3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 s="21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8">
        <f t="shared" si="53"/>
        <v>41448.208333333336</v>
      </c>
      <c r="T836" s="8">
        <f t="shared" si="54"/>
        <v>42063.25</v>
      </c>
    </row>
    <row r="837" spans="1:20" x14ac:dyDescent="0.3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 s="21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8">
        <f t="shared" si="53"/>
        <v>42063.25</v>
      </c>
      <c r="T837" s="8">
        <f t="shared" si="54"/>
        <v>40214.25</v>
      </c>
    </row>
    <row r="838" spans="1:20" x14ac:dyDescent="0.3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 s="21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8">
        <f t="shared" si="53"/>
        <v>40214.25</v>
      </c>
      <c r="T838" s="8">
        <f t="shared" si="54"/>
        <v>40629.208333333336</v>
      </c>
    </row>
    <row r="839" spans="1:20" x14ac:dyDescent="0.3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 s="21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8">
        <f t="shared" si="53"/>
        <v>40629.208333333336</v>
      </c>
      <c r="T839" s="8">
        <f t="shared" si="54"/>
        <v>43370.208333333328</v>
      </c>
    </row>
    <row r="840" spans="1:20" x14ac:dyDescent="0.3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 s="21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8">
        <f t="shared" si="53"/>
        <v>43370.208333333328</v>
      </c>
      <c r="T840" s="8">
        <f t="shared" si="54"/>
        <v>41715.208333333336</v>
      </c>
    </row>
    <row r="841" spans="1:20" x14ac:dyDescent="0.3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 s="2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8">
        <f t="shared" si="53"/>
        <v>41715.208333333336</v>
      </c>
      <c r="T841" s="8">
        <f t="shared" si="54"/>
        <v>41836.208333333336</v>
      </c>
    </row>
    <row r="842" spans="1:20" x14ac:dyDescent="0.3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 s="21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8">
        <f t="shared" si="53"/>
        <v>41836.208333333336</v>
      </c>
      <c r="T842" s="8">
        <f t="shared" si="54"/>
        <v>42419.25</v>
      </c>
    </row>
    <row r="843" spans="1:20" x14ac:dyDescent="0.3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 s="21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8">
        <f t="shared" si="53"/>
        <v>42419.25</v>
      </c>
      <c r="T843" s="8">
        <f t="shared" si="54"/>
        <v>43266.208333333328</v>
      </c>
    </row>
    <row r="844" spans="1:20" ht="31" x14ac:dyDescent="0.3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 s="21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8">
        <f t="shared" si="53"/>
        <v>43266.208333333328</v>
      </c>
      <c r="T844" s="8">
        <f t="shared" si="54"/>
        <v>43338.208333333328</v>
      </c>
    </row>
    <row r="845" spans="1:20" ht="31" x14ac:dyDescent="0.3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 s="21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8">
        <f t="shared" si="53"/>
        <v>43338.208333333328</v>
      </c>
      <c r="T845" s="8">
        <f t="shared" si="54"/>
        <v>40930.25</v>
      </c>
    </row>
    <row r="846" spans="1:20" x14ac:dyDescent="0.3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 s="21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8">
        <f t="shared" si="53"/>
        <v>40930.25</v>
      </c>
      <c r="T846" s="8">
        <f t="shared" si="54"/>
        <v>43235.208333333328</v>
      </c>
    </row>
    <row r="847" spans="1:20" x14ac:dyDescent="0.3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 s="21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8">
        <f t="shared" si="53"/>
        <v>43235.208333333328</v>
      </c>
      <c r="T847" s="8">
        <f t="shared" si="54"/>
        <v>43302.208333333328</v>
      </c>
    </row>
    <row r="848" spans="1:20" x14ac:dyDescent="0.3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 s="21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8">
        <f t="shared" si="53"/>
        <v>43302.208333333328</v>
      </c>
      <c r="T848" s="8">
        <f t="shared" si="54"/>
        <v>43107.25</v>
      </c>
    </row>
    <row r="849" spans="1:20" x14ac:dyDescent="0.3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 s="21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8">
        <f t="shared" si="53"/>
        <v>43107.25</v>
      </c>
      <c r="T849" s="8">
        <f t="shared" si="54"/>
        <v>40341.208333333336</v>
      </c>
    </row>
    <row r="850" spans="1:20" x14ac:dyDescent="0.3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 s="21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8">
        <f t="shared" si="53"/>
        <v>40341.208333333336</v>
      </c>
      <c r="T850" s="8">
        <f t="shared" si="54"/>
        <v>40948.25</v>
      </c>
    </row>
    <row r="851" spans="1:20" x14ac:dyDescent="0.3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 s="2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8">
        <f t="shared" si="53"/>
        <v>40948.25</v>
      </c>
      <c r="T851" s="8">
        <f t="shared" si="54"/>
        <v>40866.25</v>
      </c>
    </row>
    <row r="852" spans="1:20" x14ac:dyDescent="0.3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 s="21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8">
        <f t="shared" si="53"/>
        <v>40866.25</v>
      </c>
      <c r="T852" s="8">
        <f t="shared" si="54"/>
        <v>41031.208333333336</v>
      </c>
    </row>
    <row r="853" spans="1:20" ht="31" x14ac:dyDescent="0.3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 s="21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8">
        <f t="shared" si="53"/>
        <v>41031.208333333336</v>
      </c>
      <c r="T853" s="8">
        <f t="shared" si="54"/>
        <v>40740.208333333336</v>
      </c>
    </row>
    <row r="854" spans="1:20" ht="31" x14ac:dyDescent="0.3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 s="21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8">
        <f t="shared" si="53"/>
        <v>40740.208333333336</v>
      </c>
      <c r="T854" s="8">
        <f t="shared" si="54"/>
        <v>40714.208333333336</v>
      </c>
    </row>
    <row r="855" spans="1:20" x14ac:dyDescent="0.3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 s="21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8">
        <f t="shared" si="53"/>
        <v>40714.208333333336</v>
      </c>
      <c r="T855" s="8">
        <f t="shared" si="54"/>
        <v>43787.25</v>
      </c>
    </row>
    <row r="856" spans="1:20" ht="31" x14ac:dyDescent="0.3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 s="21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8">
        <f t="shared" si="53"/>
        <v>43787.25</v>
      </c>
      <c r="T856" s="8">
        <f t="shared" si="54"/>
        <v>40712.208333333336</v>
      </c>
    </row>
    <row r="857" spans="1:20" x14ac:dyDescent="0.3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 s="21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8">
        <f t="shared" si="53"/>
        <v>40712.208333333336</v>
      </c>
      <c r="T857" s="8">
        <f t="shared" si="54"/>
        <v>41023.208333333336</v>
      </c>
    </row>
    <row r="858" spans="1:20" x14ac:dyDescent="0.3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 s="21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8">
        <f t="shared" si="53"/>
        <v>41023.208333333336</v>
      </c>
      <c r="T858" s="8">
        <f t="shared" si="54"/>
        <v>40944.25</v>
      </c>
    </row>
    <row r="859" spans="1:20" ht="31" x14ac:dyDescent="0.3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 s="21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8">
        <f t="shared" si="53"/>
        <v>40944.25</v>
      </c>
      <c r="T859" s="8">
        <f t="shared" si="54"/>
        <v>43211.208333333328</v>
      </c>
    </row>
    <row r="860" spans="1:20" ht="31" x14ac:dyDescent="0.3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 s="21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8">
        <f t="shared" si="53"/>
        <v>43211.208333333328</v>
      </c>
      <c r="T860" s="8">
        <f t="shared" si="54"/>
        <v>41334.25</v>
      </c>
    </row>
    <row r="861" spans="1:20" ht="31" x14ac:dyDescent="0.3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 s="2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8">
        <f t="shared" si="53"/>
        <v>41334.25</v>
      </c>
      <c r="T861" s="8">
        <f t="shared" si="54"/>
        <v>43515.25</v>
      </c>
    </row>
    <row r="862" spans="1:20" ht="31" x14ac:dyDescent="0.3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 s="21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8">
        <f t="shared" si="53"/>
        <v>43515.25</v>
      </c>
      <c r="T862" s="8">
        <f t="shared" si="54"/>
        <v>40258.208333333336</v>
      </c>
    </row>
    <row r="863" spans="1:20" x14ac:dyDescent="0.3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 s="21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8">
        <f t="shared" si="53"/>
        <v>40258.208333333336</v>
      </c>
      <c r="T863" s="8">
        <f t="shared" si="54"/>
        <v>40756.208333333336</v>
      </c>
    </row>
    <row r="864" spans="1:20" x14ac:dyDescent="0.3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 s="21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8">
        <f t="shared" si="53"/>
        <v>40756.208333333336</v>
      </c>
      <c r="T864" s="8">
        <f t="shared" si="54"/>
        <v>42172.208333333328</v>
      </c>
    </row>
    <row r="865" spans="1:20" x14ac:dyDescent="0.3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 s="21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8">
        <f t="shared" si="53"/>
        <v>42172.208333333328</v>
      </c>
      <c r="T865" s="8">
        <f t="shared" si="54"/>
        <v>42601.208333333328</v>
      </c>
    </row>
    <row r="866" spans="1:20" x14ac:dyDescent="0.3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 s="21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8">
        <f t="shared" si="53"/>
        <v>42601.208333333328</v>
      </c>
      <c r="T866" s="8">
        <f t="shared" si="54"/>
        <v>41897.208333333336</v>
      </c>
    </row>
    <row r="867" spans="1:20" x14ac:dyDescent="0.3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 s="21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8">
        <f t="shared" si="53"/>
        <v>41897.208333333336</v>
      </c>
      <c r="T867" s="8">
        <f t="shared" si="54"/>
        <v>40671.208333333336</v>
      </c>
    </row>
    <row r="868" spans="1:20" x14ac:dyDescent="0.3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 s="21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8">
        <f t="shared" si="53"/>
        <v>40671.208333333336</v>
      </c>
      <c r="T868" s="8">
        <f t="shared" si="54"/>
        <v>43382.208333333328</v>
      </c>
    </row>
    <row r="869" spans="1:20" ht="31" x14ac:dyDescent="0.3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 s="21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8">
        <f t="shared" si="53"/>
        <v>43382.208333333328</v>
      </c>
      <c r="T869" s="8">
        <f t="shared" si="54"/>
        <v>41559.208333333336</v>
      </c>
    </row>
    <row r="870" spans="1:20" x14ac:dyDescent="0.3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 s="21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8">
        <f t="shared" si="53"/>
        <v>41559.208333333336</v>
      </c>
      <c r="T870" s="8">
        <f t="shared" si="54"/>
        <v>40350.208333333336</v>
      </c>
    </row>
    <row r="871" spans="1:20" x14ac:dyDescent="0.3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 s="2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8">
        <f t="shared" si="53"/>
        <v>40350.208333333336</v>
      </c>
      <c r="T871" s="8">
        <f t="shared" si="54"/>
        <v>42240.208333333328</v>
      </c>
    </row>
    <row r="872" spans="1:20" x14ac:dyDescent="0.3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 s="21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8">
        <f t="shared" si="53"/>
        <v>42240.208333333328</v>
      </c>
      <c r="T872" s="8">
        <f t="shared" si="54"/>
        <v>43040.208333333328</v>
      </c>
    </row>
    <row r="873" spans="1:20" ht="31" x14ac:dyDescent="0.3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 s="21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8">
        <f t="shared" si="53"/>
        <v>43040.208333333328</v>
      </c>
      <c r="T873" s="8">
        <f t="shared" si="54"/>
        <v>43346.208333333328</v>
      </c>
    </row>
    <row r="874" spans="1:20" x14ac:dyDescent="0.3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 s="21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8">
        <f t="shared" si="53"/>
        <v>43346.208333333328</v>
      </c>
      <c r="T874" s="8">
        <f t="shared" si="54"/>
        <v>41647.25</v>
      </c>
    </row>
    <row r="875" spans="1:20" x14ac:dyDescent="0.3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 s="21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8">
        <f t="shared" si="53"/>
        <v>41647.25</v>
      </c>
      <c r="T875" s="8">
        <f t="shared" si="54"/>
        <v>40291.208333333336</v>
      </c>
    </row>
    <row r="876" spans="1:20" x14ac:dyDescent="0.3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 s="21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8">
        <f t="shared" si="53"/>
        <v>40291.208333333336</v>
      </c>
      <c r="T876" s="8">
        <f t="shared" si="54"/>
        <v>40556.25</v>
      </c>
    </row>
    <row r="877" spans="1:20" x14ac:dyDescent="0.3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 s="21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8">
        <f t="shared" si="53"/>
        <v>40556.25</v>
      </c>
      <c r="T877" s="8">
        <f t="shared" si="54"/>
        <v>43624.208333333328</v>
      </c>
    </row>
    <row r="878" spans="1:20" ht="31" x14ac:dyDescent="0.3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 s="21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8">
        <f t="shared" si="53"/>
        <v>43624.208333333328</v>
      </c>
      <c r="T878" s="8">
        <f t="shared" si="54"/>
        <v>42577.208333333328</v>
      </c>
    </row>
    <row r="879" spans="1:20" x14ac:dyDescent="0.3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 s="21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8">
        <f t="shared" si="53"/>
        <v>42577.208333333328</v>
      </c>
      <c r="T879" s="8">
        <f t="shared" si="54"/>
        <v>43845.25</v>
      </c>
    </row>
    <row r="880" spans="1:20" x14ac:dyDescent="0.3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 s="21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8">
        <f t="shared" si="53"/>
        <v>43845.25</v>
      </c>
      <c r="T880" s="8">
        <f t="shared" si="54"/>
        <v>42788.25</v>
      </c>
    </row>
    <row r="881" spans="1:20" x14ac:dyDescent="0.3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 s="2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8">
        <f t="shared" si="53"/>
        <v>42788.25</v>
      </c>
      <c r="T881" s="8">
        <f t="shared" si="54"/>
        <v>43667.208333333328</v>
      </c>
    </row>
    <row r="882" spans="1:20" x14ac:dyDescent="0.3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 s="21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8">
        <f t="shared" si="53"/>
        <v>43667.208333333328</v>
      </c>
      <c r="T882" s="8">
        <f t="shared" si="54"/>
        <v>42194.208333333328</v>
      </c>
    </row>
    <row r="883" spans="1:20" x14ac:dyDescent="0.3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 s="21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8">
        <f t="shared" si="53"/>
        <v>42194.208333333328</v>
      </c>
      <c r="T883" s="8">
        <f t="shared" si="54"/>
        <v>42025.25</v>
      </c>
    </row>
    <row r="884" spans="1:20" x14ac:dyDescent="0.3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 s="21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8">
        <f t="shared" si="53"/>
        <v>42025.25</v>
      </c>
      <c r="T884" s="8">
        <f t="shared" si="54"/>
        <v>40323.208333333336</v>
      </c>
    </row>
    <row r="885" spans="1:20" ht="31" x14ac:dyDescent="0.3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 s="21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8">
        <f t="shared" si="53"/>
        <v>40323.208333333336</v>
      </c>
      <c r="T885" s="8">
        <f t="shared" si="54"/>
        <v>41763.208333333336</v>
      </c>
    </row>
    <row r="886" spans="1:20" x14ac:dyDescent="0.3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 s="21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8">
        <f t="shared" si="53"/>
        <v>41763.208333333336</v>
      </c>
      <c r="T886" s="8">
        <f t="shared" si="54"/>
        <v>40335.208333333336</v>
      </c>
    </row>
    <row r="887" spans="1:20" x14ac:dyDescent="0.3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 s="21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8">
        <f t="shared" si="53"/>
        <v>40335.208333333336</v>
      </c>
      <c r="T887" s="8">
        <f t="shared" si="54"/>
        <v>40416.208333333336</v>
      </c>
    </row>
    <row r="888" spans="1:20" x14ac:dyDescent="0.3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 s="21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8">
        <f t="shared" si="53"/>
        <v>40416.208333333336</v>
      </c>
      <c r="T888" s="8">
        <f t="shared" si="54"/>
        <v>42202.208333333328</v>
      </c>
    </row>
    <row r="889" spans="1:20" ht="31" x14ac:dyDescent="0.3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 s="21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8">
        <f t="shared" si="53"/>
        <v>42202.208333333328</v>
      </c>
      <c r="T889" s="8">
        <f t="shared" si="54"/>
        <v>42836.208333333328</v>
      </c>
    </row>
    <row r="890" spans="1:20" ht="31" x14ac:dyDescent="0.3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 s="21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8">
        <f t="shared" si="53"/>
        <v>42836.208333333328</v>
      </c>
      <c r="T890" s="8">
        <f t="shared" si="54"/>
        <v>41710.208333333336</v>
      </c>
    </row>
    <row r="891" spans="1:20" x14ac:dyDescent="0.3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 s="2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8">
        <f t="shared" si="53"/>
        <v>41710.208333333336</v>
      </c>
      <c r="T891" s="8">
        <f t="shared" si="54"/>
        <v>43640.208333333328</v>
      </c>
    </row>
    <row r="892" spans="1:20" x14ac:dyDescent="0.3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 s="21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8">
        <f t="shared" si="53"/>
        <v>43640.208333333328</v>
      </c>
      <c r="T892" s="8">
        <f t="shared" si="54"/>
        <v>40880.25</v>
      </c>
    </row>
    <row r="893" spans="1:20" ht="31" x14ac:dyDescent="0.3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 s="21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8">
        <f t="shared" si="53"/>
        <v>40880.25</v>
      </c>
      <c r="T893" s="8">
        <f t="shared" si="54"/>
        <v>40319.208333333336</v>
      </c>
    </row>
    <row r="894" spans="1:20" x14ac:dyDescent="0.3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 s="21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8">
        <f t="shared" si="53"/>
        <v>40319.208333333336</v>
      </c>
      <c r="T894" s="8">
        <f t="shared" si="54"/>
        <v>42170.208333333328</v>
      </c>
    </row>
    <row r="895" spans="1:20" x14ac:dyDescent="0.3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 s="21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8">
        <f t="shared" si="53"/>
        <v>42170.208333333328</v>
      </c>
      <c r="T895" s="8">
        <f t="shared" si="54"/>
        <v>41466.208333333336</v>
      </c>
    </row>
    <row r="896" spans="1:20" x14ac:dyDescent="0.3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 s="21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8">
        <f t="shared" si="53"/>
        <v>41466.208333333336</v>
      </c>
      <c r="T896" s="8">
        <f t="shared" si="54"/>
        <v>43134.25</v>
      </c>
    </row>
    <row r="897" spans="1:20" ht="31" x14ac:dyDescent="0.3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 s="21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8">
        <f t="shared" si="53"/>
        <v>43134.25</v>
      </c>
      <c r="T897" s="8">
        <f t="shared" si="54"/>
        <v>40738.208333333336</v>
      </c>
    </row>
    <row r="898" spans="1:20" ht="31" x14ac:dyDescent="0.3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ROUND((E898/D898)*100,0)</f>
        <v>774</v>
      </c>
      <c r="G898" t="s">
        <v>20</v>
      </c>
      <c r="H898">
        <v>1460</v>
      </c>
      <c r="I898" s="21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8">
        <f t="shared" ref="S898:S961" si="57">(((L898/60)/60)/24) + DATE(1970,1,1)</f>
        <v>40738.208333333336</v>
      </c>
      <c r="T898" s="8">
        <f t="shared" ref="T898:T961" si="58">(((L899/60)/60)/24) + DATE(1970,1,1)</f>
        <v>43583.208333333328</v>
      </c>
    </row>
    <row r="899" spans="1:20" x14ac:dyDescent="0.3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 s="21">
        <f t="shared" ref="I899:I962" si="59">ROUND(IF(H899=0,0,E899/H899),2)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8">
        <f t="shared" si="57"/>
        <v>43583.208333333328</v>
      </c>
      <c r="T899" s="8">
        <f t="shared" si="58"/>
        <v>43815.25</v>
      </c>
    </row>
    <row r="900" spans="1:20" x14ac:dyDescent="0.3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 s="21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8">
        <f t="shared" si="57"/>
        <v>43815.25</v>
      </c>
      <c r="T900" s="8">
        <f t="shared" si="58"/>
        <v>41554.208333333336</v>
      </c>
    </row>
    <row r="901" spans="1:20" x14ac:dyDescent="0.3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 s="2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8">
        <f t="shared" si="57"/>
        <v>41554.208333333336</v>
      </c>
      <c r="T901" s="8">
        <f t="shared" si="58"/>
        <v>41901.208333333336</v>
      </c>
    </row>
    <row r="902" spans="1:20" x14ac:dyDescent="0.3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 s="21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8">
        <f t="shared" si="57"/>
        <v>41901.208333333336</v>
      </c>
      <c r="T902" s="8">
        <f t="shared" si="58"/>
        <v>43298.208333333328</v>
      </c>
    </row>
    <row r="903" spans="1:20" x14ac:dyDescent="0.3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 s="21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8">
        <f t="shared" si="57"/>
        <v>43298.208333333328</v>
      </c>
      <c r="T903" s="8">
        <f t="shared" si="58"/>
        <v>42399.25</v>
      </c>
    </row>
    <row r="904" spans="1:20" x14ac:dyDescent="0.3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 s="21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8">
        <f t="shared" si="57"/>
        <v>42399.25</v>
      </c>
      <c r="T904" s="8">
        <f t="shared" si="58"/>
        <v>41034.208333333336</v>
      </c>
    </row>
    <row r="905" spans="1:20" ht="31" x14ac:dyDescent="0.3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 s="21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8">
        <f t="shared" si="57"/>
        <v>41034.208333333336</v>
      </c>
      <c r="T905" s="8">
        <f t="shared" si="58"/>
        <v>41186.208333333336</v>
      </c>
    </row>
    <row r="906" spans="1:20" x14ac:dyDescent="0.3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 s="21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8">
        <f t="shared" si="57"/>
        <v>41186.208333333336</v>
      </c>
      <c r="T906" s="8">
        <f t="shared" si="58"/>
        <v>41536.208333333336</v>
      </c>
    </row>
    <row r="907" spans="1:20" x14ac:dyDescent="0.3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 s="21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8">
        <f t="shared" si="57"/>
        <v>41536.208333333336</v>
      </c>
      <c r="T907" s="8">
        <f t="shared" si="58"/>
        <v>42868.208333333328</v>
      </c>
    </row>
    <row r="908" spans="1:20" ht="31" x14ac:dyDescent="0.3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 s="21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8">
        <f t="shared" si="57"/>
        <v>42868.208333333328</v>
      </c>
      <c r="T908" s="8">
        <f t="shared" si="58"/>
        <v>40660.208333333336</v>
      </c>
    </row>
    <row r="909" spans="1:20" x14ac:dyDescent="0.3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 s="21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8">
        <f t="shared" si="57"/>
        <v>40660.208333333336</v>
      </c>
      <c r="T909" s="8">
        <f t="shared" si="58"/>
        <v>41031.208333333336</v>
      </c>
    </row>
    <row r="910" spans="1:20" x14ac:dyDescent="0.3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 s="21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8">
        <f t="shared" si="57"/>
        <v>41031.208333333336</v>
      </c>
      <c r="T910" s="8">
        <f t="shared" si="58"/>
        <v>43255.208333333328</v>
      </c>
    </row>
    <row r="911" spans="1:20" x14ac:dyDescent="0.3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 s="2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8">
        <f t="shared" si="57"/>
        <v>43255.208333333328</v>
      </c>
      <c r="T911" s="8">
        <f t="shared" si="58"/>
        <v>42026.25</v>
      </c>
    </row>
    <row r="912" spans="1:20" x14ac:dyDescent="0.3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 s="21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8">
        <f t="shared" si="57"/>
        <v>42026.25</v>
      </c>
      <c r="T912" s="8">
        <f t="shared" si="58"/>
        <v>43717.208333333328</v>
      </c>
    </row>
    <row r="913" spans="1:20" x14ac:dyDescent="0.3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 s="21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8">
        <f t="shared" si="57"/>
        <v>43717.208333333328</v>
      </c>
      <c r="T913" s="8">
        <f t="shared" si="58"/>
        <v>41157.208333333336</v>
      </c>
    </row>
    <row r="914" spans="1:20" x14ac:dyDescent="0.3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 s="21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8">
        <f t="shared" si="57"/>
        <v>41157.208333333336</v>
      </c>
      <c r="T914" s="8">
        <f t="shared" si="58"/>
        <v>43597.208333333328</v>
      </c>
    </row>
    <row r="915" spans="1:20" x14ac:dyDescent="0.3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 s="21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8">
        <f t="shared" si="57"/>
        <v>43597.208333333328</v>
      </c>
      <c r="T915" s="8">
        <f t="shared" si="58"/>
        <v>41490.208333333336</v>
      </c>
    </row>
    <row r="916" spans="1:20" x14ac:dyDescent="0.3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 s="21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8">
        <f t="shared" si="57"/>
        <v>41490.208333333336</v>
      </c>
      <c r="T916" s="8">
        <f t="shared" si="58"/>
        <v>42976.208333333328</v>
      </c>
    </row>
    <row r="917" spans="1:20" x14ac:dyDescent="0.3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 s="21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8">
        <f t="shared" si="57"/>
        <v>42976.208333333328</v>
      </c>
      <c r="T917" s="8">
        <f t="shared" si="58"/>
        <v>41991.25</v>
      </c>
    </row>
    <row r="918" spans="1:20" ht="31" x14ac:dyDescent="0.3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 s="21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8">
        <f t="shared" si="57"/>
        <v>41991.25</v>
      </c>
      <c r="T918" s="8">
        <f t="shared" si="58"/>
        <v>40722.208333333336</v>
      </c>
    </row>
    <row r="919" spans="1:20" x14ac:dyDescent="0.3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 s="21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8">
        <f t="shared" si="57"/>
        <v>40722.208333333336</v>
      </c>
      <c r="T919" s="8">
        <f t="shared" si="58"/>
        <v>41117.208333333336</v>
      </c>
    </row>
    <row r="920" spans="1:20" x14ac:dyDescent="0.3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 s="21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8">
        <f t="shared" si="57"/>
        <v>41117.208333333336</v>
      </c>
      <c r="T920" s="8">
        <f t="shared" si="58"/>
        <v>43022.208333333328</v>
      </c>
    </row>
    <row r="921" spans="1:20" x14ac:dyDescent="0.3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 s="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8">
        <f t="shared" si="57"/>
        <v>43022.208333333328</v>
      </c>
      <c r="T921" s="8">
        <f t="shared" si="58"/>
        <v>43503.25</v>
      </c>
    </row>
    <row r="922" spans="1:20" x14ac:dyDescent="0.3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 s="21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8">
        <f t="shared" si="57"/>
        <v>43503.25</v>
      </c>
      <c r="T922" s="8">
        <f t="shared" si="58"/>
        <v>40951.25</v>
      </c>
    </row>
    <row r="923" spans="1:20" x14ac:dyDescent="0.3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 s="21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8">
        <f t="shared" si="57"/>
        <v>40951.25</v>
      </c>
      <c r="T923" s="8">
        <f t="shared" si="58"/>
        <v>43443.25</v>
      </c>
    </row>
    <row r="924" spans="1:20" x14ac:dyDescent="0.3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 s="21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8">
        <f t="shared" si="57"/>
        <v>43443.25</v>
      </c>
      <c r="T924" s="8">
        <f t="shared" si="58"/>
        <v>40373.208333333336</v>
      </c>
    </row>
    <row r="925" spans="1:20" x14ac:dyDescent="0.3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 s="21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8">
        <f t="shared" si="57"/>
        <v>40373.208333333336</v>
      </c>
      <c r="T925" s="8">
        <f t="shared" si="58"/>
        <v>43769.208333333328</v>
      </c>
    </row>
    <row r="926" spans="1:20" x14ac:dyDescent="0.3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 s="21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8">
        <f t="shared" si="57"/>
        <v>43769.208333333328</v>
      </c>
      <c r="T926" s="8">
        <f t="shared" si="58"/>
        <v>43000.208333333328</v>
      </c>
    </row>
    <row r="927" spans="1:20" ht="31" x14ac:dyDescent="0.3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 s="21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8">
        <f t="shared" si="57"/>
        <v>43000.208333333328</v>
      </c>
      <c r="T927" s="8">
        <f t="shared" si="58"/>
        <v>42502.208333333328</v>
      </c>
    </row>
    <row r="928" spans="1:20" x14ac:dyDescent="0.3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 s="21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8">
        <f t="shared" si="57"/>
        <v>42502.208333333328</v>
      </c>
      <c r="T928" s="8">
        <f t="shared" si="58"/>
        <v>41102.208333333336</v>
      </c>
    </row>
    <row r="929" spans="1:20" x14ac:dyDescent="0.3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 s="21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8">
        <f t="shared" si="57"/>
        <v>41102.208333333336</v>
      </c>
      <c r="T929" s="8">
        <f t="shared" si="58"/>
        <v>41637.25</v>
      </c>
    </row>
    <row r="930" spans="1:20" x14ac:dyDescent="0.3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 s="21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8">
        <f t="shared" si="57"/>
        <v>41637.25</v>
      </c>
      <c r="T930" s="8">
        <f t="shared" si="58"/>
        <v>42858.208333333328</v>
      </c>
    </row>
    <row r="931" spans="1:20" x14ac:dyDescent="0.3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 s="2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8">
        <f t="shared" si="57"/>
        <v>42858.208333333328</v>
      </c>
      <c r="T931" s="8">
        <f t="shared" si="58"/>
        <v>42060.25</v>
      </c>
    </row>
    <row r="932" spans="1:20" x14ac:dyDescent="0.3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 s="21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8">
        <f t="shared" si="57"/>
        <v>42060.25</v>
      </c>
      <c r="T932" s="8">
        <f t="shared" si="58"/>
        <v>41818.208333333336</v>
      </c>
    </row>
    <row r="933" spans="1:20" x14ac:dyDescent="0.3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 s="21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8">
        <f t="shared" si="57"/>
        <v>41818.208333333336</v>
      </c>
      <c r="T933" s="8">
        <f t="shared" si="58"/>
        <v>41709.208333333336</v>
      </c>
    </row>
    <row r="934" spans="1:20" x14ac:dyDescent="0.3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 s="21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8">
        <f t="shared" si="57"/>
        <v>41709.208333333336</v>
      </c>
      <c r="T934" s="8">
        <f t="shared" si="58"/>
        <v>41372.208333333336</v>
      </c>
    </row>
    <row r="935" spans="1:20" x14ac:dyDescent="0.3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 s="21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8">
        <f t="shared" si="57"/>
        <v>41372.208333333336</v>
      </c>
      <c r="T935" s="8">
        <f t="shared" si="58"/>
        <v>42422.25</v>
      </c>
    </row>
    <row r="936" spans="1:20" x14ac:dyDescent="0.3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 s="21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8">
        <f t="shared" si="57"/>
        <v>42422.25</v>
      </c>
      <c r="T936" s="8">
        <f t="shared" si="58"/>
        <v>42209.208333333328</v>
      </c>
    </row>
    <row r="937" spans="1:20" ht="31" x14ac:dyDescent="0.3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 s="21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8">
        <f t="shared" si="57"/>
        <v>42209.208333333328</v>
      </c>
      <c r="T937" s="8">
        <f t="shared" si="58"/>
        <v>43668.208333333328</v>
      </c>
    </row>
    <row r="938" spans="1:20" x14ac:dyDescent="0.3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 s="21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8">
        <f t="shared" si="57"/>
        <v>43668.208333333328</v>
      </c>
      <c r="T938" s="8">
        <f t="shared" si="58"/>
        <v>42334.25</v>
      </c>
    </row>
    <row r="939" spans="1:20" x14ac:dyDescent="0.3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 s="21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8">
        <f t="shared" si="57"/>
        <v>42334.25</v>
      </c>
      <c r="T939" s="8">
        <f t="shared" si="58"/>
        <v>43263.208333333328</v>
      </c>
    </row>
    <row r="940" spans="1:20" x14ac:dyDescent="0.3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 s="21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8">
        <f t="shared" si="57"/>
        <v>43263.208333333328</v>
      </c>
      <c r="T940" s="8">
        <f t="shared" si="58"/>
        <v>40670.208333333336</v>
      </c>
    </row>
    <row r="941" spans="1:20" ht="31" x14ac:dyDescent="0.3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 s="2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8">
        <f t="shared" si="57"/>
        <v>40670.208333333336</v>
      </c>
      <c r="T941" s="8">
        <f t="shared" si="58"/>
        <v>41244.25</v>
      </c>
    </row>
    <row r="942" spans="1:20" x14ac:dyDescent="0.3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 s="21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8">
        <f t="shared" si="57"/>
        <v>41244.25</v>
      </c>
      <c r="T942" s="8">
        <f t="shared" si="58"/>
        <v>40552.25</v>
      </c>
    </row>
    <row r="943" spans="1:20" x14ac:dyDescent="0.3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 s="21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8">
        <f t="shared" si="57"/>
        <v>40552.25</v>
      </c>
      <c r="T943" s="8">
        <f t="shared" si="58"/>
        <v>40568.25</v>
      </c>
    </row>
    <row r="944" spans="1:20" x14ac:dyDescent="0.3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 s="21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8">
        <f t="shared" si="57"/>
        <v>40568.25</v>
      </c>
      <c r="T944" s="8">
        <f t="shared" si="58"/>
        <v>41906.208333333336</v>
      </c>
    </row>
    <row r="945" spans="1:20" x14ac:dyDescent="0.3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 s="21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8">
        <f t="shared" si="57"/>
        <v>41906.208333333336</v>
      </c>
      <c r="T945" s="8">
        <f t="shared" si="58"/>
        <v>42776.25</v>
      </c>
    </row>
    <row r="946" spans="1:20" x14ac:dyDescent="0.3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 s="21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8">
        <f t="shared" si="57"/>
        <v>42776.25</v>
      </c>
      <c r="T946" s="8">
        <f t="shared" si="58"/>
        <v>41004.208333333336</v>
      </c>
    </row>
    <row r="947" spans="1:20" x14ac:dyDescent="0.3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 s="21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8">
        <f t="shared" si="57"/>
        <v>41004.208333333336</v>
      </c>
      <c r="T947" s="8">
        <f t="shared" si="58"/>
        <v>40710.208333333336</v>
      </c>
    </row>
    <row r="948" spans="1:20" ht="31" x14ac:dyDescent="0.3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 s="21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8">
        <f t="shared" si="57"/>
        <v>40710.208333333336</v>
      </c>
      <c r="T948" s="8">
        <f t="shared" si="58"/>
        <v>41908.208333333336</v>
      </c>
    </row>
    <row r="949" spans="1:20" x14ac:dyDescent="0.3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 s="21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8">
        <f t="shared" si="57"/>
        <v>41908.208333333336</v>
      </c>
      <c r="T949" s="8">
        <f t="shared" si="58"/>
        <v>41985.25</v>
      </c>
    </row>
    <row r="950" spans="1:20" x14ac:dyDescent="0.3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 s="21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8">
        <f t="shared" si="57"/>
        <v>41985.25</v>
      </c>
      <c r="T950" s="8">
        <f t="shared" si="58"/>
        <v>42112.208333333328</v>
      </c>
    </row>
    <row r="951" spans="1:20" ht="31" x14ac:dyDescent="0.3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 s="2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8">
        <f t="shared" si="57"/>
        <v>42112.208333333328</v>
      </c>
      <c r="T951" s="8">
        <f t="shared" si="58"/>
        <v>43571.208333333328</v>
      </c>
    </row>
    <row r="952" spans="1:20" x14ac:dyDescent="0.3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 s="21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8">
        <f t="shared" si="57"/>
        <v>43571.208333333328</v>
      </c>
      <c r="T952" s="8">
        <f t="shared" si="58"/>
        <v>42730.25</v>
      </c>
    </row>
    <row r="953" spans="1:20" x14ac:dyDescent="0.3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 s="21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8">
        <f t="shared" si="57"/>
        <v>42730.25</v>
      </c>
      <c r="T953" s="8">
        <f t="shared" si="58"/>
        <v>42591.208333333328</v>
      </c>
    </row>
    <row r="954" spans="1:20" x14ac:dyDescent="0.3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 s="21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8">
        <f t="shared" si="57"/>
        <v>42591.208333333328</v>
      </c>
      <c r="T954" s="8">
        <f t="shared" si="58"/>
        <v>42358.25</v>
      </c>
    </row>
    <row r="955" spans="1:20" ht="31" x14ac:dyDescent="0.3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 s="21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8">
        <f t="shared" si="57"/>
        <v>42358.25</v>
      </c>
      <c r="T955" s="8">
        <f t="shared" si="58"/>
        <v>41174.208333333336</v>
      </c>
    </row>
    <row r="956" spans="1:20" x14ac:dyDescent="0.3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 s="21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8">
        <f t="shared" si="57"/>
        <v>41174.208333333336</v>
      </c>
      <c r="T956" s="8">
        <f t="shared" si="58"/>
        <v>41238.25</v>
      </c>
    </row>
    <row r="957" spans="1:20" ht="31" x14ac:dyDescent="0.3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 s="21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8">
        <f t="shared" si="57"/>
        <v>41238.25</v>
      </c>
      <c r="T957" s="8">
        <f t="shared" si="58"/>
        <v>42360.25</v>
      </c>
    </row>
    <row r="958" spans="1:20" x14ac:dyDescent="0.3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 s="21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8">
        <f t="shared" si="57"/>
        <v>42360.25</v>
      </c>
      <c r="T958" s="8">
        <f t="shared" si="58"/>
        <v>40955.25</v>
      </c>
    </row>
    <row r="959" spans="1:20" x14ac:dyDescent="0.3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 s="21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8">
        <f t="shared" si="57"/>
        <v>40955.25</v>
      </c>
      <c r="T959" s="8">
        <f t="shared" si="58"/>
        <v>40350.208333333336</v>
      </c>
    </row>
    <row r="960" spans="1:20" ht="31" x14ac:dyDescent="0.3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 s="21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8">
        <f t="shared" si="57"/>
        <v>40350.208333333336</v>
      </c>
      <c r="T960" s="8">
        <f t="shared" si="58"/>
        <v>40357.208333333336</v>
      </c>
    </row>
    <row r="961" spans="1:20" x14ac:dyDescent="0.3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 s="2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8">
        <f t="shared" si="57"/>
        <v>40357.208333333336</v>
      </c>
      <c r="T961" s="8">
        <f t="shared" si="58"/>
        <v>42408.25</v>
      </c>
    </row>
    <row r="962" spans="1:20" x14ac:dyDescent="0.3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ROUND((E962/D962)*100,0)</f>
        <v>85</v>
      </c>
      <c r="G962" t="s">
        <v>14</v>
      </c>
      <c r="H962">
        <v>55</v>
      </c>
      <c r="I962" s="21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8">
        <f t="shared" ref="S962:S1001" si="61">(((L962/60)/60)/24) + DATE(1970,1,1)</f>
        <v>42408.25</v>
      </c>
      <c r="T962" s="8">
        <f t="shared" ref="T962:T1001" si="62">(((L963/60)/60)/24) + DATE(1970,1,1)</f>
        <v>40591.25</v>
      </c>
    </row>
    <row r="963" spans="1:20" ht="31" x14ac:dyDescent="0.3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 s="21">
        <f t="shared" ref="I963:I1001" si="63">ROUND(IF(H963=0,0,E963/H963),2)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8">
        <f t="shared" si="61"/>
        <v>40591.25</v>
      </c>
      <c r="T963" s="8">
        <f t="shared" si="62"/>
        <v>41592.25</v>
      </c>
    </row>
    <row r="964" spans="1:20" x14ac:dyDescent="0.3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 s="21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8">
        <f t="shared" si="61"/>
        <v>41592.25</v>
      </c>
      <c r="T964" s="8">
        <f t="shared" si="62"/>
        <v>40607.25</v>
      </c>
    </row>
    <row r="965" spans="1:20" x14ac:dyDescent="0.3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 s="21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8">
        <f t="shared" si="61"/>
        <v>40607.25</v>
      </c>
      <c r="T965" s="8">
        <f t="shared" si="62"/>
        <v>42135.208333333328</v>
      </c>
    </row>
    <row r="966" spans="1:20" x14ac:dyDescent="0.3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 s="21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8">
        <f t="shared" si="61"/>
        <v>42135.208333333328</v>
      </c>
      <c r="T966" s="8">
        <f t="shared" si="62"/>
        <v>40203.25</v>
      </c>
    </row>
    <row r="967" spans="1:20" x14ac:dyDescent="0.3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 s="21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8">
        <f t="shared" si="61"/>
        <v>40203.25</v>
      </c>
      <c r="T967" s="8">
        <f t="shared" si="62"/>
        <v>42901.208333333328</v>
      </c>
    </row>
    <row r="968" spans="1:20" x14ac:dyDescent="0.3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 s="21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8">
        <f t="shared" si="61"/>
        <v>42901.208333333328</v>
      </c>
      <c r="T968" s="8">
        <f t="shared" si="62"/>
        <v>41005.208333333336</v>
      </c>
    </row>
    <row r="969" spans="1:20" x14ac:dyDescent="0.3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 s="21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8">
        <f t="shared" si="61"/>
        <v>41005.208333333336</v>
      </c>
      <c r="T969" s="8">
        <f t="shared" si="62"/>
        <v>40544.25</v>
      </c>
    </row>
    <row r="970" spans="1:20" ht="31" x14ac:dyDescent="0.3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 s="21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8">
        <f t="shared" si="61"/>
        <v>40544.25</v>
      </c>
      <c r="T970" s="8">
        <f t="shared" si="62"/>
        <v>43821.25</v>
      </c>
    </row>
    <row r="971" spans="1:20" x14ac:dyDescent="0.3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 s="2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8">
        <f t="shared" si="61"/>
        <v>43821.25</v>
      </c>
      <c r="T971" s="8">
        <f t="shared" si="62"/>
        <v>40672.208333333336</v>
      </c>
    </row>
    <row r="972" spans="1:20" ht="31" x14ac:dyDescent="0.3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 s="21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8">
        <f t="shared" si="61"/>
        <v>40672.208333333336</v>
      </c>
      <c r="T972" s="8">
        <f t="shared" si="62"/>
        <v>41555.208333333336</v>
      </c>
    </row>
    <row r="973" spans="1:20" x14ac:dyDescent="0.3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 s="21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8">
        <f t="shared" si="61"/>
        <v>41555.208333333336</v>
      </c>
      <c r="T973" s="8">
        <f t="shared" si="62"/>
        <v>41792.208333333336</v>
      </c>
    </row>
    <row r="974" spans="1:20" ht="31" x14ac:dyDescent="0.3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 s="21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8">
        <f t="shared" si="61"/>
        <v>41792.208333333336</v>
      </c>
      <c r="T974" s="8">
        <f t="shared" si="62"/>
        <v>40522.25</v>
      </c>
    </row>
    <row r="975" spans="1:20" x14ac:dyDescent="0.3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 s="21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8">
        <f t="shared" si="61"/>
        <v>40522.25</v>
      </c>
      <c r="T975" s="8">
        <f t="shared" si="62"/>
        <v>41412.208333333336</v>
      </c>
    </row>
    <row r="976" spans="1:20" x14ac:dyDescent="0.3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 s="21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8">
        <f t="shared" si="61"/>
        <v>41412.208333333336</v>
      </c>
      <c r="T976" s="8">
        <f t="shared" si="62"/>
        <v>42337.25</v>
      </c>
    </row>
    <row r="977" spans="1:20" x14ac:dyDescent="0.3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 s="21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8">
        <f t="shared" si="61"/>
        <v>42337.25</v>
      </c>
      <c r="T977" s="8">
        <f t="shared" si="62"/>
        <v>40571.25</v>
      </c>
    </row>
    <row r="978" spans="1:20" ht="31" x14ac:dyDescent="0.3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 s="21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8">
        <f t="shared" si="61"/>
        <v>40571.25</v>
      </c>
      <c r="T978" s="8">
        <f t="shared" si="62"/>
        <v>43138.25</v>
      </c>
    </row>
    <row r="979" spans="1:20" x14ac:dyDescent="0.3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 s="21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8">
        <f t="shared" si="61"/>
        <v>43138.25</v>
      </c>
      <c r="T979" s="8">
        <f t="shared" si="62"/>
        <v>42686.25</v>
      </c>
    </row>
    <row r="980" spans="1:20" x14ac:dyDescent="0.3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 s="21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8">
        <f t="shared" si="61"/>
        <v>42686.25</v>
      </c>
      <c r="T980" s="8">
        <f t="shared" si="62"/>
        <v>42078.208333333328</v>
      </c>
    </row>
    <row r="981" spans="1:20" x14ac:dyDescent="0.3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 s="2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8">
        <f t="shared" si="61"/>
        <v>42078.208333333328</v>
      </c>
      <c r="T981" s="8">
        <f t="shared" si="62"/>
        <v>42307.208333333328</v>
      </c>
    </row>
    <row r="982" spans="1:20" x14ac:dyDescent="0.3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 s="21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8">
        <f t="shared" si="61"/>
        <v>42307.208333333328</v>
      </c>
      <c r="T982" s="8">
        <f t="shared" si="62"/>
        <v>43094.25</v>
      </c>
    </row>
    <row r="983" spans="1:20" x14ac:dyDescent="0.3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 s="21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8">
        <f t="shared" si="61"/>
        <v>43094.25</v>
      </c>
      <c r="T983" s="8">
        <f t="shared" si="62"/>
        <v>40743.208333333336</v>
      </c>
    </row>
    <row r="984" spans="1:20" x14ac:dyDescent="0.3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 s="21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8">
        <f t="shared" si="61"/>
        <v>40743.208333333336</v>
      </c>
      <c r="T984" s="8">
        <f t="shared" si="62"/>
        <v>43681.208333333328</v>
      </c>
    </row>
    <row r="985" spans="1:20" x14ac:dyDescent="0.3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 s="21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8">
        <f t="shared" si="61"/>
        <v>43681.208333333328</v>
      </c>
      <c r="T985" s="8">
        <f t="shared" si="62"/>
        <v>43716.208333333328</v>
      </c>
    </row>
    <row r="986" spans="1:20" ht="31" x14ac:dyDescent="0.3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 s="21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8">
        <f t="shared" si="61"/>
        <v>43716.208333333328</v>
      </c>
      <c r="T986" s="8">
        <f t="shared" si="62"/>
        <v>41614.25</v>
      </c>
    </row>
    <row r="987" spans="1:20" x14ac:dyDescent="0.3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 s="21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8">
        <f t="shared" si="61"/>
        <v>41614.25</v>
      </c>
      <c r="T987" s="8">
        <f t="shared" si="62"/>
        <v>40638.208333333336</v>
      </c>
    </row>
    <row r="988" spans="1:20" ht="31" x14ac:dyDescent="0.3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 s="21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8">
        <f t="shared" si="61"/>
        <v>40638.208333333336</v>
      </c>
      <c r="T988" s="8">
        <f t="shared" si="62"/>
        <v>42852.208333333328</v>
      </c>
    </row>
    <row r="989" spans="1:20" x14ac:dyDescent="0.3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 s="21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8">
        <f t="shared" si="61"/>
        <v>42852.208333333328</v>
      </c>
      <c r="T989" s="8">
        <f t="shared" si="62"/>
        <v>42686.25</v>
      </c>
    </row>
    <row r="990" spans="1:20" x14ac:dyDescent="0.3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 s="21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8">
        <f t="shared" si="61"/>
        <v>42686.25</v>
      </c>
      <c r="T990" s="8">
        <f t="shared" si="62"/>
        <v>43571.208333333328</v>
      </c>
    </row>
    <row r="991" spans="1:20" x14ac:dyDescent="0.3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 s="2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8">
        <f t="shared" si="61"/>
        <v>43571.208333333328</v>
      </c>
      <c r="T991" s="8">
        <f t="shared" si="62"/>
        <v>42432.25</v>
      </c>
    </row>
    <row r="992" spans="1:20" x14ac:dyDescent="0.3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 s="21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8">
        <f t="shared" si="61"/>
        <v>42432.25</v>
      </c>
      <c r="T992" s="8">
        <f t="shared" si="62"/>
        <v>41907.208333333336</v>
      </c>
    </row>
    <row r="993" spans="1:20" x14ac:dyDescent="0.3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 s="21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8">
        <f t="shared" si="61"/>
        <v>41907.208333333336</v>
      </c>
      <c r="T993" s="8">
        <f t="shared" si="62"/>
        <v>43227.208333333328</v>
      </c>
    </row>
    <row r="994" spans="1:20" x14ac:dyDescent="0.3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 s="21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8">
        <f t="shared" si="61"/>
        <v>43227.208333333328</v>
      </c>
      <c r="T994" s="8">
        <f t="shared" si="62"/>
        <v>42362.25</v>
      </c>
    </row>
    <row r="995" spans="1:20" x14ac:dyDescent="0.3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 s="21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8">
        <f t="shared" si="61"/>
        <v>42362.25</v>
      </c>
      <c r="T995" s="8">
        <f t="shared" si="62"/>
        <v>41929.208333333336</v>
      </c>
    </row>
    <row r="996" spans="1:20" x14ac:dyDescent="0.3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 s="21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8">
        <f t="shared" si="61"/>
        <v>41929.208333333336</v>
      </c>
      <c r="T996" s="8">
        <f t="shared" si="62"/>
        <v>43408.208333333328</v>
      </c>
    </row>
    <row r="997" spans="1:20" x14ac:dyDescent="0.3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 s="21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8">
        <f t="shared" si="61"/>
        <v>43408.208333333328</v>
      </c>
      <c r="T997" s="8">
        <f t="shared" si="62"/>
        <v>41276.25</v>
      </c>
    </row>
    <row r="998" spans="1:20" ht="31" x14ac:dyDescent="0.3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 s="21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8">
        <f t="shared" si="61"/>
        <v>41276.25</v>
      </c>
      <c r="T998" s="8">
        <f t="shared" si="62"/>
        <v>41659.25</v>
      </c>
    </row>
    <row r="999" spans="1:20" x14ac:dyDescent="0.3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 s="21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8">
        <f t="shared" si="61"/>
        <v>41659.25</v>
      </c>
      <c r="T999" s="8">
        <f t="shared" si="62"/>
        <v>40220.25</v>
      </c>
    </row>
    <row r="1000" spans="1:20" x14ac:dyDescent="0.3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 s="21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8">
        <f t="shared" si="61"/>
        <v>40220.25</v>
      </c>
      <c r="T1000" s="8">
        <f t="shared" si="62"/>
        <v>42550.208333333328</v>
      </c>
    </row>
    <row r="1001" spans="1:20" x14ac:dyDescent="0.3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 s="2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8">
        <f t="shared" si="61"/>
        <v>42550.208333333328</v>
      </c>
      <c r="T1001" s="8">
        <f t="shared" si="62"/>
        <v>25569</v>
      </c>
    </row>
  </sheetData>
  <autoFilter ref="A1:T1001" xr:uid="{00000000-0001-0000-0000-000000000000}"/>
  <conditionalFormatting sqref="F2:G1001">
    <cfRule type="cellIs" dxfId="25" priority="2" operator="equal">
      <formula>"live"</formula>
    </cfRule>
    <cfRule type="cellIs" dxfId="24" priority="3" operator="equal">
      <formula>"canceled"</formula>
    </cfRule>
    <cfRule type="cellIs" dxfId="23" priority="4" operator="equal">
      <formula>"successful"</formula>
    </cfRule>
    <cfRule type="cellIs" dxfId="22" priority="5" operator="equal">
      <formula>"failed"</formula>
    </cfRule>
  </conditionalFormatting>
  <conditionalFormatting sqref="F2:F1001">
    <cfRule type="colorScale" priority="1">
      <colorScale>
        <cfvo type="min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DC2-E93B-443E-9BE9-AB6BA1EFC512}">
  <sheetPr codeName="Sheet2"/>
  <dimension ref="A1:F25"/>
  <sheetViews>
    <sheetView workbookViewId="0">
      <selection activeCell="B4" sqref="B4:F4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10.83203125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2033</v>
      </c>
    </row>
    <row r="3" spans="1:6" x14ac:dyDescent="0.35">
      <c r="A3" s="5" t="s">
        <v>2046</v>
      </c>
      <c r="B3" s="5" t="s">
        <v>2045</v>
      </c>
    </row>
    <row r="4" spans="1:6" x14ac:dyDescent="0.35">
      <c r="A4" s="5" t="s">
        <v>2034</v>
      </c>
      <c r="B4" s="19" t="s">
        <v>74</v>
      </c>
      <c r="C4" s="19" t="s">
        <v>14</v>
      </c>
      <c r="D4" s="19" t="s">
        <v>47</v>
      </c>
      <c r="E4" s="19" t="s">
        <v>20</v>
      </c>
      <c r="F4" s="19" t="s">
        <v>2044</v>
      </c>
    </row>
    <row r="5" spans="1:6" x14ac:dyDescent="0.35">
      <c r="A5" s="6" t="s">
        <v>2035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35">
      <c r="A6" s="6" t="s">
        <v>2036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35">
      <c r="A7" s="6" t="s">
        <v>2037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35">
      <c r="A8" s="6" t="s">
        <v>2038</v>
      </c>
      <c r="B8" s="7"/>
      <c r="C8" s="7"/>
      <c r="D8" s="7"/>
      <c r="E8" s="7">
        <v>4</v>
      </c>
      <c r="F8" s="7">
        <v>4</v>
      </c>
    </row>
    <row r="9" spans="1:6" x14ac:dyDescent="0.35">
      <c r="A9" s="6" t="s">
        <v>2039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35">
      <c r="A10" s="6" t="s">
        <v>2040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35">
      <c r="A11" s="6" t="s">
        <v>2041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35">
      <c r="A12" s="6" t="s">
        <v>2042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35">
      <c r="A13" s="6" t="s">
        <v>2043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35">
      <c r="A14" s="6" t="s">
        <v>2044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  <row r="16" spans="1:6" x14ac:dyDescent="0.35">
      <c r="A16" s="6" t="s">
        <v>2119</v>
      </c>
      <c r="B16" t="s">
        <v>2120</v>
      </c>
      <c r="C16" t="s">
        <v>2121</v>
      </c>
    </row>
    <row r="17" spans="1:3" x14ac:dyDescent="0.35">
      <c r="A17" s="6" t="s">
        <v>2035</v>
      </c>
      <c r="B17" s="7">
        <v>178</v>
      </c>
      <c r="C17" s="26">
        <f>B17/1000</f>
        <v>0.17799999999999999</v>
      </c>
    </row>
    <row r="18" spans="1:3" x14ac:dyDescent="0.35">
      <c r="A18" s="6" t="s">
        <v>2036</v>
      </c>
      <c r="B18" s="7">
        <v>46</v>
      </c>
      <c r="C18" s="26">
        <f t="shared" ref="C18:C25" si="0">B18/1000</f>
        <v>4.5999999999999999E-2</v>
      </c>
    </row>
    <row r="19" spans="1:3" x14ac:dyDescent="0.35">
      <c r="A19" s="6" t="s">
        <v>2037</v>
      </c>
      <c r="B19" s="7">
        <v>48</v>
      </c>
      <c r="C19" s="26">
        <f t="shared" si="0"/>
        <v>4.8000000000000001E-2</v>
      </c>
    </row>
    <row r="20" spans="1:3" x14ac:dyDescent="0.35">
      <c r="A20" s="6" t="s">
        <v>2038</v>
      </c>
      <c r="B20" s="7">
        <v>4</v>
      </c>
      <c r="C20" s="26">
        <f t="shared" si="0"/>
        <v>4.0000000000000001E-3</v>
      </c>
    </row>
    <row r="21" spans="1:3" x14ac:dyDescent="0.35">
      <c r="A21" s="6" t="s">
        <v>2039</v>
      </c>
      <c r="B21" s="7">
        <v>175</v>
      </c>
      <c r="C21" s="26">
        <f t="shared" si="0"/>
        <v>0.17499999999999999</v>
      </c>
    </row>
    <row r="22" spans="1:3" x14ac:dyDescent="0.35">
      <c r="A22" s="6" t="s">
        <v>2040</v>
      </c>
      <c r="B22" s="7">
        <v>42</v>
      </c>
      <c r="C22" s="26">
        <f t="shared" si="0"/>
        <v>4.2000000000000003E-2</v>
      </c>
    </row>
    <row r="23" spans="1:3" x14ac:dyDescent="0.35">
      <c r="A23" s="6" t="s">
        <v>2041</v>
      </c>
      <c r="B23" s="7">
        <v>67</v>
      </c>
      <c r="C23" s="26">
        <f t="shared" si="0"/>
        <v>6.7000000000000004E-2</v>
      </c>
    </row>
    <row r="24" spans="1:3" x14ac:dyDescent="0.35">
      <c r="A24" s="6" t="s">
        <v>2042</v>
      </c>
      <c r="B24" s="7">
        <v>96</v>
      </c>
      <c r="C24" s="26">
        <f t="shared" si="0"/>
        <v>9.6000000000000002E-2</v>
      </c>
    </row>
    <row r="25" spans="1:3" x14ac:dyDescent="0.35">
      <c r="A25" s="6" t="s">
        <v>2043</v>
      </c>
      <c r="B25" s="7">
        <v>344</v>
      </c>
      <c r="C25" s="26">
        <f t="shared" si="0"/>
        <v>0.34399999999999997</v>
      </c>
    </row>
  </sheetData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123E-0323-4F66-9763-A8D58098699D}">
  <sheetPr codeName="Sheet3"/>
  <dimension ref="A1:F57"/>
  <sheetViews>
    <sheetView topLeftCell="A25" zoomScale="90" zoomScaleNormal="90" workbookViewId="0">
      <selection activeCell="F37" sqref="F37"/>
    </sheetView>
  </sheetViews>
  <sheetFormatPr defaultRowHeight="15.5" x14ac:dyDescent="0.35"/>
  <cols>
    <col min="1" max="1" width="17.5" bestFit="1" customWidth="1"/>
    <col min="2" max="2" width="15.58203125" bestFit="1" customWidth="1"/>
    <col min="3" max="3" width="11.58203125" customWidth="1"/>
    <col min="4" max="4" width="3.6640625" bestFit="1" customWidth="1"/>
    <col min="5" max="5" width="9.33203125" bestFit="1" customWidth="1"/>
    <col min="6" max="6" width="10.9140625" bestFit="1" customWidth="1"/>
  </cols>
  <sheetData>
    <row r="1" spans="1:6" x14ac:dyDescent="0.35">
      <c r="A1" s="5" t="s">
        <v>2031</v>
      </c>
      <c r="B1" t="s">
        <v>2033</v>
      </c>
    </row>
    <row r="2" spans="1:6" x14ac:dyDescent="0.35">
      <c r="A2" s="5" t="s">
        <v>6</v>
      </c>
      <c r="B2" t="s">
        <v>2033</v>
      </c>
    </row>
    <row r="4" spans="1:6" x14ac:dyDescent="0.35">
      <c r="A4" s="5" t="s">
        <v>2046</v>
      </c>
      <c r="B4" s="5" t="s">
        <v>2045</v>
      </c>
    </row>
    <row r="5" spans="1:6" x14ac:dyDescent="0.35">
      <c r="A5" s="5" t="s">
        <v>2034</v>
      </c>
      <c r="B5" s="19" t="s">
        <v>74</v>
      </c>
      <c r="C5" s="19" t="s">
        <v>14</v>
      </c>
      <c r="D5" s="19" t="s">
        <v>47</v>
      </c>
      <c r="E5" s="19" t="s">
        <v>20</v>
      </c>
      <c r="F5" s="19" t="s">
        <v>2044</v>
      </c>
    </row>
    <row r="6" spans="1:6" x14ac:dyDescent="0.35">
      <c r="A6" s="6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6" t="s">
        <v>2048</v>
      </c>
      <c r="B7" s="7"/>
      <c r="C7" s="7"/>
      <c r="D7" s="7"/>
      <c r="E7" s="7">
        <v>4</v>
      </c>
      <c r="F7" s="7">
        <v>4</v>
      </c>
    </row>
    <row r="8" spans="1:6" x14ac:dyDescent="0.35">
      <c r="A8" s="6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6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6" t="s">
        <v>2051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35">
      <c r="A11" s="6" t="s">
        <v>2052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35">
      <c r="A12" s="6" t="s">
        <v>2053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35">
      <c r="A13" s="6" t="s">
        <v>2054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35">
      <c r="A14" s="6" t="s">
        <v>2055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35">
      <c r="A15" s="6" t="s">
        <v>2056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35">
      <c r="A16" s="6" t="s">
        <v>2057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6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6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6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6" t="s">
        <v>2061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35">
      <c r="A21" s="6" t="s">
        <v>2062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3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35">
      <c r="A23" s="6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6" t="s">
        <v>2065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35">
      <c r="A25" s="6" t="s">
        <v>2066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35">
      <c r="A26" s="6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6" t="s">
        <v>2068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6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6" t="s">
        <v>2070</v>
      </c>
      <c r="B29" s="7"/>
      <c r="C29" s="7"/>
      <c r="D29" s="7"/>
      <c r="E29" s="7">
        <v>3</v>
      </c>
      <c r="F29" s="7">
        <v>3</v>
      </c>
    </row>
    <row r="30" spans="1:6" x14ac:dyDescent="0.35">
      <c r="A30" s="6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  <row r="33" spans="1:3" x14ac:dyDescent="0.35">
      <c r="A33" s="6" t="s">
        <v>2122</v>
      </c>
      <c r="B33" t="s">
        <v>2120</v>
      </c>
      <c r="C33" t="s">
        <v>2121</v>
      </c>
    </row>
    <row r="34" spans="1:3" x14ac:dyDescent="0.35">
      <c r="A34" s="6" t="s">
        <v>2047</v>
      </c>
      <c r="B34" s="7">
        <v>34</v>
      </c>
      <c r="C34" s="26">
        <f>B34/1000</f>
        <v>3.4000000000000002E-2</v>
      </c>
    </row>
    <row r="35" spans="1:3" x14ac:dyDescent="0.35">
      <c r="A35" s="6" t="s">
        <v>2048</v>
      </c>
      <c r="B35" s="7">
        <v>4</v>
      </c>
      <c r="C35" s="26">
        <f t="shared" ref="C35:C57" si="0">B35/1000</f>
        <v>4.0000000000000001E-3</v>
      </c>
    </row>
    <row r="36" spans="1:3" x14ac:dyDescent="0.35">
      <c r="A36" s="6" t="s">
        <v>2049</v>
      </c>
      <c r="B36" s="7">
        <v>60</v>
      </c>
      <c r="C36" s="26">
        <f t="shared" si="0"/>
        <v>0.06</v>
      </c>
    </row>
    <row r="37" spans="1:3" x14ac:dyDescent="0.35">
      <c r="A37" s="6" t="s">
        <v>2050</v>
      </c>
      <c r="B37" s="7">
        <v>37</v>
      </c>
      <c r="C37" s="26">
        <f t="shared" si="0"/>
        <v>3.6999999999999998E-2</v>
      </c>
    </row>
    <row r="38" spans="1:3" x14ac:dyDescent="0.35">
      <c r="A38" s="6" t="s">
        <v>2051</v>
      </c>
      <c r="B38" s="7">
        <v>18</v>
      </c>
      <c r="C38" s="26">
        <f t="shared" si="0"/>
        <v>1.7999999999999999E-2</v>
      </c>
    </row>
    <row r="39" spans="1:3" x14ac:dyDescent="0.35">
      <c r="A39" s="6" t="s">
        <v>2052</v>
      </c>
      <c r="B39" s="7">
        <v>17</v>
      </c>
      <c r="C39" s="26">
        <f t="shared" si="0"/>
        <v>1.7000000000000001E-2</v>
      </c>
    </row>
    <row r="40" spans="1:3" x14ac:dyDescent="0.35">
      <c r="A40" s="6" t="s">
        <v>2053</v>
      </c>
      <c r="B40" s="7">
        <v>46</v>
      </c>
      <c r="C40" s="26">
        <f t="shared" si="0"/>
        <v>4.5999999999999999E-2</v>
      </c>
    </row>
    <row r="41" spans="1:3" x14ac:dyDescent="0.35">
      <c r="A41" s="6" t="s">
        <v>2054</v>
      </c>
      <c r="B41" s="7">
        <v>45</v>
      </c>
      <c r="C41" s="26">
        <f t="shared" si="0"/>
        <v>4.4999999999999998E-2</v>
      </c>
    </row>
    <row r="42" spans="1:3" x14ac:dyDescent="0.35">
      <c r="A42" s="6" t="s">
        <v>2055</v>
      </c>
      <c r="B42" s="7">
        <v>17</v>
      </c>
      <c r="C42" s="26">
        <f t="shared" si="0"/>
        <v>1.7000000000000001E-2</v>
      </c>
    </row>
    <row r="43" spans="1:3" x14ac:dyDescent="0.35">
      <c r="A43" s="6" t="s">
        <v>2056</v>
      </c>
      <c r="B43" s="7">
        <v>7</v>
      </c>
      <c r="C43" s="26">
        <f t="shared" si="0"/>
        <v>7.0000000000000001E-3</v>
      </c>
    </row>
    <row r="44" spans="1:3" x14ac:dyDescent="0.35">
      <c r="A44" s="6" t="s">
        <v>2057</v>
      </c>
      <c r="B44" s="7">
        <v>13</v>
      </c>
      <c r="C44" s="26">
        <f t="shared" si="0"/>
        <v>1.2999999999999999E-2</v>
      </c>
    </row>
    <row r="45" spans="1:3" x14ac:dyDescent="0.35">
      <c r="A45" s="6" t="s">
        <v>2058</v>
      </c>
      <c r="B45" s="7">
        <v>21</v>
      </c>
      <c r="C45" s="26">
        <f t="shared" si="0"/>
        <v>2.1000000000000001E-2</v>
      </c>
    </row>
    <row r="46" spans="1:3" x14ac:dyDescent="0.35">
      <c r="A46" s="6" t="s">
        <v>2059</v>
      </c>
      <c r="B46" s="7">
        <v>42</v>
      </c>
      <c r="C46" s="26">
        <f t="shared" si="0"/>
        <v>4.2000000000000003E-2</v>
      </c>
    </row>
    <row r="47" spans="1:3" x14ac:dyDescent="0.35">
      <c r="A47" s="6" t="s">
        <v>2060</v>
      </c>
      <c r="B47" s="7">
        <v>344</v>
      </c>
      <c r="C47" s="26">
        <f t="shared" si="0"/>
        <v>0.34399999999999997</v>
      </c>
    </row>
    <row r="48" spans="1:3" x14ac:dyDescent="0.35">
      <c r="A48" s="6" t="s">
        <v>2061</v>
      </c>
      <c r="B48" s="7">
        <v>8</v>
      </c>
      <c r="C48" s="26">
        <f t="shared" si="0"/>
        <v>8.0000000000000002E-3</v>
      </c>
    </row>
    <row r="49" spans="1:3" x14ac:dyDescent="0.35">
      <c r="A49" s="6" t="s">
        <v>2062</v>
      </c>
      <c r="B49" s="7">
        <v>85</v>
      </c>
      <c r="C49" s="26">
        <f t="shared" si="0"/>
        <v>8.5000000000000006E-2</v>
      </c>
    </row>
    <row r="50" spans="1:3" x14ac:dyDescent="0.35">
      <c r="A50" s="6" t="s">
        <v>2063</v>
      </c>
      <c r="B50" s="7">
        <v>14</v>
      </c>
      <c r="C50" s="26">
        <f t="shared" si="0"/>
        <v>1.4E-2</v>
      </c>
    </row>
    <row r="51" spans="1:3" x14ac:dyDescent="0.35">
      <c r="A51" s="6" t="s">
        <v>2064</v>
      </c>
      <c r="B51" s="7">
        <v>16</v>
      </c>
      <c r="C51" s="26">
        <f t="shared" si="0"/>
        <v>1.6E-2</v>
      </c>
    </row>
    <row r="52" spans="1:3" x14ac:dyDescent="0.35">
      <c r="A52" s="6" t="s">
        <v>2065</v>
      </c>
      <c r="B52" s="7">
        <v>17</v>
      </c>
      <c r="C52" s="26">
        <f t="shared" si="0"/>
        <v>1.7000000000000001E-2</v>
      </c>
    </row>
    <row r="53" spans="1:3" x14ac:dyDescent="0.35">
      <c r="A53" s="6" t="s">
        <v>2066</v>
      </c>
      <c r="B53" s="7">
        <v>21</v>
      </c>
      <c r="C53" s="26">
        <f t="shared" si="0"/>
        <v>2.1000000000000001E-2</v>
      </c>
    </row>
    <row r="54" spans="1:3" x14ac:dyDescent="0.35">
      <c r="A54" s="6" t="s">
        <v>2067</v>
      </c>
      <c r="B54" s="7">
        <v>35</v>
      </c>
      <c r="C54" s="26">
        <f t="shared" si="0"/>
        <v>3.5000000000000003E-2</v>
      </c>
    </row>
    <row r="55" spans="1:3" x14ac:dyDescent="0.35">
      <c r="A55" s="6" t="s">
        <v>2068</v>
      </c>
      <c r="B55" s="7">
        <v>45</v>
      </c>
      <c r="C55" s="26">
        <f t="shared" si="0"/>
        <v>4.4999999999999998E-2</v>
      </c>
    </row>
    <row r="56" spans="1:3" x14ac:dyDescent="0.35">
      <c r="A56" s="6" t="s">
        <v>2069</v>
      </c>
      <c r="B56" s="7">
        <v>51</v>
      </c>
      <c r="C56" s="26">
        <f t="shared" si="0"/>
        <v>5.0999999999999997E-2</v>
      </c>
    </row>
    <row r="57" spans="1:3" x14ac:dyDescent="0.35">
      <c r="A57" s="6" t="s">
        <v>2070</v>
      </c>
      <c r="B57" s="7">
        <v>3</v>
      </c>
      <c r="C57" s="26">
        <f t="shared" si="0"/>
        <v>3.0000000000000001E-3</v>
      </c>
    </row>
  </sheetData>
  <pageMargins left="0.7" right="0.7" top="0.75" bottom="0.75" header="0.3" footer="0.3"/>
  <pageSetup orientation="portrait" horizontalDpi="0" verticalDpi="0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7899-C7A6-4F66-8745-E6EB43EA37D9}">
  <sheetPr codeName="Sheet4"/>
  <dimension ref="A1:E18"/>
  <sheetViews>
    <sheetView tabSelected="1" workbookViewId="0">
      <selection activeCell="E23" sqref="E2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5" t="s">
        <v>2031</v>
      </c>
      <c r="B1" t="s">
        <v>2043</v>
      </c>
    </row>
    <row r="2" spans="1:5" x14ac:dyDescent="0.35">
      <c r="A2" s="5" t="s">
        <v>2085</v>
      </c>
      <c r="B2" t="s">
        <v>2123</v>
      </c>
    </row>
    <row r="4" spans="1:5" x14ac:dyDescent="0.35">
      <c r="A4" s="5" t="s">
        <v>2046</v>
      </c>
      <c r="B4" s="5" t="s">
        <v>2045</v>
      </c>
    </row>
    <row r="5" spans="1:5" x14ac:dyDescent="0.35">
      <c r="A5" s="20" t="s">
        <v>2034</v>
      </c>
      <c r="B5" s="19" t="s">
        <v>74</v>
      </c>
      <c r="C5" s="19" t="s">
        <v>14</v>
      </c>
      <c r="D5" s="19" t="s">
        <v>20</v>
      </c>
      <c r="E5" s="19" t="s">
        <v>2044</v>
      </c>
    </row>
    <row r="6" spans="1:5" x14ac:dyDescent="0.35">
      <c r="A6" s="9" t="s">
        <v>2073</v>
      </c>
      <c r="B6" s="7">
        <v>1</v>
      </c>
      <c r="C6" s="7">
        <v>2</v>
      </c>
      <c r="D6" s="7">
        <v>2</v>
      </c>
      <c r="E6" s="7">
        <v>5</v>
      </c>
    </row>
    <row r="7" spans="1:5" x14ac:dyDescent="0.35">
      <c r="A7" s="9" t="s">
        <v>2074</v>
      </c>
      <c r="B7" s="7"/>
      <c r="C7" s="7">
        <v>1</v>
      </c>
      <c r="D7" s="7"/>
      <c r="E7" s="7">
        <v>1</v>
      </c>
    </row>
    <row r="8" spans="1:5" x14ac:dyDescent="0.35">
      <c r="A8" s="9" t="s">
        <v>2075</v>
      </c>
      <c r="B8" s="7"/>
      <c r="C8" s="7">
        <v>2</v>
      </c>
      <c r="D8" s="7">
        <v>2</v>
      </c>
      <c r="E8" s="7">
        <v>4</v>
      </c>
    </row>
    <row r="9" spans="1:5" x14ac:dyDescent="0.35">
      <c r="A9" s="9" t="s">
        <v>2076</v>
      </c>
      <c r="B9" s="7"/>
      <c r="C9" s="7">
        <v>3</v>
      </c>
      <c r="D9" s="7">
        <v>3</v>
      </c>
      <c r="E9" s="7">
        <v>6</v>
      </c>
    </row>
    <row r="10" spans="1:5" x14ac:dyDescent="0.35">
      <c r="A10" s="9" t="s">
        <v>2077</v>
      </c>
      <c r="B10" s="7">
        <v>1</v>
      </c>
      <c r="C10" s="7"/>
      <c r="D10" s="7">
        <v>1</v>
      </c>
      <c r="E10" s="7">
        <v>2</v>
      </c>
    </row>
    <row r="11" spans="1:5" x14ac:dyDescent="0.35">
      <c r="A11" s="9" t="s">
        <v>2078</v>
      </c>
      <c r="B11" s="7"/>
      <c r="C11" s="7">
        <v>1</v>
      </c>
      <c r="D11" s="7">
        <v>2</v>
      </c>
      <c r="E11" s="7">
        <v>3</v>
      </c>
    </row>
    <row r="12" spans="1:5" x14ac:dyDescent="0.35">
      <c r="A12" s="9" t="s">
        <v>2079</v>
      </c>
      <c r="B12" s="7"/>
      <c r="C12" s="7">
        <v>3</v>
      </c>
      <c r="D12" s="7">
        <v>2</v>
      </c>
      <c r="E12" s="7">
        <v>5</v>
      </c>
    </row>
    <row r="13" spans="1:5" x14ac:dyDescent="0.35">
      <c r="A13" s="9" t="s">
        <v>2080</v>
      </c>
      <c r="B13" s="7"/>
      <c r="C13" s="7">
        <v>1</v>
      </c>
      <c r="D13" s="7"/>
      <c r="E13" s="7">
        <v>1</v>
      </c>
    </row>
    <row r="14" spans="1:5" x14ac:dyDescent="0.35">
      <c r="A14" s="9" t="s">
        <v>2081</v>
      </c>
      <c r="B14" s="7"/>
      <c r="C14" s="7">
        <v>1</v>
      </c>
      <c r="D14" s="7">
        <v>2</v>
      </c>
      <c r="E14" s="7">
        <v>3</v>
      </c>
    </row>
    <row r="15" spans="1:5" x14ac:dyDescent="0.35">
      <c r="A15" s="9" t="s">
        <v>2082</v>
      </c>
      <c r="B15" s="7"/>
      <c r="C15" s="7">
        <v>1</v>
      </c>
      <c r="D15" s="7">
        <v>4</v>
      </c>
      <c r="E15" s="7">
        <v>5</v>
      </c>
    </row>
    <row r="16" spans="1:5" x14ac:dyDescent="0.35">
      <c r="A16" s="9" t="s">
        <v>2083</v>
      </c>
      <c r="B16" s="7"/>
      <c r="C16" s="7"/>
      <c r="D16" s="7">
        <v>3</v>
      </c>
      <c r="E16" s="7">
        <v>3</v>
      </c>
    </row>
    <row r="17" spans="1:5" x14ac:dyDescent="0.35">
      <c r="A17" s="9" t="s">
        <v>2084</v>
      </c>
      <c r="B17" s="7"/>
      <c r="C17" s="7">
        <v>2</v>
      </c>
      <c r="D17" s="7">
        <v>2</v>
      </c>
      <c r="E17" s="7">
        <v>4</v>
      </c>
    </row>
    <row r="18" spans="1:5" x14ac:dyDescent="0.35">
      <c r="A18" s="9" t="s">
        <v>2044</v>
      </c>
      <c r="B18" s="7">
        <v>2</v>
      </c>
      <c r="C18" s="7">
        <v>17</v>
      </c>
      <c r="D18" s="7">
        <v>23</v>
      </c>
      <c r="E18" s="7">
        <v>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B0A-6B4A-461B-9E26-CE27E9B2C1DC}">
  <sheetPr codeName="Sheet5"/>
  <dimension ref="A1:H14"/>
  <sheetViews>
    <sheetView workbookViewId="0">
      <selection activeCell="G23" sqref="G23"/>
    </sheetView>
  </sheetViews>
  <sheetFormatPr defaultColWidth="10.08203125" defaultRowHeight="15.5" x14ac:dyDescent="0.35"/>
  <cols>
    <col min="1" max="1" width="16.75" customWidth="1"/>
    <col min="6" max="6" width="11.1640625" bestFit="1" customWidth="1"/>
  </cols>
  <sheetData>
    <row r="1" spans="1:8" ht="46.5" x14ac:dyDescent="0.35">
      <c r="A1" s="12" t="s">
        <v>2086</v>
      </c>
      <c r="B1" s="13" t="s">
        <v>2089</v>
      </c>
      <c r="C1" s="13" t="s">
        <v>2088</v>
      </c>
      <c r="D1" s="13" t="s">
        <v>2087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35">
      <c r="A2" s="10" t="s">
        <v>2105</v>
      </c>
      <c r="B2" s="11">
        <f>COUNTIFS(Crowdfunding!$G$2:$G$1001,"successful",Crowdfunding!$D$2:$D$1001,"&lt;1000")</f>
        <v>30</v>
      </c>
      <c r="C2" s="11">
        <f>COUNTIFS(Crowdfunding!$G$2:$G$1001,"failed",Crowdfunding!$D$2:$D$1001,"&lt;1000")</f>
        <v>20</v>
      </c>
      <c r="D2" s="11">
        <f>COUNTIFS(Crowdfunding!$G$2:$G$1001,"canceled",Crowdfunding!$D$2:$D$1001,"&lt;1000")</f>
        <v>1</v>
      </c>
      <c r="E2" s="11">
        <f>SUM(B2:D2)</f>
        <v>51</v>
      </c>
      <c r="F2" s="15">
        <f>B2/E2</f>
        <v>0.58823529411764708</v>
      </c>
      <c r="G2" s="15">
        <f>C2/E2</f>
        <v>0.39215686274509803</v>
      </c>
      <c r="H2" s="15">
        <f>D2/E2</f>
        <v>1.9607843137254902E-2</v>
      </c>
    </row>
    <row r="3" spans="1:8" x14ac:dyDescent="0.35">
      <c r="A3" s="10" t="s">
        <v>2094</v>
      </c>
      <c r="B3" s="11">
        <f>COUNTIFS(Crowdfunding!$G$2:$G$1001,"successful",Crowdfunding!$D$2:$D$1001,"&gt;1000")</f>
        <v>529</v>
      </c>
      <c r="C3" s="11">
        <f>COUNTIFS(Crowdfunding!$G$2:$G$1001,"failed",Crowdfunding!$D$2:$D$1001,"&gt;1000")</f>
        <v>343</v>
      </c>
      <c r="D3" s="11">
        <f>COUNTIFS(Crowdfunding!$G$2:$G$1001,"canceled",Crowdfunding!$D$2:$D$1001,"&gt;1000")</f>
        <v>56</v>
      </c>
      <c r="E3" s="11">
        <f t="shared" ref="E3:E13" si="0">SUM(B3:D3)</f>
        <v>928</v>
      </c>
      <c r="F3" s="15">
        <f t="shared" ref="F3:F13" si="1">B3/E3</f>
        <v>0.57004310344827591</v>
      </c>
      <c r="G3" s="15">
        <f t="shared" ref="G3:G13" si="2">C3/E3</f>
        <v>0.36961206896551724</v>
      </c>
      <c r="H3" s="15">
        <f t="shared" ref="H3:H13" si="3">D3/E3</f>
        <v>6.0344827586206899E-2</v>
      </c>
    </row>
    <row r="4" spans="1:8" x14ac:dyDescent="0.35">
      <c r="A4" s="10" t="s">
        <v>2095</v>
      </c>
      <c r="B4" s="11">
        <f>COUNTIFS(Crowdfunding!$G$2:$G$1001,"successful",Crowdfunding!$D$2:$D$1001,"&gt;=5000",Crowdfunding!$D$2:$D$1001,"&lt;=9999")</f>
        <v>164</v>
      </c>
      <c r="C4" s="11">
        <f>COUNTIFS(Crowdfunding!$G$2:$G$1001,"failed",Crowdfunding!$D$2:$D$1001,"&gt;=5000",Crowdfunding!$D$2:$D$1001,"&lt;=9999")</f>
        <v>126</v>
      </c>
      <c r="D4" s="11">
        <f>COUNTIFS(Crowdfunding!$G$2:$G$1001,"canceled",Crowdfunding!$D$2:$D$1001,"&gt;=5000",Crowdfunding!$D$2:$D$1001,"&lt;=9999")</f>
        <v>25</v>
      </c>
      <c r="E4" s="11">
        <f t="shared" si="0"/>
        <v>315</v>
      </c>
      <c r="F4" s="15">
        <f t="shared" si="1"/>
        <v>0.52063492063492067</v>
      </c>
      <c r="G4" s="15">
        <f t="shared" si="2"/>
        <v>0.4</v>
      </c>
      <c r="H4" s="15">
        <f t="shared" si="3"/>
        <v>7.9365079365079361E-2</v>
      </c>
    </row>
    <row r="5" spans="1:8" x14ac:dyDescent="0.35">
      <c r="A5" s="10" t="s">
        <v>2096</v>
      </c>
      <c r="B5" s="11">
        <f>COUNTIFS(Crowdfunding!$G$2:$G$1001,"successful",Crowdfunding!$D$2:$D$1001,"&gt;=10000",Crowdfunding!$D$2:$D$1001,"&lt;=14999")</f>
        <v>4</v>
      </c>
      <c r="C5" s="11">
        <f>COUNTIFS(Crowdfunding!$G$2:$G$1001,"failed",Crowdfunding!$D$2:$D$1001,"&gt;=10000",Crowdfunding!$D$2:$D$1001,"&lt;=14999")</f>
        <v>5</v>
      </c>
      <c r="D5" s="11">
        <f>COUNTIFS(Crowdfunding!$G$2:$G$1001,"canceled",Crowdfunding!$D$2:$D$1001,"&gt;=10000",Crowdfunding!$D$2:$D$1001,"&lt;=14999")</f>
        <v>0</v>
      </c>
      <c r="E5" s="11">
        <f t="shared" si="0"/>
        <v>9</v>
      </c>
      <c r="F5" s="15">
        <f t="shared" si="1"/>
        <v>0.44444444444444442</v>
      </c>
      <c r="G5" s="15">
        <f t="shared" si="2"/>
        <v>0.55555555555555558</v>
      </c>
      <c r="H5" s="15">
        <f t="shared" si="3"/>
        <v>0</v>
      </c>
    </row>
    <row r="6" spans="1:8" x14ac:dyDescent="0.35">
      <c r="A6" s="10" t="s">
        <v>2097</v>
      </c>
      <c r="B6" s="11">
        <f>COUNTIFS(Crowdfunding!$G$2:$G$1001,"successful",Crowdfunding!$D$2:$D$1001,"&gt;=15000",Crowdfunding!$D$2:$D$1001,"&lt;=19999")</f>
        <v>10</v>
      </c>
      <c r="C6" s="11">
        <f>COUNTIFS(Crowdfunding!$G$2:$G$1001,"failed",Crowdfunding!$D$2:$D$1001,"&gt;=15000",Crowdfunding!$D$2:$D$1001,"&lt;=19999")</f>
        <v>0</v>
      </c>
      <c r="D6" s="11">
        <f>COUNTIFS(Crowdfunding!$G$2:$G$1001,"canceled",Crowdfunding!$D$2:$D$1001,"&gt;=15000",Crowdfunding!$D$2:$D$1001,"&lt;=19999")</f>
        <v>0</v>
      </c>
      <c r="E6" s="11">
        <f t="shared" si="0"/>
        <v>10</v>
      </c>
      <c r="F6" s="15">
        <f t="shared" si="1"/>
        <v>1</v>
      </c>
      <c r="G6" s="15">
        <f t="shared" si="2"/>
        <v>0</v>
      </c>
      <c r="H6" s="15">
        <f t="shared" si="3"/>
        <v>0</v>
      </c>
    </row>
    <row r="7" spans="1:8" x14ac:dyDescent="0.35">
      <c r="A7" s="10" t="s">
        <v>2098</v>
      </c>
      <c r="B7" s="11">
        <f>COUNTIFS(Crowdfunding!$G$2:$G$1001,"successful",Crowdfunding!$D$2:$D$1001,"&gt;=20000",Crowdfunding!$D$2:$D$1001,"&lt;=24999")</f>
        <v>7</v>
      </c>
      <c r="C7" s="11">
        <f>COUNTIFS(Crowdfunding!$G$2:$G$1001,"failed",Crowdfunding!$D$2:$D$1001,"&gt;=20000",Crowdfunding!$D$2:$D$1001,"&lt;=24999")</f>
        <v>0</v>
      </c>
      <c r="D7" s="11">
        <f>COUNTIFS(Crowdfunding!$G$2:$G$1001,"canceled",Crowdfunding!$D$2:$D$1001,"&gt;=20000",Crowdfunding!$D$2:$D$1001,"&lt;=24999")</f>
        <v>0</v>
      </c>
      <c r="E7" s="11">
        <f t="shared" si="0"/>
        <v>7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35">
      <c r="A8" s="10" t="s">
        <v>2099</v>
      </c>
      <c r="B8" s="11">
        <f>COUNTIFS(Crowdfunding!$G$2:$G$1001,"successful",Crowdfunding!$D$2:$D$1001,"&gt;=25000",Crowdfunding!$D$2:$D$1001,"&lt;=29999")</f>
        <v>11</v>
      </c>
      <c r="C8" s="11">
        <f>COUNTIFS(Crowdfunding!$G$2:$G$1001,"failed",Crowdfunding!$D$2:$D$1001,"&gt;=25000",Crowdfunding!$D$2:$D$1001,"&lt;=29999")</f>
        <v>3</v>
      </c>
      <c r="D8" s="11">
        <f>COUNTIFS(Crowdfunding!$G$2:$G$1001,"canceled",Crowdfunding!$D$2:$D$1001,"&gt;=25000",Crowdfunding!$D$2:$D$1001,"&lt;=29999")</f>
        <v>0</v>
      </c>
      <c r="E8" s="11">
        <f t="shared" si="0"/>
        <v>14</v>
      </c>
      <c r="F8" s="15">
        <f t="shared" si="1"/>
        <v>0.7857142857142857</v>
      </c>
      <c r="G8" s="15">
        <f t="shared" si="2"/>
        <v>0.21428571428571427</v>
      </c>
      <c r="H8" s="15">
        <f t="shared" si="3"/>
        <v>0</v>
      </c>
    </row>
    <row r="9" spans="1:8" x14ac:dyDescent="0.35">
      <c r="A9" s="10" t="s">
        <v>2100</v>
      </c>
      <c r="B9" s="11">
        <f>COUNTIFS(Crowdfunding!$G$2:$G$1001,"successful",Crowdfunding!$D$2:$D$1001,"&gt;=30000",Crowdfunding!$D$2:$D$1001,"&lt;=34999")</f>
        <v>7</v>
      </c>
      <c r="C9" s="11">
        <f>COUNTIFS(Crowdfunding!$G$2:$G$1001,"failed",Crowdfunding!$D$2:$D$1001,"&gt;=30000",Crowdfunding!$D$2:$D$1001,"&lt;=34999")</f>
        <v>0</v>
      </c>
      <c r="D9" s="11">
        <f>COUNTIFS(Crowdfunding!$G$2:$G$1001,"canceled",Crowdfunding!$D$2:$D$1001,"&gt;=30000",Crowdfunding!$D$2:$D$1001,"&lt;=34999")</f>
        <v>0</v>
      </c>
      <c r="E9" s="11">
        <f t="shared" si="0"/>
        <v>7</v>
      </c>
      <c r="F9" s="15">
        <f t="shared" si="1"/>
        <v>1</v>
      </c>
      <c r="G9" s="15">
        <f t="shared" si="2"/>
        <v>0</v>
      </c>
      <c r="H9" s="15">
        <f t="shared" si="3"/>
        <v>0</v>
      </c>
    </row>
    <row r="10" spans="1:8" x14ac:dyDescent="0.35">
      <c r="A10" s="10" t="s">
        <v>2101</v>
      </c>
      <c r="B10" s="11">
        <f>COUNTIFS(Crowdfunding!$G$2:$G$1001,"successful",Crowdfunding!$D$2:$D$1001,"&gt;=35000",Crowdfunding!$D$2:$D$1001,"&lt;=39999")</f>
        <v>8</v>
      </c>
      <c r="C10" s="11">
        <f>COUNTIFS(Crowdfunding!$G$2:$G$1001,"failed",Crowdfunding!$D$2:$D$1001,"&gt;=35000",Crowdfunding!$D$2:$D$1001,"&lt;=39999")</f>
        <v>3</v>
      </c>
      <c r="D10" s="11">
        <f>COUNTIFS(Crowdfunding!$G$2:$G$1001,"canceled",Crowdfunding!$D$2:$D$1001,"&gt;=35000",Crowdfunding!$D$2:$D$1001,"&lt;=39999")</f>
        <v>1</v>
      </c>
      <c r="E10" s="11">
        <f t="shared" si="0"/>
        <v>12</v>
      </c>
      <c r="F10" s="15">
        <f t="shared" si="1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x14ac:dyDescent="0.35">
      <c r="A11" s="10" t="s">
        <v>2102</v>
      </c>
      <c r="B11" s="11">
        <f>COUNTIFS(Crowdfunding!$G$2:$G$1001,"successful",Crowdfunding!$D$2:$D$1001,"&gt;=40000",Crowdfunding!$D$2:$D$1001,"&lt;=44999")</f>
        <v>11</v>
      </c>
      <c r="C11" s="11">
        <f>COUNTIFS(Crowdfunding!$G$2:$G$1001,"failed",Crowdfunding!$D$2:$D$1001,"&gt;=40000",Crowdfunding!$D$2:$D$1001,"&lt;=44999")</f>
        <v>3</v>
      </c>
      <c r="D11" s="11">
        <f>COUNTIFS(Crowdfunding!$G$2:$G$1001,"canceled",Crowdfunding!$D$2:$D$1001,"&gt;=40000",Crowdfunding!$D$2:$D$1001,"&lt;=44999")</f>
        <v>0</v>
      </c>
      <c r="E11" s="11">
        <f t="shared" si="0"/>
        <v>14</v>
      </c>
      <c r="F11" s="15">
        <f t="shared" si="1"/>
        <v>0.7857142857142857</v>
      </c>
      <c r="G11" s="15">
        <f t="shared" si="2"/>
        <v>0.21428571428571427</v>
      </c>
      <c r="H11" s="15">
        <f t="shared" si="3"/>
        <v>0</v>
      </c>
    </row>
    <row r="12" spans="1:8" x14ac:dyDescent="0.35">
      <c r="A12" s="10" t="s">
        <v>2103</v>
      </c>
      <c r="B12" s="11">
        <f>COUNTIFS(Crowdfunding!$G$2:$G$1001,"successful",Crowdfunding!$D$2:$D$1001,"&gt;=45000",Crowdfunding!$D$2:$D$1001,"&lt;=49999")</f>
        <v>8</v>
      </c>
      <c r="C12" s="11">
        <f>COUNTIFS(Crowdfunding!$G$2:$G$1001,"failed",Crowdfunding!$D$2:$D$1001,"&gt;=45000",Crowdfunding!$D$2:$D$1001,"&lt;=49999")</f>
        <v>3</v>
      </c>
      <c r="D12" s="11">
        <f>COUNTIFS(Crowdfunding!$G$2:$G$1001,"canceled",Crowdfunding!$D$2:$D$1001,"&gt;=45000",Crowdfunding!$D$2:$D$1001,"&lt;=49999")</f>
        <v>0</v>
      </c>
      <c r="E12" s="11">
        <f t="shared" si="0"/>
        <v>11</v>
      </c>
      <c r="F12" s="15">
        <f t="shared" si="1"/>
        <v>0.72727272727272729</v>
      </c>
      <c r="G12" s="15">
        <f t="shared" si="2"/>
        <v>0.27272727272727271</v>
      </c>
      <c r="H12" s="15">
        <f t="shared" si="3"/>
        <v>0</v>
      </c>
    </row>
    <row r="13" spans="1:8" x14ac:dyDescent="0.35">
      <c r="A13" s="10" t="s">
        <v>2104</v>
      </c>
      <c r="B13" s="11">
        <f>COUNTIFS(Crowdfunding!$G$2:$G$1001,"successful",Crowdfunding!$D$2:$D$1001,"&gt;=50000")</f>
        <v>114</v>
      </c>
      <c r="C13" s="11">
        <f>COUNTIFS(Crowdfunding!$G$2:$G$1001,"failed",Crowdfunding!$D$2:$D$1001,"&gt;=50000")</f>
        <v>163</v>
      </c>
      <c r="D13" s="11">
        <f>COUNTIFS(Crowdfunding!$G$2:$G$1001,"canceled",Crowdfunding!$D$2:$D$1001,"&gt;=50000")</f>
        <v>28</v>
      </c>
      <c r="E13" s="11">
        <f t="shared" si="0"/>
        <v>305</v>
      </c>
      <c r="F13" s="15">
        <f t="shared" si="1"/>
        <v>0.3737704918032787</v>
      </c>
      <c r="G13" s="15">
        <f t="shared" si="2"/>
        <v>0.53442622950819674</v>
      </c>
      <c r="H13" s="15">
        <f t="shared" si="3"/>
        <v>9.1803278688524587E-2</v>
      </c>
    </row>
    <row r="14" spans="1:8" x14ac:dyDescent="0.35">
      <c r="B14" s="14">
        <f>SUM(B2:B13)</f>
        <v>903</v>
      </c>
      <c r="C14" s="14">
        <f t="shared" ref="C14:E14" si="4">SUM(C2:C13)</f>
        <v>669</v>
      </c>
      <c r="D14" s="14">
        <f t="shared" si="4"/>
        <v>111</v>
      </c>
      <c r="E14" s="14">
        <f t="shared" si="4"/>
        <v>1683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76DA-500B-49B9-9D76-58CE3E99A5F4}">
  <sheetPr codeName="Sheet6"/>
  <dimension ref="A1:I566"/>
  <sheetViews>
    <sheetView workbookViewId="0">
      <pane ySplit="1" topLeftCell="A2" activePane="bottomLeft" state="frozenSplit"/>
      <selection pane="bottomLeft" activeCell="H3" sqref="H3"/>
    </sheetView>
  </sheetViews>
  <sheetFormatPr defaultRowHeight="12.5" x14ac:dyDescent="0.25"/>
  <cols>
    <col min="1" max="1" width="8.33203125" style="17" bestFit="1" customWidth="1"/>
    <col min="2" max="2" width="12.4140625" style="17" bestFit="1" customWidth="1"/>
    <col min="3" max="3" width="8.6640625" style="17"/>
    <col min="4" max="4" width="7.58203125" style="17" bestFit="1" customWidth="1"/>
    <col min="5" max="5" width="12.4140625" style="17" bestFit="1" customWidth="1"/>
    <col min="6" max="6" width="8.6640625" style="17"/>
    <col min="7" max="7" width="14.6640625" style="17" bestFit="1" customWidth="1"/>
    <col min="8" max="8" width="12.1640625" style="25" customWidth="1"/>
    <col min="9" max="9" width="12.58203125" style="25" customWidth="1"/>
    <col min="10" max="16384" width="8.6640625" style="17"/>
  </cols>
  <sheetData>
    <row r="1" spans="1:9" s="16" customFormat="1" ht="13" x14ac:dyDescent="0.3">
      <c r="A1" s="16" t="s">
        <v>4</v>
      </c>
      <c r="B1" s="16" t="s">
        <v>5</v>
      </c>
      <c r="D1" s="16" t="s">
        <v>4</v>
      </c>
      <c r="E1" s="16" t="s">
        <v>5</v>
      </c>
      <c r="H1" s="23"/>
      <c r="I1" s="23"/>
    </row>
    <row r="2" spans="1:9" ht="13" x14ac:dyDescent="0.3">
      <c r="A2" s="17" t="s">
        <v>20</v>
      </c>
      <c r="B2" s="17">
        <v>7295</v>
      </c>
      <c r="D2" s="17" t="s">
        <v>14</v>
      </c>
      <c r="E2" s="17">
        <v>0</v>
      </c>
      <c r="H2" s="24" t="s">
        <v>2112</v>
      </c>
      <c r="I2" s="24" t="s">
        <v>2113</v>
      </c>
    </row>
    <row r="3" spans="1:9" ht="13" x14ac:dyDescent="0.3">
      <c r="A3" s="17" t="s">
        <v>20</v>
      </c>
      <c r="B3" s="17">
        <v>6465</v>
      </c>
      <c r="D3" s="17" t="s">
        <v>14</v>
      </c>
      <c r="E3" s="17">
        <v>24</v>
      </c>
      <c r="G3" s="18" t="s">
        <v>2106</v>
      </c>
      <c r="H3" s="22">
        <f>ROUND(AVERAGE($B$2:$B$566), 2)</f>
        <v>851.15</v>
      </c>
      <c r="I3" s="22">
        <f>ROUND(AVERAGE($E$2:$E$365), 2)</f>
        <v>585.62</v>
      </c>
    </row>
    <row r="4" spans="1:9" ht="13" x14ac:dyDescent="0.3">
      <c r="A4" s="17" t="s">
        <v>20</v>
      </c>
      <c r="B4" s="17">
        <v>6406</v>
      </c>
      <c r="D4" s="17" t="s">
        <v>14</v>
      </c>
      <c r="E4" s="17">
        <v>53</v>
      </c>
      <c r="G4" s="18" t="s">
        <v>2107</v>
      </c>
      <c r="H4" s="22">
        <f>MEDIAN($B$2:$B$566)</f>
        <v>201</v>
      </c>
      <c r="I4" s="22">
        <f>MEDIAN($E$2:$E$365)</f>
        <v>114.5</v>
      </c>
    </row>
    <row r="5" spans="1:9" ht="13" x14ac:dyDescent="0.3">
      <c r="A5" s="17" t="s">
        <v>20</v>
      </c>
      <c r="B5" s="17">
        <v>6286</v>
      </c>
      <c r="D5" s="17" t="s">
        <v>14</v>
      </c>
      <c r="E5" s="17">
        <v>18</v>
      </c>
      <c r="G5" s="18" t="s">
        <v>2108</v>
      </c>
      <c r="H5" s="22">
        <f>MIN($B$2:$B$566)</f>
        <v>16</v>
      </c>
      <c r="I5" s="22">
        <f>MIN($E$2:$E$365)</f>
        <v>0</v>
      </c>
    </row>
    <row r="6" spans="1:9" ht="13" x14ac:dyDescent="0.3">
      <c r="A6" s="17" t="s">
        <v>20</v>
      </c>
      <c r="B6" s="17">
        <v>6212</v>
      </c>
      <c r="D6" s="17" t="s">
        <v>14</v>
      </c>
      <c r="E6" s="17">
        <v>44</v>
      </c>
      <c r="G6" s="18" t="s">
        <v>2109</v>
      </c>
      <c r="H6" s="22">
        <f>MAX($B$2:$B$566)</f>
        <v>7295</v>
      </c>
      <c r="I6" s="22">
        <f>MAX($E$2:$E$365)</f>
        <v>6080</v>
      </c>
    </row>
    <row r="7" spans="1:9" ht="13" x14ac:dyDescent="0.3">
      <c r="A7" s="17" t="s">
        <v>20</v>
      </c>
      <c r="B7" s="17">
        <v>5966</v>
      </c>
      <c r="D7" s="17" t="s">
        <v>14</v>
      </c>
      <c r="E7" s="17">
        <v>27</v>
      </c>
      <c r="G7" s="18" t="s">
        <v>2110</v>
      </c>
      <c r="H7" s="22">
        <f>_xlfn.VAR.P($B$2:$B$566)</f>
        <v>1603373.7324019109</v>
      </c>
      <c r="I7" s="22">
        <f>_xlfn.VAR.P($E$2:$E$365)</f>
        <v>921574.68174133555</v>
      </c>
    </row>
    <row r="8" spans="1:9" ht="13" x14ac:dyDescent="0.3">
      <c r="A8" s="17" t="s">
        <v>20</v>
      </c>
      <c r="B8" s="17">
        <v>5880</v>
      </c>
      <c r="D8" s="17" t="s">
        <v>14</v>
      </c>
      <c r="E8" s="17">
        <v>55</v>
      </c>
      <c r="G8" s="18" t="s">
        <v>2111</v>
      </c>
      <c r="H8" s="22">
        <f>_xlfn.STDEV.P($B$2:$B$566)</f>
        <v>1266.2439466397898</v>
      </c>
      <c r="I8" s="22">
        <f>_xlfn.STDEV.P($E$2:$E$365)</f>
        <v>959.98681331637863</v>
      </c>
    </row>
    <row r="9" spans="1:9" ht="13" x14ac:dyDescent="0.3">
      <c r="A9" s="17" t="s">
        <v>20</v>
      </c>
      <c r="B9" s="17">
        <v>5512</v>
      </c>
      <c r="D9" s="17" t="s">
        <v>14</v>
      </c>
      <c r="E9" s="17">
        <v>200</v>
      </c>
      <c r="G9" s="18" t="s">
        <v>2114</v>
      </c>
      <c r="H9" s="22">
        <f>SQRT(H7)</f>
        <v>1266.2439466397898</v>
      </c>
      <c r="I9" s="22">
        <f>SQRT(I7)</f>
        <v>959.98681331637863</v>
      </c>
    </row>
    <row r="10" spans="1:9" x14ac:dyDescent="0.25">
      <c r="A10" s="17" t="s">
        <v>20</v>
      </c>
      <c r="B10" s="17">
        <v>5419</v>
      </c>
      <c r="D10" s="17" t="s">
        <v>14</v>
      </c>
      <c r="E10" s="17">
        <v>452</v>
      </c>
    </row>
    <row r="11" spans="1:9" ht="13" x14ac:dyDescent="0.3">
      <c r="A11" s="17" t="s">
        <v>20</v>
      </c>
      <c r="B11" s="17">
        <v>5203</v>
      </c>
      <c r="D11" s="17" t="s">
        <v>14</v>
      </c>
      <c r="E11" s="17">
        <v>674</v>
      </c>
      <c r="G11" s="18" t="s">
        <v>2116</v>
      </c>
      <c r="H11" s="25">
        <f>H3+H8</f>
        <v>2117.3939466397896</v>
      </c>
      <c r="I11" s="25">
        <f>I3+I8</f>
        <v>1545.6068133163785</v>
      </c>
    </row>
    <row r="12" spans="1:9" ht="13" x14ac:dyDescent="0.3">
      <c r="A12" s="17" t="s">
        <v>20</v>
      </c>
      <c r="B12" s="17">
        <v>5180</v>
      </c>
      <c r="D12" s="17" t="s">
        <v>14</v>
      </c>
      <c r="E12" s="17">
        <v>558</v>
      </c>
      <c r="G12" s="18" t="s">
        <v>2106</v>
      </c>
      <c r="H12" s="25">
        <f>ROUND(AVERAGE($B$2:$B$566), 2)</f>
        <v>851.15</v>
      </c>
      <c r="I12" s="25">
        <f>ROUND(AVERAGE($E$2:$E$566), 2)</f>
        <v>585.62</v>
      </c>
    </row>
    <row r="13" spans="1:9" ht="13" x14ac:dyDescent="0.3">
      <c r="A13" s="17" t="s">
        <v>20</v>
      </c>
      <c r="B13" s="17">
        <v>5168</v>
      </c>
      <c r="D13" s="17" t="s">
        <v>14</v>
      </c>
      <c r="E13" s="17">
        <v>15</v>
      </c>
      <c r="G13" s="18" t="s">
        <v>2115</v>
      </c>
      <c r="H13" s="25">
        <f>H3-H8</f>
        <v>-415.09394663978981</v>
      </c>
      <c r="I13" s="25">
        <f>I3-I8</f>
        <v>-374.36681331637863</v>
      </c>
    </row>
    <row r="14" spans="1:9" x14ac:dyDescent="0.25">
      <c r="A14" s="17" t="s">
        <v>20</v>
      </c>
      <c r="B14" s="17">
        <v>5139</v>
      </c>
      <c r="D14" s="17" t="s">
        <v>14</v>
      </c>
      <c r="E14" s="17">
        <v>2307</v>
      </c>
    </row>
    <row r="15" spans="1:9" ht="13" x14ac:dyDescent="0.3">
      <c r="A15" s="17" t="s">
        <v>20</v>
      </c>
      <c r="B15" s="17">
        <v>4799</v>
      </c>
      <c r="D15" s="17" t="s">
        <v>14</v>
      </c>
      <c r="E15" s="17">
        <v>88</v>
      </c>
      <c r="G15" s="18" t="s">
        <v>2117</v>
      </c>
      <c r="H15" s="25">
        <f>(H6-H3)/H8</f>
        <v>5.0889483160807494</v>
      </c>
      <c r="I15" s="25">
        <f>(I6-I3)/I8</f>
        <v>5.7233911172374006</v>
      </c>
    </row>
    <row r="16" spans="1:9" ht="13" x14ac:dyDescent="0.3">
      <c r="A16" s="17" t="s">
        <v>20</v>
      </c>
      <c r="B16" s="17">
        <v>4498</v>
      </c>
      <c r="D16" s="17" t="s">
        <v>14</v>
      </c>
      <c r="E16" s="17">
        <v>48</v>
      </c>
      <c r="G16" s="18" t="s">
        <v>2118</v>
      </c>
      <c r="H16" s="25">
        <f>(H5-H3)/H8</f>
        <v>-0.65954905625904348</v>
      </c>
      <c r="I16" s="25">
        <f>(I5-I3)/I8</f>
        <v>-0.61002921277315481</v>
      </c>
    </row>
    <row r="17" spans="1:5" x14ac:dyDescent="0.25">
      <c r="A17" s="17" t="s">
        <v>20</v>
      </c>
      <c r="B17" s="17">
        <v>4358</v>
      </c>
      <c r="D17" s="17" t="s">
        <v>14</v>
      </c>
      <c r="E17" s="17">
        <v>1</v>
      </c>
    </row>
    <row r="18" spans="1:5" x14ac:dyDescent="0.25">
      <c r="A18" s="17" t="s">
        <v>20</v>
      </c>
      <c r="B18" s="17">
        <v>4289</v>
      </c>
      <c r="D18" s="17" t="s">
        <v>14</v>
      </c>
      <c r="E18" s="17">
        <v>1467</v>
      </c>
    </row>
    <row r="19" spans="1:5" x14ac:dyDescent="0.25">
      <c r="A19" s="17" t="s">
        <v>20</v>
      </c>
      <c r="B19" s="17">
        <v>4233</v>
      </c>
      <c r="D19" s="17" t="s">
        <v>14</v>
      </c>
      <c r="E19" s="17">
        <v>75</v>
      </c>
    </row>
    <row r="20" spans="1:5" x14ac:dyDescent="0.25">
      <c r="A20" s="17" t="s">
        <v>20</v>
      </c>
      <c r="B20" s="17">
        <v>4065</v>
      </c>
      <c r="D20" s="17" t="s">
        <v>14</v>
      </c>
      <c r="E20" s="17">
        <v>120</v>
      </c>
    </row>
    <row r="21" spans="1:5" x14ac:dyDescent="0.25">
      <c r="A21" s="17" t="s">
        <v>20</v>
      </c>
      <c r="B21" s="17">
        <v>4006</v>
      </c>
      <c r="D21" s="17" t="s">
        <v>14</v>
      </c>
      <c r="E21" s="17">
        <v>2253</v>
      </c>
    </row>
    <row r="22" spans="1:5" x14ac:dyDescent="0.25">
      <c r="A22" s="17" t="s">
        <v>20</v>
      </c>
      <c r="B22" s="17">
        <v>3934</v>
      </c>
      <c r="D22" s="17" t="s">
        <v>14</v>
      </c>
      <c r="E22" s="17">
        <v>5</v>
      </c>
    </row>
    <row r="23" spans="1:5" x14ac:dyDescent="0.25">
      <c r="A23" s="17" t="s">
        <v>20</v>
      </c>
      <c r="B23" s="17">
        <v>3777</v>
      </c>
      <c r="D23" s="17" t="s">
        <v>14</v>
      </c>
      <c r="E23" s="17">
        <v>38</v>
      </c>
    </row>
    <row r="24" spans="1:5" x14ac:dyDescent="0.25">
      <c r="A24" s="17" t="s">
        <v>20</v>
      </c>
      <c r="B24" s="17">
        <v>3742</v>
      </c>
      <c r="D24" s="17" t="s">
        <v>14</v>
      </c>
      <c r="E24" s="17">
        <v>12</v>
      </c>
    </row>
    <row r="25" spans="1:5" x14ac:dyDescent="0.25">
      <c r="A25" s="17" t="s">
        <v>20</v>
      </c>
      <c r="B25" s="17">
        <v>3727</v>
      </c>
      <c r="D25" s="17" t="s">
        <v>14</v>
      </c>
      <c r="E25" s="17">
        <v>1684</v>
      </c>
    </row>
    <row r="26" spans="1:5" x14ac:dyDescent="0.25">
      <c r="A26" s="17" t="s">
        <v>20</v>
      </c>
      <c r="B26" s="17">
        <v>3657</v>
      </c>
      <c r="D26" s="17" t="s">
        <v>14</v>
      </c>
      <c r="E26" s="17">
        <v>56</v>
      </c>
    </row>
    <row r="27" spans="1:5" x14ac:dyDescent="0.25">
      <c r="A27" s="17" t="s">
        <v>20</v>
      </c>
      <c r="B27" s="17">
        <v>3596</v>
      </c>
      <c r="D27" s="17" t="s">
        <v>14</v>
      </c>
      <c r="E27" s="17">
        <v>838</v>
      </c>
    </row>
    <row r="28" spans="1:5" x14ac:dyDescent="0.25">
      <c r="A28" s="17" t="s">
        <v>20</v>
      </c>
      <c r="B28" s="17">
        <v>3594</v>
      </c>
      <c r="D28" s="17" t="s">
        <v>14</v>
      </c>
      <c r="E28" s="17">
        <v>1000</v>
      </c>
    </row>
    <row r="29" spans="1:5" x14ac:dyDescent="0.25">
      <c r="A29" s="17" t="s">
        <v>20</v>
      </c>
      <c r="B29" s="17">
        <v>3537</v>
      </c>
      <c r="D29" s="17" t="s">
        <v>14</v>
      </c>
      <c r="E29" s="17">
        <v>1482</v>
      </c>
    </row>
    <row r="30" spans="1:5" x14ac:dyDescent="0.25">
      <c r="A30" s="17" t="s">
        <v>20</v>
      </c>
      <c r="B30" s="17">
        <v>3533</v>
      </c>
      <c r="D30" s="17" t="s">
        <v>14</v>
      </c>
      <c r="E30" s="17">
        <v>106</v>
      </c>
    </row>
    <row r="31" spans="1:5" x14ac:dyDescent="0.25">
      <c r="A31" s="17" t="s">
        <v>20</v>
      </c>
      <c r="B31" s="17">
        <v>3388</v>
      </c>
      <c r="D31" s="17" t="s">
        <v>14</v>
      </c>
      <c r="E31" s="17">
        <v>679</v>
      </c>
    </row>
    <row r="32" spans="1:5" x14ac:dyDescent="0.25">
      <c r="A32" s="17" t="s">
        <v>20</v>
      </c>
      <c r="B32" s="17">
        <v>3376</v>
      </c>
      <c r="D32" s="17" t="s">
        <v>14</v>
      </c>
      <c r="E32" s="17">
        <v>1220</v>
      </c>
    </row>
    <row r="33" spans="1:5" x14ac:dyDescent="0.25">
      <c r="A33" s="17" t="s">
        <v>20</v>
      </c>
      <c r="B33" s="17">
        <v>3318</v>
      </c>
      <c r="D33" s="17" t="s">
        <v>14</v>
      </c>
      <c r="E33" s="17">
        <v>1</v>
      </c>
    </row>
    <row r="34" spans="1:5" x14ac:dyDescent="0.25">
      <c r="A34" s="17" t="s">
        <v>20</v>
      </c>
      <c r="B34" s="17">
        <v>3308</v>
      </c>
      <c r="D34" s="17" t="s">
        <v>14</v>
      </c>
      <c r="E34" s="17">
        <v>37</v>
      </c>
    </row>
    <row r="35" spans="1:5" x14ac:dyDescent="0.25">
      <c r="A35" s="17" t="s">
        <v>20</v>
      </c>
      <c r="B35" s="17">
        <v>3272</v>
      </c>
      <c r="D35" s="17" t="s">
        <v>14</v>
      </c>
      <c r="E35" s="17">
        <v>60</v>
      </c>
    </row>
    <row r="36" spans="1:5" x14ac:dyDescent="0.25">
      <c r="A36" s="17" t="s">
        <v>20</v>
      </c>
      <c r="B36" s="17">
        <v>3205</v>
      </c>
      <c r="D36" s="17" t="s">
        <v>14</v>
      </c>
      <c r="E36" s="17">
        <v>296</v>
      </c>
    </row>
    <row r="37" spans="1:5" x14ac:dyDescent="0.25">
      <c r="A37" s="17" t="s">
        <v>20</v>
      </c>
      <c r="B37" s="17">
        <v>3177</v>
      </c>
      <c r="D37" s="17" t="s">
        <v>14</v>
      </c>
      <c r="E37" s="17">
        <v>3304</v>
      </c>
    </row>
    <row r="38" spans="1:5" x14ac:dyDescent="0.25">
      <c r="A38" s="17" t="s">
        <v>20</v>
      </c>
      <c r="B38" s="17">
        <v>3131</v>
      </c>
      <c r="D38" s="17" t="s">
        <v>14</v>
      </c>
      <c r="E38" s="17">
        <v>73</v>
      </c>
    </row>
    <row r="39" spans="1:5" x14ac:dyDescent="0.25">
      <c r="A39" s="17" t="s">
        <v>20</v>
      </c>
      <c r="B39" s="17">
        <v>3116</v>
      </c>
      <c r="D39" s="17" t="s">
        <v>14</v>
      </c>
      <c r="E39" s="17">
        <v>3387</v>
      </c>
    </row>
    <row r="40" spans="1:5" x14ac:dyDescent="0.25">
      <c r="A40" s="17" t="s">
        <v>20</v>
      </c>
      <c r="B40" s="17">
        <v>3063</v>
      </c>
      <c r="D40" s="17" t="s">
        <v>14</v>
      </c>
      <c r="E40" s="17">
        <v>662</v>
      </c>
    </row>
    <row r="41" spans="1:5" x14ac:dyDescent="0.25">
      <c r="A41" s="17" t="s">
        <v>20</v>
      </c>
      <c r="B41" s="17">
        <v>3059</v>
      </c>
      <c r="D41" s="17" t="s">
        <v>14</v>
      </c>
      <c r="E41" s="17">
        <v>774</v>
      </c>
    </row>
    <row r="42" spans="1:5" x14ac:dyDescent="0.25">
      <c r="A42" s="17" t="s">
        <v>20</v>
      </c>
      <c r="B42" s="17">
        <v>3036</v>
      </c>
      <c r="D42" s="17" t="s">
        <v>14</v>
      </c>
      <c r="E42" s="17">
        <v>672</v>
      </c>
    </row>
    <row r="43" spans="1:5" x14ac:dyDescent="0.25">
      <c r="A43" s="17" t="s">
        <v>20</v>
      </c>
      <c r="B43" s="17">
        <v>3016</v>
      </c>
      <c r="D43" s="17" t="s">
        <v>14</v>
      </c>
      <c r="E43" s="17">
        <v>940</v>
      </c>
    </row>
    <row r="44" spans="1:5" x14ac:dyDescent="0.25">
      <c r="A44" s="17" t="s">
        <v>20</v>
      </c>
      <c r="B44" s="17">
        <v>2985</v>
      </c>
      <c r="D44" s="17" t="s">
        <v>14</v>
      </c>
      <c r="E44" s="17">
        <v>117</v>
      </c>
    </row>
    <row r="45" spans="1:5" x14ac:dyDescent="0.25">
      <c r="A45" s="17" t="s">
        <v>20</v>
      </c>
      <c r="B45" s="17">
        <v>2893</v>
      </c>
      <c r="D45" s="17" t="s">
        <v>14</v>
      </c>
      <c r="E45" s="17">
        <v>115</v>
      </c>
    </row>
    <row r="46" spans="1:5" x14ac:dyDescent="0.25">
      <c r="A46" s="17" t="s">
        <v>20</v>
      </c>
      <c r="B46" s="17">
        <v>2875</v>
      </c>
      <c r="D46" s="17" t="s">
        <v>14</v>
      </c>
      <c r="E46" s="17">
        <v>326</v>
      </c>
    </row>
    <row r="47" spans="1:5" x14ac:dyDescent="0.25">
      <c r="A47" s="17" t="s">
        <v>20</v>
      </c>
      <c r="B47" s="17">
        <v>2857</v>
      </c>
      <c r="D47" s="17" t="s">
        <v>14</v>
      </c>
      <c r="E47" s="17">
        <v>1</v>
      </c>
    </row>
    <row r="48" spans="1:5" x14ac:dyDescent="0.25">
      <c r="A48" s="17" t="s">
        <v>20</v>
      </c>
      <c r="B48" s="17">
        <v>2805</v>
      </c>
      <c r="D48" s="17" t="s">
        <v>14</v>
      </c>
      <c r="E48" s="17">
        <v>1467</v>
      </c>
    </row>
    <row r="49" spans="1:5" x14ac:dyDescent="0.25">
      <c r="A49" s="17" t="s">
        <v>20</v>
      </c>
      <c r="B49" s="17">
        <v>2768</v>
      </c>
      <c r="D49" s="17" t="s">
        <v>14</v>
      </c>
      <c r="E49" s="17">
        <v>5681</v>
      </c>
    </row>
    <row r="50" spans="1:5" x14ac:dyDescent="0.25">
      <c r="A50" s="17" t="s">
        <v>20</v>
      </c>
      <c r="B50" s="17">
        <v>2756</v>
      </c>
      <c r="D50" s="17" t="s">
        <v>14</v>
      </c>
      <c r="E50" s="17">
        <v>1059</v>
      </c>
    </row>
    <row r="51" spans="1:5" x14ac:dyDescent="0.25">
      <c r="A51" s="17" t="s">
        <v>20</v>
      </c>
      <c r="B51" s="17">
        <v>2739</v>
      </c>
      <c r="D51" s="17" t="s">
        <v>14</v>
      </c>
      <c r="E51" s="17">
        <v>1194</v>
      </c>
    </row>
    <row r="52" spans="1:5" x14ac:dyDescent="0.25">
      <c r="A52" s="17" t="s">
        <v>20</v>
      </c>
      <c r="B52" s="17">
        <v>2725</v>
      </c>
      <c r="D52" s="17" t="s">
        <v>14</v>
      </c>
      <c r="E52" s="17">
        <v>30</v>
      </c>
    </row>
    <row r="53" spans="1:5" x14ac:dyDescent="0.25">
      <c r="A53" s="17" t="s">
        <v>20</v>
      </c>
      <c r="B53" s="17">
        <v>2693</v>
      </c>
      <c r="D53" s="17" t="s">
        <v>14</v>
      </c>
      <c r="E53" s="17">
        <v>75</v>
      </c>
    </row>
    <row r="54" spans="1:5" x14ac:dyDescent="0.25">
      <c r="A54" s="17" t="s">
        <v>20</v>
      </c>
      <c r="B54" s="17">
        <v>2673</v>
      </c>
      <c r="D54" s="17" t="s">
        <v>14</v>
      </c>
      <c r="E54" s="17">
        <v>955</v>
      </c>
    </row>
    <row r="55" spans="1:5" x14ac:dyDescent="0.25">
      <c r="A55" s="17" t="s">
        <v>20</v>
      </c>
      <c r="B55" s="17">
        <v>2662</v>
      </c>
      <c r="D55" s="17" t="s">
        <v>14</v>
      </c>
      <c r="E55" s="17">
        <v>67</v>
      </c>
    </row>
    <row r="56" spans="1:5" x14ac:dyDescent="0.25">
      <c r="A56" s="17" t="s">
        <v>20</v>
      </c>
      <c r="B56" s="17">
        <v>2551</v>
      </c>
      <c r="D56" s="17" t="s">
        <v>14</v>
      </c>
      <c r="E56" s="17">
        <v>5</v>
      </c>
    </row>
    <row r="57" spans="1:5" x14ac:dyDescent="0.25">
      <c r="A57" s="17" t="s">
        <v>20</v>
      </c>
      <c r="B57" s="17">
        <v>2528</v>
      </c>
      <c r="D57" s="17" t="s">
        <v>14</v>
      </c>
      <c r="E57" s="17">
        <v>26</v>
      </c>
    </row>
    <row r="58" spans="1:5" x14ac:dyDescent="0.25">
      <c r="A58" s="17" t="s">
        <v>20</v>
      </c>
      <c r="B58" s="17">
        <v>2526</v>
      </c>
      <c r="D58" s="17" t="s">
        <v>14</v>
      </c>
      <c r="E58" s="17">
        <v>1130</v>
      </c>
    </row>
    <row r="59" spans="1:5" x14ac:dyDescent="0.25">
      <c r="A59" s="17" t="s">
        <v>20</v>
      </c>
      <c r="B59" s="17">
        <v>2506</v>
      </c>
      <c r="D59" s="17" t="s">
        <v>14</v>
      </c>
      <c r="E59" s="17">
        <v>782</v>
      </c>
    </row>
    <row r="60" spans="1:5" x14ac:dyDescent="0.25">
      <c r="A60" s="17" t="s">
        <v>20</v>
      </c>
      <c r="B60" s="17">
        <v>2489</v>
      </c>
      <c r="D60" s="17" t="s">
        <v>14</v>
      </c>
      <c r="E60" s="17">
        <v>210</v>
      </c>
    </row>
    <row r="61" spans="1:5" x14ac:dyDescent="0.25">
      <c r="A61" s="17" t="s">
        <v>20</v>
      </c>
      <c r="B61" s="17">
        <v>2475</v>
      </c>
      <c r="D61" s="17" t="s">
        <v>14</v>
      </c>
      <c r="E61" s="17">
        <v>136</v>
      </c>
    </row>
    <row r="62" spans="1:5" x14ac:dyDescent="0.25">
      <c r="A62" s="17" t="s">
        <v>20</v>
      </c>
      <c r="B62" s="17">
        <v>2468</v>
      </c>
      <c r="D62" s="17" t="s">
        <v>14</v>
      </c>
      <c r="E62" s="17">
        <v>86</v>
      </c>
    </row>
    <row r="63" spans="1:5" x14ac:dyDescent="0.25">
      <c r="A63" s="17" t="s">
        <v>20</v>
      </c>
      <c r="B63" s="17">
        <v>2443</v>
      </c>
      <c r="D63" s="17" t="s">
        <v>14</v>
      </c>
      <c r="E63" s="17">
        <v>19</v>
      </c>
    </row>
    <row r="64" spans="1:5" x14ac:dyDescent="0.25">
      <c r="A64" s="17" t="s">
        <v>20</v>
      </c>
      <c r="B64" s="17">
        <v>2443</v>
      </c>
      <c r="D64" s="17" t="s">
        <v>14</v>
      </c>
      <c r="E64" s="17">
        <v>886</v>
      </c>
    </row>
    <row r="65" spans="1:5" x14ac:dyDescent="0.25">
      <c r="A65" s="17" t="s">
        <v>20</v>
      </c>
      <c r="B65" s="17">
        <v>2441</v>
      </c>
      <c r="D65" s="17" t="s">
        <v>14</v>
      </c>
      <c r="E65" s="17">
        <v>35</v>
      </c>
    </row>
    <row r="66" spans="1:5" x14ac:dyDescent="0.25">
      <c r="A66" s="17" t="s">
        <v>20</v>
      </c>
      <c r="B66" s="17">
        <v>2436</v>
      </c>
      <c r="D66" s="17" t="s">
        <v>14</v>
      </c>
      <c r="E66" s="17">
        <v>24</v>
      </c>
    </row>
    <row r="67" spans="1:5" x14ac:dyDescent="0.25">
      <c r="A67" s="17" t="s">
        <v>20</v>
      </c>
      <c r="B67" s="17">
        <v>2431</v>
      </c>
      <c r="D67" s="17" t="s">
        <v>14</v>
      </c>
      <c r="E67" s="17">
        <v>86</v>
      </c>
    </row>
    <row r="68" spans="1:5" x14ac:dyDescent="0.25">
      <c r="A68" s="17" t="s">
        <v>20</v>
      </c>
      <c r="B68" s="17">
        <v>2414</v>
      </c>
      <c r="D68" s="17" t="s">
        <v>14</v>
      </c>
      <c r="E68" s="17">
        <v>243</v>
      </c>
    </row>
    <row r="69" spans="1:5" x14ac:dyDescent="0.25">
      <c r="A69" s="17" t="s">
        <v>20</v>
      </c>
      <c r="B69" s="17">
        <v>2409</v>
      </c>
      <c r="D69" s="17" t="s">
        <v>14</v>
      </c>
      <c r="E69" s="17">
        <v>65</v>
      </c>
    </row>
    <row r="70" spans="1:5" x14ac:dyDescent="0.25">
      <c r="A70" s="17" t="s">
        <v>20</v>
      </c>
      <c r="B70" s="17">
        <v>2353</v>
      </c>
      <c r="D70" s="17" t="s">
        <v>14</v>
      </c>
      <c r="E70" s="17">
        <v>100</v>
      </c>
    </row>
    <row r="71" spans="1:5" x14ac:dyDescent="0.25">
      <c r="A71" s="17" t="s">
        <v>20</v>
      </c>
      <c r="B71" s="17">
        <v>2346</v>
      </c>
      <c r="D71" s="17" t="s">
        <v>14</v>
      </c>
      <c r="E71" s="17">
        <v>168</v>
      </c>
    </row>
    <row r="72" spans="1:5" x14ac:dyDescent="0.25">
      <c r="A72" s="17" t="s">
        <v>20</v>
      </c>
      <c r="B72" s="17">
        <v>2331</v>
      </c>
      <c r="D72" s="17" t="s">
        <v>14</v>
      </c>
      <c r="E72" s="17">
        <v>13</v>
      </c>
    </row>
    <row r="73" spans="1:5" x14ac:dyDescent="0.25">
      <c r="A73" s="17" t="s">
        <v>20</v>
      </c>
      <c r="B73" s="17">
        <v>2326</v>
      </c>
      <c r="D73" s="17" t="s">
        <v>14</v>
      </c>
      <c r="E73" s="17">
        <v>1</v>
      </c>
    </row>
    <row r="74" spans="1:5" x14ac:dyDescent="0.25">
      <c r="A74" s="17" t="s">
        <v>20</v>
      </c>
      <c r="B74" s="17">
        <v>2320</v>
      </c>
      <c r="D74" s="17" t="s">
        <v>14</v>
      </c>
      <c r="E74" s="17">
        <v>40</v>
      </c>
    </row>
    <row r="75" spans="1:5" x14ac:dyDescent="0.25">
      <c r="A75" s="17" t="s">
        <v>20</v>
      </c>
      <c r="B75" s="17">
        <v>2293</v>
      </c>
      <c r="D75" s="17" t="s">
        <v>14</v>
      </c>
      <c r="E75" s="17">
        <v>226</v>
      </c>
    </row>
    <row r="76" spans="1:5" x14ac:dyDescent="0.25">
      <c r="A76" s="17" t="s">
        <v>20</v>
      </c>
      <c r="B76" s="17">
        <v>2289</v>
      </c>
      <c r="D76" s="17" t="s">
        <v>14</v>
      </c>
      <c r="E76" s="17">
        <v>1625</v>
      </c>
    </row>
    <row r="77" spans="1:5" x14ac:dyDescent="0.25">
      <c r="A77" s="17" t="s">
        <v>20</v>
      </c>
      <c r="B77" s="17">
        <v>2283</v>
      </c>
      <c r="D77" s="17" t="s">
        <v>14</v>
      </c>
      <c r="E77" s="17">
        <v>143</v>
      </c>
    </row>
    <row r="78" spans="1:5" x14ac:dyDescent="0.25">
      <c r="A78" s="17" t="s">
        <v>20</v>
      </c>
      <c r="B78" s="17">
        <v>2266</v>
      </c>
      <c r="D78" s="17" t="s">
        <v>14</v>
      </c>
      <c r="E78" s="17">
        <v>934</v>
      </c>
    </row>
    <row r="79" spans="1:5" x14ac:dyDescent="0.25">
      <c r="A79" s="17" t="s">
        <v>20</v>
      </c>
      <c r="B79" s="17">
        <v>2261</v>
      </c>
      <c r="D79" s="17" t="s">
        <v>14</v>
      </c>
      <c r="E79" s="17">
        <v>17</v>
      </c>
    </row>
    <row r="80" spans="1:5" x14ac:dyDescent="0.25">
      <c r="A80" s="17" t="s">
        <v>20</v>
      </c>
      <c r="B80" s="17">
        <v>2237</v>
      </c>
      <c r="D80" s="17" t="s">
        <v>14</v>
      </c>
      <c r="E80" s="17">
        <v>2179</v>
      </c>
    </row>
    <row r="81" spans="1:5" x14ac:dyDescent="0.25">
      <c r="A81" s="17" t="s">
        <v>20</v>
      </c>
      <c r="B81" s="17">
        <v>2230</v>
      </c>
      <c r="D81" s="17" t="s">
        <v>14</v>
      </c>
      <c r="E81" s="17">
        <v>931</v>
      </c>
    </row>
    <row r="82" spans="1:5" x14ac:dyDescent="0.25">
      <c r="A82" s="17" t="s">
        <v>20</v>
      </c>
      <c r="B82" s="17">
        <v>2220</v>
      </c>
      <c r="D82" s="17" t="s">
        <v>14</v>
      </c>
      <c r="E82" s="17">
        <v>92</v>
      </c>
    </row>
    <row r="83" spans="1:5" x14ac:dyDescent="0.25">
      <c r="A83" s="17" t="s">
        <v>20</v>
      </c>
      <c r="B83" s="17">
        <v>2218</v>
      </c>
      <c r="D83" s="17" t="s">
        <v>14</v>
      </c>
      <c r="E83" s="17">
        <v>57</v>
      </c>
    </row>
    <row r="84" spans="1:5" x14ac:dyDescent="0.25">
      <c r="A84" s="17" t="s">
        <v>20</v>
      </c>
      <c r="B84" s="17">
        <v>2188</v>
      </c>
      <c r="D84" s="17" t="s">
        <v>14</v>
      </c>
      <c r="E84" s="17">
        <v>41</v>
      </c>
    </row>
    <row r="85" spans="1:5" x14ac:dyDescent="0.25">
      <c r="A85" s="17" t="s">
        <v>20</v>
      </c>
      <c r="B85" s="17">
        <v>2144</v>
      </c>
      <c r="D85" s="17" t="s">
        <v>14</v>
      </c>
      <c r="E85" s="17">
        <v>1</v>
      </c>
    </row>
    <row r="86" spans="1:5" x14ac:dyDescent="0.25">
      <c r="A86" s="17" t="s">
        <v>20</v>
      </c>
      <c r="B86" s="17">
        <v>2120</v>
      </c>
      <c r="D86" s="17" t="s">
        <v>14</v>
      </c>
      <c r="E86" s="17">
        <v>101</v>
      </c>
    </row>
    <row r="87" spans="1:5" x14ac:dyDescent="0.25">
      <c r="A87" s="17" t="s">
        <v>20</v>
      </c>
      <c r="B87" s="17">
        <v>2107</v>
      </c>
      <c r="D87" s="17" t="s">
        <v>14</v>
      </c>
      <c r="E87" s="17">
        <v>1335</v>
      </c>
    </row>
    <row r="88" spans="1:5" x14ac:dyDescent="0.25">
      <c r="A88" s="17" t="s">
        <v>20</v>
      </c>
      <c r="B88" s="17">
        <v>2106</v>
      </c>
      <c r="D88" s="17" t="s">
        <v>14</v>
      </c>
      <c r="E88" s="17">
        <v>15</v>
      </c>
    </row>
    <row r="89" spans="1:5" x14ac:dyDescent="0.25">
      <c r="A89" s="17" t="s">
        <v>20</v>
      </c>
      <c r="B89" s="17">
        <v>2105</v>
      </c>
      <c r="D89" s="17" t="s">
        <v>14</v>
      </c>
      <c r="E89" s="17">
        <v>454</v>
      </c>
    </row>
    <row r="90" spans="1:5" x14ac:dyDescent="0.25">
      <c r="A90" s="17" t="s">
        <v>20</v>
      </c>
      <c r="B90" s="17">
        <v>2100</v>
      </c>
      <c r="D90" s="17" t="s">
        <v>14</v>
      </c>
      <c r="E90" s="17">
        <v>3182</v>
      </c>
    </row>
    <row r="91" spans="1:5" x14ac:dyDescent="0.25">
      <c r="A91" s="17" t="s">
        <v>20</v>
      </c>
      <c r="B91" s="17">
        <v>2080</v>
      </c>
      <c r="D91" s="17" t="s">
        <v>14</v>
      </c>
      <c r="E91" s="17">
        <v>15</v>
      </c>
    </row>
    <row r="92" spans="1:5" x14ac:dyDescent="0.25">
      <c r="A92" s="17" t="s">
        <v>20</v>
      </c>
      <c r="B92" s="17">
        <v>2053</v>
      </c>
      <c r="D92" s="17" t="s">
        <v>14</v>
      </c>
      <c r="E92" s="17">
        <v>133</v>
      </c>
    </row>
    <row r="93" spans="1:5" x14ac:dyDescent="0.25">
      <c r="A93" s="17" t="s">
        <v>20</v>
      </c>
      <c r="B93" s="17">
        <v>2043</v>
      </c>
      <c r="D93" s="17" t="s">
        <v>14</v>
      </c>
      <c r="E93" s="17">
        <v>2062</v>
      </c>
    </row>
    <row r="94" spans="1:5" x14ac:dyDescent="0.25">
      <c r="A94" s="17" t="s">
        <v>20</v>
      </c>
      <c r="B94" s="17">
        <v>2038</v>
      </c>
      <c r="D94" s="17" t="s">
        <v>14</v>
      </c>
      <c r="E94" s="17">
        <v>29</v>
      </c>
    </row>
    <row r="95" spans="1:5" x14ac:dyDescent="0.25">
      <c r="A95" s="17" t="s">
        <v>20</v>
      </c>
      <c r="B95" s="17">
        <v>2013</v>
      </c>
      <c r="D95" s="17" t="s">
        <v>14</v>
      </c>
      <c r="E95" s="17">
        <v>132</v>
      </c>
    </row>
    <row r="96" spans="1:5" x14ac:dyDescent="0.25">
      <c r="A96" s="17" t="s">
        <v>20</v>
      </c>
      <c r="B96" s="17">
        <v>1991</v>
      </c>
      <c r="D96" s="17" t="s">
        <v>14</v>
      </c>
      <c r="E96" s="17">
        <v>137</v>
      </c>
    </row>
    <row r="97" spans="1:5" x14ac:dyDescent="0.25">
      <c r="A97" s="17" t="s">
        <v>20</v>
      </c>
      <c r="B97" s="17">
        <v>1989</v>
      </c>
      <c r="D97" s="17" t="s">
        <v>14</v>
      </c>
      <c r="E97" s="17">
        <v>908</v>
      </c>
    </row>
    <row r="98" spans="1:5" x14ac:dyDescent="0.25">
      <c r="A98" s="17" t="s">
        <v>20</v>
      </c>
      <c r="B98" s="17">
        <v>1965</v>
      </c>
      <c r="D98" s="17" t="s">
        <v>14</v>
      </c>
      <c r="E98" s="17">
        <v>10</v>
      </c>
    </row>
    <row r="99" spans="1:5" x14ac:dyDescent="0.25">
      <c r="A99" s="17" t="s">
        <v>20</v>
      </c>
      <c r="B99" s="17">
        <v>1917</v>
      </c>
      <c r="D99" s="17" t="s">
        <v>14</v>
      </c>
      <c r="E99" s="17">
        <v>1910</v>
      </c>
    </row>
    <row r="100" spans="1:5" x14ac:dyDescent="0.25">
      <c r="A100" s="17" t="s">
        <v>20</v>
      </c>
      <c r="B100" s="17">
        <v>1902</v>
      </c>
      <c r="D100" s="17" t="s">
        <v>14</v>
      </c>
      <c r="E100" s="17">
        <v>38</v>
      </c>
    </row>
    <row r="101" spans="1:5" x14ac:dyDescent="0.25">
      <c r="A101" s="17" t="s">
        <v>20</v>
      </c>
      <c r="B101" s="17">
        <v>1894</v>
      </c>
      <c r="D101" s="17" t="s">
        <v>14</v>
      </c>
      <c r="E101" s="17">
        <v>104</v>
      </c>
    </row>
    <row r="102" spans="1:5" x14ac:dyDescent="0.25">
      <c r="A102" s="17" t="s">
        <v>20</v>
      </c>
      <c r="B102" s="17">
        <v>1887</v>
      </c>
      <c r="D102" s="17" t="s">
        <v>14</v>
      </c>
      <c r="E102" s="17">
        <v>49</v>
      </c>
    </row>
    <row r="103" spans="1:5" x14ac:dyDescent="0.25">
      <c r="A103" s="17" t="s">
        <v>20</v>
      </c>
      <c r="B103" s="17">
        <v>1884</v>
      </c>
      <c r="D103" s="17" t="s">
        <v>14</v>
      </c>
      <c r="E103" s="17">
        <v>1</v>
      </c>
    </row>
    <row r="104" spans="1:5" x14ac:dyDescent="0.25">
      <c r="A104" s="17" t="s">
        <v>20</v>
      </c>
      <c r="B104" s="17">
        <v>1866</v>
      </c>
      <c r="D104" s="17" t="s">
        <v>14</v>
      </c>
      <c r="E104" s="17">
        <v>245</v>
      </c>
    </row>
    <row r="105" spans="1:5" x14ac:dyDescent="0.25">
      <c r="A105" s="17" t="s">
        <v>20</v>
      </c>
      <c r="B105" s="17">
        <v>1821</v>
      </c>
      <c r="D105" s="17" t="s">
        <v>14</v>
      </c>
      <c r="E105" s="17">
        <v>32</v>
      </c>
    </row>
    <row r="106" spans="1:5" x14ac:dyDescent="0.25">
      <c r="A106" s="17" t="s">
        <v>20</v>
      </c>
      <c r="B106" s="17">
        <v>1815</v>
      </c>
      <c r="D106" s="17" t="s">
        <v>14</v>
      </c>
      <c r="E106" s="17">
        <v>7</v>
      </c>
    </row>
    <row r="107" spans="1:5" x14ac:dyDescent="0.25">
      <c r="A107" s="17" t="s">
        <v>20</v>
      </c>
      <c r="B107" s="17">
        <v>1797</v>
      </c>
      <c r="D107" s="17" t="s">
        <v>14</v>
      </c>
      <c r="E107" s="17">
        <v>803</v>
      </c>
    </row>
    <row r="108" spans="1:5" x14ac:dyDescent="0.25">
      <c r="A108" s="17" t="s">
        <v>20</v>
      </c>
      <c r="B108" s="17">
        <v>1785</v>
      </c>
      <c r="D108" s="17" t="s">
        <v>14</v>
      </c>
      <c r="E108" s="17">
        <v>16</v>
      </c>
    </row>
    <row r="109" spans="1:5" x14ac:dyDescent="0.25">
      <c r="A109" s="17" t="s">
        <v>20</v>
      </c>
      <c r="B109" s="17">
        <v>1784</v>
      </c>
      <c r="D109" s="17" t="s">
        <v>14</v>
      </c>
      <c r="E109" s="17">
        <v>31</v>
      </c>
    </row>
    <row r="110" spans="1:5" x14ac:dyDescent="0.25">
      <c r="A110" s="17" t="s">
        <v>20</v>
      </c>
      <c r="B110" s="17">
        <v>1782</v>
      </c>
      <c r="D110" s="17" t="s">
        <v>14</v>
      </c>
      <c r="E110" s="17">
        <v>108</v>
      </c>
    </row>
    <row r="111" spans="1:5" x14ac:dyDescent="0.25">
      <c r="A111" s="17" t="s">
        <v>20</v>
      </c>
      <c r="B111" s="17">
        <v>1773</v>
      </c>
      <c r="D111" s="17" t="s">
        <v>14</v>
      </c>
      <c r="E111" s="17">
        <v>30</v>
      </c>
    </row>
    <row r="112" spans="1:5" x14ac:dyDescent="0.25">
      <c r="A112" s="17" t="s">
        <v>20</v>
      </c>
      <c r="B112" s="17">
        <v>1713</v>
      </c>
      <c r="D112" s="17" t="s">
        <v>14</v>
      </c>
      <c r="E112" s="17">
        <v>17</v>
      </c>
    </row>
    <row r="113" spans="1:5" x14ac:dyDescent="0.25">
      <c r="A113" s="17" t="s">
        <v>20</v>
      </c>
      <c r="B113" s="17">
        <v>1703</v>
      </c>
      <c r="D113" s="17" t="s">
        <v>14</v>
      </c>
      <c r="E113" s="17">
        <v>80</v>
      </c>
    </row>
    <row r="114" spans="1:5" x14ac:dyDescent="0.25">
      <c r="A114" s="17" t="s">
        <v>20</v>
      </c>
      <c r="B114" s="17">
        <v>1697</v>
      </c>
      <c r="D114" s="17" t="s">
        <v>14</v>
      </c>
      <c r="E114" s="17">
        <v>2468</v>
      </c>
    </row>
    <row r="115" spans="1:5" x14ac:dyDescent="0.25">
      <c r="A115" s="17" t="s">
        <v>20</v>
      </c>
      <c r="B115" s="17">
        <v>1690</v>
      </c>
      <c r="D115" s="17" t="s">
        <v>14</v>
      </c>
      <c r="E115" s="17">
        <v>26</v>
      </c>
    </row>
    <row r="116" spans="1:5" x14ac:dyDescent="0.25">
      <c r="A116" s="17" t="s">
        <v>20</v>
      </c>
      <c r="B116" s="17">
        <v>1684</v>
      </c>
      <c r="D116" s="17" t="s">
        <v>14</v>
      </c>
      <c r="E116" s="17">
        <v>73</v>
      </c>
    </row>
    <row r="117" spans="1:5" x14ac:dyDescent="0.25">
      <c r="A117" s="17" t="s">
        <v>20</v>
      </c>
      <c r="B117" s="17">
        <v>1681</v>
      </c>
      <c r="D117" s="17" t="s">
        <v>14</v>
      </c>
      <c r="E117" s="17">
        <v>128</v>
      </c>
    </row>
    <row r="118" spans="1:5" x14ac:dyDescent="0.25">
      <c r="A118" s="17" t="s">
        <v>20</v>
      </c>
      <c r="B118" s="17">
        <v>1629</v>
      </c>
      <c r="D118" s="17" t="s">
        <v>14</v>
      </c>
      <c r="E118" s="17">
        <v>33</v>
      </c>
    </row>
    <row r="119" spans="1:5" x14ac:dyDescent="0.25">
      <c r="A119" s="17" t="s">
        <v>20</v>
      </c>
      <c r="B119" s="17">
        <v>1621</v>
      </c>
      <c r="D119" s="17" t="s">
        <v>14</v>
      </c>
      <c r="E119" s="17">
        <v>1072</v>
      </c>
    </row>
    <row r="120" spans="1:5" x14ac:dyDescent="0.25">
      <c r="A120" s="17" t="s">
        <v>20</v>
      </c>
      <c r="B120" s="17">
        <v>1613</v>
      </c>
      <c r="D120" s="17" t="s">
        <v>14</v>
      </c>
      <c r="E120" s="17">
        <v>393</v>
      </c>
    </row>
    <row r="121" spans="1:5" x14ac:dyDescent="0.25">
      <c r="A121" s="17" t="s">
        <v>20</v>
      </c>
      <c r="B121" s="17">
        <v>1606</v>
      </c>
      <c r="D121" s="17" t="s">
        <v>14</v>
      </c>
      <c r="E121" s="17">
        <v>1257</v>
      </c>
    </row>
    <row r="122" spans="1:5" x14ac:dyDescent="0.25">
      <c r="A122" s="17" t="s">
        <v>20</v>
      </c>
      <c r="B122" s="17">
        <v>1605</v>
      </c>
      <c r="D122" s="17" t="s">
        <v>14</v>
      </c>
      <c r="E122" s="17">
        <v>328</v>
      </c>
    </row>
    <row r="123" spans="1:5" x14ac:dyDescent="0.25">
      <c r="A123" s="17" t="s">
        <v>20</v>
      </c>
      <c r="B123" s="17">
        <v>1604</v>
      </c>
      <c r="D123" s="17" t="s">
        <v>14</v>
      </c>
      <c r="E123" s="17">
        <v>147</v>
      </c>
    </row>
    <row r="124" spans="1:5" x14ac:dyDescent="0.25">
      <c r="A124" s="17" t="s">
        <v>20</v>
      </c>
      <c r="B124" s="17">
        <v>1600</v>
      </c>
      <c r="D124" s="17" t="s">
        <v>14</v>
      </c>
      <c r="E124" s="17">
        <v>830</v>
      </c>
    </row>
    <row r="125" spans="1:5" x14ac:dyDescent="0.25">
      <c r="A125" s="17" t="s">
        <v>20</v>
      </c>
      <c r="B125" s="17">
        <v>1573</v>
      </c>
      <c r="D125" s="17" t="s">
        <v>14</v>
      </c>
      <c r="E125" s="17">
        <v>331</v>
      </c>
    </row>
    <row r="126" spans="1:5" x14ac:dyDescent="0.25">
      <c r="A126" s="17" t="s">
        <v>20</v>
      </c>
      <c r="B126" s="17">
        <v>1572</v>
      </c>
      <c r="D126" s="17" t="s">
        <v>14</v>
      </c>
      <c r="E126" s="17">
        <v>25</v>
      </c>
    </row>
    <row r="127" spans="1:5" x14ac:dyDescent="0.25">
      <c r="A127" s="17" t="s">
        <v>20</v>
      </c>
      <c r="B127" s="17">
        <v>1561</v>
      </c>
      <c r="D127" s="17" t="s">
        <v>14</v>
      </c>
      <c r="E127" s="17">
        <v>3483</v>
      </c>
    </row>
    <row r="128" spans="1:5" x14ac:dyDescent="0.25">
      <c r="A128" s="17" t="s">
        <v>20</v>
      </c>
      <c r="B128" s="17">
        <v>1559</v>
      </c>
      <c r="D128" s="17" t="s">
        <v>14</v>
      </c>
      <c r="E128" s="17">
        <v>923</v>
      </c>
    </row>
    <row r="129" spans="1:5" x14ac:dyDescent="0.25">
      <c r="A129" s="17" t="s">
        <v>20</v>
      </c>
      <c r="B129" s="17">
        <v>1548</v>
      </c>
      <c r="D129" s="17" t="s">
        <v>14</v>
      </c>
      <c r="E129" s="17">
        <v>1</v>
      </c>
    </row>
    <row r="130" spans="1:5" x14ac:dyDescent="0.25">
      <c r="A130" s="17" t="s">
        <v>20</v>
      </c>
      <c r="B130" s="17">
        <v>1539</v>
      </c>
      <c r="D130" s="17" t="s">
        <v>14</v>
      </c>
      <c r="E130" s="17">
        <v>33</v>
      </c>
    </row>
    <row r="131" spans="1:5" x14ac:dyDescent="0.25">
      <c r="A131" s="17" t="s">
        <v>20</v>
      </c>
      <c r="B131" s="17">
        <v>1518</v>
      </c>
      <c r="D131" s="17" t="s">
        <v>14</v>
      </c>
      <c r="E131" s="17">
        <v>40</v>
      </c>
    </row>
    <row r="132" spans="1:5" x14ac:dyDescent="0.25">
      <c r="A132" s="17" t="s">
        <v>20</v>
      </c>
      <c r="B132" s="17">
        <v>1470</v>
      </c>
      <c r="D132" s="17" t="s">
        <v>14</v>
      </c>
      <c r="E132" s="17">
        <v>23</v>
      </c>
    </row>
    <row r="133" spans="1:5" x14ac:dyDescent="0.25">
      <c r="A133" s="17" t="s">
        <v>20</v>
      </c>
      <c r="B133" s="17">
        <v>1467</v>
      </c>
      <c r="D133" s="17" t="s">
        <v>14</v>
      </c>
      <c r="E133" s="17">
        <v>75</v>
      </c>
    </row>
    <row r="134" spans="1:5" x14ac:dyDescent="0.25">
      <c r="A134" s="17" t="s">
        <v>20</v>
      </c>
      <c r="B134" s="17">
        <v>1460</v>
      </c>
      <c r="D134" s="17" t="s">
        <v>14</v>
      </c>
      <c r="E134" s="17">
        <v>2176</v>
      </c>
    </row>
    <row r="135" spans="1:5" x14ac:dyDescent="0.25">
      <c r="A135" s="17" t="s">
        <v>20</v>
      </c>
      <c r="B135" s="17">
        <v>1442</v>
      </c>
      <c r="D135" s="17" t="s">
        <v>14</v>
      </c>
      <c r="E135" s="17">
        <v>441</v>
      </c>
    </row>
    <row r="136" spans="1:5" x14ac:dyDescent="0.25">
      <c r="A136" s="17" t="s">
        <v>20</v>
      </c>
      <c r="B136" s="17">
        <v>1425</v>
      </c>
      <c r="D136" s="17" t="s">
        <v>14</v>
      </c>
      <c r="E136" s="17">
        <v>25</v>
      </c>
    </row>
    <row r="137" spans="1:5" x14ac:dyDescent="0.25">
      <c r="A137" s="17" t="s">
        <v>20</v>
      </c>
      <c r="B137" s="17">
        <v>1396</v>
      </c>
      <c r="D137" s="17" t="s">
        <v>14</v>
      </c>
      <c r="E137" s="17">
        <v>127</v>
      </c>
    </row>
    <row r="138" spans="1:5" x14ac:dyDescent="0.25">
      <c r="A138" s="17" t="s">
        <v>20</v>
      </c>
      <c r="B138" s="17">
        <v>1396</v>
      </c>
      <c r="D138" s="17" t="s">
        <v>14</v>
      </c>
      <c r="E138" s="17">
        <v>355</v>
      </c>
    </row>
    <row r="139" spans="1:5" x14ac:dyDescent="0.25">
      <c r="A139" s="17" t="s">
        <v>20</v>
      </c>
      <c r="B139" s="17">
        <v>1385</v>
      </c>
      <c r="D139" s="17" t="s">
        <v>14</v>
      </c>
      <c r="E139" s="17">
        <v>44</v>
      </c>
    </row>
    <row r="140" spans="1:5" x14ac:dyDescent="0.25">
      <c r="A140" s="17" t="s">
        <v>20</v>
      </c>
      <c r="B140" s="17">
        <v>1354</v>
      </c>
      <c r="D140" s="17" t="s">
        <v>14</v>
      </c>
      <c r="E140" s="17">
        <v>67</v>
      </c>
    </row>
    <row r="141" spans="1:5" x14ac:dyDescent="0.25">
      <c r="A141" s="17" t="s">
        <v>20</v>
      </c>
      <c r="B141" s="17">
        <v>1345</v>
      </c>
      <c r="D141" s="17" t="s">
        <v>14</v>
      </c>
      <c r="E141" s="17">
        <v>1068</v>
      </c>
    </row>
    <row r="142" spans="1:5" x14ac:dyDescent="0.25">
      <c r="A142" s="17" t="s">
        <v>20</v>
      </c>
      <c r="B142" s="17">
        <v>1297</v>
      </c>
      <c r="D142" s="17" t="s">
        <v>14</v>
      </c>
      <c r="E142" s="17">
        <v>424</v>
      </c>
    </row>
    <row r="143" spans="1:5" x14ac:dyDescent="0.25">
      <c r="A143" s="17" t="s">
        <v>20</v>
      </c>
      <c r="B143" s="17">
        <v>1280</v>
      </c>
      <c r="D143" s="17" t="s">
        <v>14</v>
      </c>
      <c r="E143" s="17">
        <v>151</v>
      </c>
    </row>
    <row r="144" spans="1:5" x14ac:dyDescent="0.25">
      <c r="A144" s="17" t="s">
        <v>20</v>
      </c>
      <c r="B144" s="17">
        <v>1267</v>
      </c>
      <c r="D144" s="17" t="s">
        <v>14</v>
      </c>
      <c r="E144" s="17">
        <v>1608</v>
      </c>
    </row>
    <row r="145" spans="1:5" x14ac:dyDescent="0.25">
      <c r="A145" s="17" t="s">
        <v>20</v>
      </c>
      <c r="B145" s="17">
        <v>1249</v>
      </c>
      <c r="D145" s="17" t="s">
        <v>14</v>
      </c>
      <c r="E145" s="17">
        <v>941</v>
      </c>
    </row>
    <row r="146" spans="1:5" x14ac:dyDescent="0.25">
      <c r="A146" s="17" t="s">
        <v>20</v>
      </c>
      <c r="B146" s="17">
        <v>1170</v>
      </c>
      <c r="D146" s="17" t="s">
        <v>14</v>
      </c>
      <c r="E146" s="17">
        <v>1</v>
      </c>
    </row>
    <row r="147" spans="1:5" x14ac:dyDescent="0.25">
      <c r="A147" s="17" t="s">
        <v>20</v>
      </c>
      <c r="B147" s="17">
        <v>1152</v>
      </c>
      <c r="D147" s="17" t="s">
        <v>14</v>
      </c>
      <c r="E147" s="17">
        <v>40</v>
      </c>
    </row>
    <row r="148" spans="1:5" x14ac:dyDescent="0.25">
      <c r="A148" s="17" t="s">
        <v>20</v>
      </c>
      <c r="B148" s="17">
        <v>1140</v>
      </c>
      <c r="D148" s="17" t="s">
        <v>14</v>
      </c>
      <c r="E148" s="17">
        <v>3015</v>
      </c>
    </row>
    <row r="149" spans="1:5" x14ac:dyDescent="0.25">
      <c r="A149" s="17" t="s">
        <v>20</v>
      </c>
      <c r="B149" s="17">
        <v>1137</v>
      </c>
      <c r="D149" s="17" t="s">
        <v>14</v>
      </c>
      <c r="E149" s="17">
        <v>435</v>
      </c>
    </row>
    <row r="150" spans="1:5" x14ac:dyDescent="0.25">
      <c r="A150" s="17" t="s">
        <v>20</v>
      </c>
      <c r="B150" s="17">
        <v>1113</v>
      </c>
      <c r="D150" s="17" t="s">
        <v>14</v>
      </c>
      <c r="E150" s="17">
        <v>714</v>
      </c>
    </row>
    <row r="151" spans="1:5" x14ac:dyDescent="0.25">
      <c r="A151" s="17" t="s">
        <v>20</v>
      </c>
      <c r="B151" s="17">
        <v>1101</v>
      </c>
      <c r="D151" s="17" t="s">
        <v>14</v>
      </c>
      <c r="E151" s="17">
        <v>5497</v>
      </c>
    </row>
    <row r="152" spans="1:5" x14ac:dyDescent="0.25">
      <c r="A152" s="17" t="s">
        <v>20</v>
      </c>
      <c r="B152" s="17">
        <v>1095</v>
      </c>
      <c r="D152" s="17" t="s">
        <v>14</v>
      </c>
      <c r="E152" s="17">
        <v>418</v>
      </c>
    </row>
    <row r="153" spans="1:5" x14ac:dyDescent="0.25">
      <c r="A153" s="17" t="s">
        <v>20</v>
      </c>
      <c r="B153" s="17">
        <v>1073</v>
      </c>
      <c r="D153" s="17" t="s">
        <v>14</v>
      </c>
      <c r="E153" s="17">
        <v>1439</v>
      </c>
    </row>
    <row r="154" spans="1:5" x14ac:dyDescent="0.25">
      <c r="A154" s="17" t="s">
        <v>20</v>
      </c>
      <c r="B154" s="17">
        <v>1071</v>
      </c>
      <c r="D154" s="17" t="s">
        <v>14</v>
      </c>
      <c r="E154" s="17">
        <v>15</v>
      </c>
    </row>
    <row r="155" spans="1:5" x14ac:dyDescent="0.25">
      <c r="A155" s="17" t="s">
        <v>20</v>
      </c>
      <c r="B155" s="17">
        <v>1071</v>
      </c>
      <c r="D155" s="17" t="s">
        <v>14</v>
      </c>
      <c r="E155" s="17">
        <v>1999</v>
      </c>
    </row>
    <row r="156" spans="1:5" x14ac:dyDescent="0.25">
      <c r="A156" s="17" t="s">
        <v>20</v>
      </c>
      <c r="B156" s="17">
        <v>1052</v>
      </c>
      <c r="D156" s="17" t="s">
        <v>14</v>
      </c>
      <c r="E156" s="17">
        <v>118</v>
      </c>
    </row>
    <row r="157" spans="1:5" x14ac:dyDescent="0.25">
      <c r="A157" s="17" t="s">
        <v>20</v>
      </c>
      <c r="B157" s="17">
        <v>1022</v>
      </c>
      <c r="D157" s="17" t="s">
        <v>14</v>
      </c>
      <c r="E157" s="17">
        <v>162</v>
      </c>
    </row>
    <row r="158" spans="1:5" x14ac:dyDescent="0.25">
      <c r="A158" s="17" t="s">
        <v>20</v>
      </c>
      <c r="B158" s="17">
        <v>1015</v>
      </c>
      <c r="D158" s="17" t="s">
        <v>14</v>
      </c>
      <c r="E158" s="17">
        <v>83</v>
      </c>
    </row>
    <row r="159" spans="1:5" x14ac:dyDescent="0.25">
      <c r="A159" s="17" t="s">
        <v>20</v>
      </c>
      <c r="B159" s="17">
        <v>980</v>
      </c>
      <c r="D159" s="17" t="s">
        <v>14</v>
      </c>
      <c r="E159" s="17">
        <v>747</v>
      </c>
    </row>
    <row r="160" spans="1:5" x14ac:dyDescent="0.25">
      <c r="A160" s="17" t="s">
        <v>20</v>
      </c>
      <c r="B160" s="17">
        <v>943</v>
      </c>
      <c r="D160" s="17" t="s">
        <v>14</v>
      </c>
      <c r="E160" s="17">
        <v>84</v>
      </c>
    </row>
    <row r="161" spans="1:5" x14ac:dyDescent="0.25">
      <c r="A161" s="17" t="s">
        <v>20</v>
      </c>
      <c r="B161" s="17">
        <v>909</v>
      </c>
      <c r="D161" s="17" t="s">
        <v>14</v>
      </c>
      <c r="E161" s="17">
        <v>91</v>
      </c>
    </row>
    <row r="162" spans="1:5" x14ac:dyDescent="0.25">
      <c r="A162" s="17" t="s">
        <v>20</v>
      </c>
      <c r="B162" s="17">
        <v>903</v>
      </c>
      <c r="D162" s="17" t="s">
        <v>14</v>
      </c>
      <c r="E162" s="17">
        <v>792</v>
      </c>
    </row>
    <row r="163" spans="1:5" x14ac:dyDescent="0.25">
      <c r="A163" s="17" t="s">
        <v>20</v>
      </c>
      <c r="B163" s="17">
        <v>890</v>
      </c>
      <c r="D163" s="17" t="s">
        <v>14</v>
      </c>
      <c r="E163" s="17">
        <v>32</v>
      </c>
    </row>
    <row r="164" spans="1:5" x14ac:dyDescent="0.25">
      <c r="A164" s="17" t="s">
        <v>20</v>
      </c>
      <c r="B164" s="17">
        <v>820</v>
      </c>
      <c r="D164" s="17" t="s">
        <v>14</v>
      </c>
      <c r="E164" s="17">
        <v>186</v>
      </c>
    </row>
    <row r="165" spans="1:5" x14ac:dyDescent="0.25">
      <c r="A165" s="17" t="s">
        <v>20</v>
      </c>
      <c r="B165" s="17">
        <v>768</v>
      </c>
      <c r="D165" s="17" t="s">
        <v>14</v>
      </c>
      <c r="E165" s="17">
        <v>605</v>
      </c>
    </row>
    <row r="166" spans="1:5" x14ac:dyDescent="0.25">
      <c r="A166" s="17" t="s">
        <v>20</v>
      </c>
      <c r="B166" s="17">
        <v>762</v>
      </c>
      <c r="D166" s="17" t="s">
        <v>14</v>
      </c>
      <c r="E166" s="17">
        <v>1</v>
      </c>
    </row>
    <row r="167" spans="1:5" x14ac:dyDescent="0.25">
      <c r="A167" s="17" t="s">
        <v>20</v>
      </c>
      <c r="B167" s="17">
        <v>723</v>
      </c>
      <c r="D167" s="17" t="s">
        <v>14</v>
      </c>
      <c r="E167" s="17">
        <v>31</v>
      </c>
    </row>
    <row r="168" spans="1:5" x14ac:dyDescent="0.25">
      <c r="A168" s="17" t="s">
        <v>20</v>
      </c>
      <c r="B168" s="17">
        <v>676</v>
      </c>
      <c r="D168" s="17" t="s">
        <v>14</v>
      </c>
      <c r="E168" s="17">
        <v>1181</v>
      </c>
    </row>
    <row r="169" spans="1:5" x14ac:dyDescent="0.25">
      <c r="A169" s="17" t="s">
        <v>20</v>
      </c>
      <c r="B169" s="17">
        <v>659</v>
      </c>
      <c r="D169" s="17" t="s">
        <v>14</v>
      </c>
      <c r="E169" s="17">
        <v>39</v>
      </c>
    </row>
    <row r="170" spans="1:5" x14ac:dyDescent="0.25">
      <c r="A170" s="17" t="s">
        <v>20</v>
      </c>
      <c r="B170" s="17">
        <v>645</v>
      </c>
      <c r="D170" s="17" t="s">
        <v>14</v>
      </c>
      <c r="E170" s="17">
        <v>46</v>
      </c>
    </row>
    <row r="171" spans="1:5" x14ac:dyDescent="0.25">
      <c r="A171" s="17" t="s">
        <v>20</v>
      </c>
      <c r="B171" s="17">
        <v>589</v>
      </c>
      <c r="D171" s="17" t="s">
        <v>14</v>
      </c>
      <c r="E171" s="17">
        <v>105</v>
      </c>
    </row>
    <row r="172" spans="1:5" x14ac:dyDescent="0.25">
      <c r="A172" s="17" t="s">
        <v>20</v>
      </c>
      <c r="B172" s="17">
        <v>555</v>
      </c>
      <c r="D172" s="17" t="s">
        <v>14</v>
      </c>
      <c r="E172" s="17">
        <v>535</v>
      </c>
    </row>
    <row r="173" spans="1:5" x14ac:dyDescent="0.25">
      <c r="A173" s="17" t="s">
        <v>20</v>
      </c>
      <c r="B173" s="17">
        <v>554</v>
      </c>
      <c r="D173" s="17" t="s">
        <v>14</v>
      </c>
      <c r="E173" s="17">
        <v>16</v>
      </c>
    </row>
    <row r="174" spans="1:5" x14ac:dyDescent="0.25">
      <c r="A174" s="17" t="s">
        <v>20</v>
      </c>
      <c r="B174" s="17">
        <v>546</v>
      </c>
      <c r="D174" s="17" t="s">
        <v>14</v>
      </c>
      <c r="E174" s="17">
        <v>575</v>
      </c>
    </row>
    <row r="175" spans="1:5" x14ac:dyDescent="0.25">
      <c r="A175" s="17" t="s">
        <v>20</v>
      </c>
      <c r="B175" s="17">
        <v>536</v>
      </c>
      <c r="D175" s="17" t="s">
        <v>14</v>
      </c>
      <c r="E175" s="17">
        <v>1120</v>
      </c>
    </row>
    <row r="176" spans="1:5" x14ac:dyDescent="0.25">
      <c r="A176" s="17" t="s">
        <v>20</v>
      </c>
      <c r="B176" s="17">
        <v>533</v>
      </c>
      <c r="D176" s="17" t="s">
        <v>14</v>
      </c>
      <c r="E176" s="17">
        <v>113</v>
      </c>
    </row>
    <row r="177" spans="1:5" x14ac:dyDescent="0.25">
      <c r="A177" s="17" t="s">
        <v>20</v>
      </c>
      <c r="B177" s="17">
        <v>524</v>
      </c>
      <c r="D177" s="17" t="s">
        <v>14</v>
      </c>
      <c r="E177" s="17">
        <v>1538</v>
      </c>
    </row>
    <row r="178" spans="1:5" x14ac:dyDescent="0.25">
      <c r="A178" s="17" t="s">
        <v>20</v>
      </c>
      <c r="B178" s="17">
        <v>498</v>
      </c>
      <c r="D178" s="17" t="s">
        <v>14</v>
      </c>
      <c r="E178" s="17">
        <v>9</v>
      </c>
    </row>
    <row r="179" spans="1:5" x14ac:dyDescent="0.25">
      <c r="A179" s="17" t="s">
        <v>20</v>
      </c>
      <c r="B179" s="17">
        <v>484</v>
      </c>
      <c r="D179" s="17" t="s">
        <v>14</v>
      </c>
      <c r="E179" s="17">
        <v>554</v>
      </c>
    </row>
    <row r="180" spans="1:5" x14ac:dyDescent="0.25">
      <c r="A180" s="17" t="s">
        <v>20</v>
      </c>
      <c r="B180" s="17">
        <v>480</v>
      </c>
      <c r="D180" s="17" t="s">
        <v>14</v>
      </c>
      <c r="E180" s="17">
        <v>648</v>
      </c>
    </row>
    <row r="181" spans="1:5" x14ac:dyDescent="0.25">
      <c r="A181" s="17" t="s">
        <v>20</v>
      </c>
      <c r="B181" s="17">
        <v>470</v>
      </c>
      <c r="D181" s="17" t="s">
        <v>14</v>
      </c>
      <c r="E181" s="17">
        <v>21</v>
      </c>
    </row>
    <row r="182" spans="1:5" x14ac:dyDescent="0.25">
      <c r="A182" s="17" t="s">
        <v>20</v>
      </c>
      <c r="B182" s="17">
        <v>462</v>
      </c>
      <c r="D182" s="17" t="s">
        <v>14</v>
      </c>
      <c r="E182" s="17">
        <v>54</v>
      </c>
    </row>
    <row r="183" spans="1:5" x14ac:dyDescent="0.25">
      <c r="A183" s="17" t="s">
        <v>20</v>
      </c>
      <c r="B183" s="17">
        <v>460</v>
      </c>
      <c r="D183" s="17" t="s">
        <v>14</v>
      </c>
      <c r="E183" s="17">
        <v>120</v>
      </c>
    </row>
    <row r="184" spans="1:5" x14ac:dyDescent="0.25">
      <c r="A184" s="17" t="s">
        <v>20</v>
      </c>
      <c r="B184" s="17">
        <v>454</v>
      </c>
      <c r="D184" s="17" t="s">
        <v>14</v>
      </c>
      <c r="E184" s="17">
        <v>579</v>
      </c>
    </row>
    <row r="185" spans="1:5" x14ac:dyDescent="0.25">
      <c r="A185" s="17" t="s">
        <v>20</v>
      </c>
      <c r="B185" s="17">
        <v>452</v>
      </c>
      <c r="D185" s="17" t="s">
        <v>14</v>
      </c>
      <c r="E185" s="17">
        <v>2072</v>
      </c>
    </row>
    <row r="186" spans="1:5" x14ac:dyDescent="0.25">
      <c r="A186" s="17" t="s">
        <v>20</v>
      </c>
      <c r="B186" s="17">
        <v>432</v>
      </c>
      <c r="D186" s="17" t="s">
        <v>14</v>
      </c>
      <c r="E186" s="17">
        <v>0</v>
      </c>
    </row>
    <row r="187" spans="1:5" x14ac:dyDescent="0.25">
      <c r="A187" s="17" t="s">
        <v>20</v>
      </c>
      <c r="B187" s="17">
        <v>419</v>
      </c>
      <c r="D187" s="17" t="s">
        <v>14</v>
      </c>
      <c r="E187" s="17">
        <v>1796</v>
      </c>
    </row>
    <row r="188" spans="1:5" x14ac:dyDescent="0.25">
      <c r="A188" s="17" t="s">
        <v>20</v>
      </c>
      <c r="B188" s="17">
        <v>411</v>
      </c>
      <c r="D188" s="17" t="s">
        <v>14</v>
      </c>
      <c r="E188" s="17">
        <v>62</v>
      </c>
    </row>
    <row r="189" spans="1:5" x14ac:dyDescent="0.25">
      <c r="A189" s="17" t="s">
        <v>20</v>
      </c>
      <c r="B189" s="17">
        <v>409</v>
      </c>
      <c r="D189" s="17" t="s">
        <v>14</v>
      </c>
      <c r="E189" s="17">
        <v>347</v>
      </c>
    </row>
    <row r="190" spans="1:5" x14ac:dyDescent="0.25">
      <c r="A190" s="17" t="s">
        <v>20</v>
      </c>
      <c r="B190" s="17">
        <v>397</v>
      </c>
      <c r="D190" s="17" t="s">
        <v>14</v>
      </c>
      <c r="E190" s="17">
        <v>19</v>
      </c>
    </row>
    <row r="191" spans="1:5" x14ac:dyDescent="0.25">
      <c r="A191" s="17" t="s">
        <v>20</v>
      </c>
      <c r="B191" s="17">
        <v>393</v>
      </c>
      <c r="D191" s="17" t="s">
        <v>14</v>
      </c>
      <c r="E191" s="17">
        <v>1258</v>
      </c>
    </row>
    <row r="192" spans="1:5" x14ac:dyDescent="0.25">
      <c r="A192" s="17" t="s">
        <v>20</v>
      </c>
      <c r="B192" s="17">
        <v>381</v>
      </c>
      <c r="D192" s="17" t="s">
        <v>14</v>
      </c>
      <c r="E192" s="17">
        <v>362</v>
      </c>
    </row>
    <row r="193" spans="1:5" x14ac:dyDescent="0.25">
      <c r="A193" s="17" t="s">
        <v>20</v>
      </c>
      <c r="B193" s="17">
        <v>381</v>
      </c>
      <c r="D193" s="17" t="s">
        <v>14</v>
      </c>
      <c r="E193" s="17">
        <v>133</v>
      </c>
    </row>
    <row r="194" spans="1:5" x14ac:dyDescent="0.25">
      <c r="A194" s="17" t="s">
        <v>20</v>
      </c>
      <c r="B194" s="17">
        <v>375</v>
      </c>
      <c r="D194" s="17" t="s">
        <v>14</v>
      </c>
      <c r="E194" s="17">
        <v>846</v>
      </c>
    </row>
    <row r="195" spans="1:5" x14ac:dyDescent="0.25">
      <c r="A195" s="17" t="s">
        <v>20</v>
      </c>
      <c r="B195" s="17">
        <v>374</v>
      </c>
      <c r="D195" s="17" t="s">
        <v>14</v>
      </c>
      <c r="E195" s="17">
        <v>10</v>
      </c>
    </row>
    <row r="196" spans="1:5" x14ac:dyDescent="0.25">
      <c r="A196" s="17" t="s">
        <v>20</v>
      </c>
      <c r="B196" s="17">
        <v>369</v>
      </c>
      <c r="D196" s="17" t="s">
        <v>14</v>
      </c>
      <c r="E196" s="17">
        <v>191</v>
      </c>
    </row>
    <row r="197" spans="1:5" x14ac:dyDescent="0.25">
      <c r="A197" s="17" t="s">
        <v>20</v>
      </c>
      <c r="B197" s="17">
        <v>366</v>
      </c>
      <c r="D197" s="17" t="s">
        <v>14</v>
      </c>
      <c r="E197" s="17">
        <v>1979</v>
      </c>
    </row>
    <row r="198" spans="1:5" x14ac:dyDescent="0.25">
      <c r="A198" s="17" t="s">
        <v>20</v>
      </c>
      <c r="B198" s="17">
        <v>363</v>
      </c>
      <c r="D198" s="17" t="s">
        <v>14</v>
      </c>
      <c r="E198" s="17">
        <v>63</v>
      </c>
    </row>
    <row r="199" spans="1:5" x14ac:dyDescent="0.25">
      <c r="A199" s="17" t="s">
        <v>20</v>
      </c>
      <c r="B199" s="17">
        <v>361</v>
      </c>
      <c r="D199" s="17" t="s">
        <v>14</v>
      </c>
      <c r="E199" s="17">
        <v>6080</v>
      </c>
    </row>
    <row r="200" spans="1:5" x14ac:dyDescent="0.25">
      <c r="A200" s="17" t="s">
        <v>20</v>
      </c>
      <c r="B200" s="17">
        <v>340</v>
      </c>
      <c r="D200" s="17" t="s">
        <v>14</v>
      </c>
      <c r="E200" s="17">
        <v>80</v>
      </c>
    </row>
    <row r="201" spans="1:5" x14ac:dyDescent="0.25">
      <c r="A201" s="17" t="s">
        <v>20</v>
      </c>
      <c r="B201" s="17">
        <v>337</v>
      </c>
      <c r="D201" s="17" t="s">
        <v>14</v>
      </c>
      <c r="E201" s="17">
        <v>9</v>
      </c>
    </row>
    <row r="202" spans="1:5" x14ac:dyDescent="0.25">
      <c r="A202" s="17" t="s">
        <v>20</v>
      </c>
      <c r="B202" s="17">
        <v>336</v>
      </c>
      <c r="D202" s="17" t="s">
        <v>14</v>
      </c>
      <c r="E202" s="17">
        <v>1784</v>
      </c>
    </row>
    <row r="203" spans="1:5" x14ac:dyDescent="0.25">
      <c r="A203" s="17" t="s">
        <v>20</v>
      </c>
      <c r="B203" s="17">
        <v>331</v>
      </c>
      <c r="D203" s="17" t="s">
        <v>14</v>
      </c>
      <c r="E203" s="17">
        <v>243</v>
      </c>
    </row>
    <row r="204" spans="1:5" x14ac:dyDescent="0.25">
      <c r="A204" s="17" t="s">
        <v>20</v>
      </c>
      <c r="B204" s="17">
        <v>330</v>
      </c>
      <c r="D204" s="17" t="s">
        <v>14</v>
      </c>
      <c r="E204" s="17">
        <v>1296</v>
      </c>
    </row>
    <row r="205" spans="1:5" x14ac:dyDescent="0.25">
      <c r="A205" s="17" t="s">
        <v>20</v>
      </c>
      <c r="B205" s="17">
        <v>329</v>
      </c>
      <c r="D205" s="17" t="s">
        <v>14</v>
      </c>
      <c r="E205" s="17">
        <v>77</v>
      </c>
    </row>
    <row r="206" spans="1:5" x14ac:dyDescent="0.25">
      <c r="A206" s="17" t="s">
        <v>20</v>
      </c>
      <c r="B206" s="17">
        <v>323</v>
      </c>
      <c r="D206" s="17" t="s">
        <v>14</v>
      </c>
      <c r="E206" s="17">
        <v>395</v>
      </c>
    </row>
    <row r="207" spans="1:5" x14ac:dyDescent="0.25">
      <c r="A207" s="17" t="s">
        <v>20</v>
      </c>
      <c r="B207" s="17">
        <v>316</v>
      </c>
      <c r="D207" s="17" t="s">
        <v>14</v>
      </c>
      <c r="E207" s="17">
        <v>49</v>
      </c>
    </row>
    <row r="208" spans="1:5" x14ac:dyDescent="0.25">
      <c r="A208" s="17" t="s">
        <v>20</v>
      </c>
      <c r="B208" s="17">
        <v>307</v>
      </c>
      <c r="D208" s="17" t="s">
        <v>14</v>
      </c>
      <c r="E208" s="17">
        <v>180</v>
      </c>
    </row>
    <row r="209" spans="1:5" x14ac:dyDescent="0.25">
      <c r="A209" s="17" t="s">
        <v>20</v>
      </c>
      <c r="B209" s="17">
        <v>307</v>
      </c>
      <c r="D209" s="17" t="s">
        <v>14</v>
      </c>
      <c r="E209" s="17">
        <v>2690</v>
      </c>
    </row>
    <row r="210" spans="1:5" x14ac:dyDescent="0.25">
      <c r="A210" s="17" t="s">
        <v>20</v>
      </c>
      <c r="B210" s="17">
        <v>303</v>
      </c>
      <c r="D210" s="17" t="s">
        <v>14</v>
      </c>
      <c r="E210" s="17">
        <v>2779</v>
      </c>
    </row>
    <row r="211" spans="1:5" x14ac:dyDescent="0.25">
      <c r="A211" s="17" t="s">
        <v>20</v>
      </c>
      <c r="B211" s="17">
        <v>300</v>
      </c>
      <c r="D211" s="17" t="s">
        <v>14</v>
      </c>
      <c r="E211" s="17">
        <v>92</v>
      </c>
    </row>
    <row r="212" spans="1:5" x14ac:dyDescent="0.25">
      <c r="A212" s="17" t="s">
        <v>20</v>
      </c>
      <c r="B212" s="17">
        <v>300</v>
      </c>
      <c r="D212" s="17" t="s">
        <v>14</v>
      </c>
      <c r="E212" s="17">
        <v>1028</v>
      </c>
    </row>
    <row r="213" spans="1:5" x14ac:dyDescent="0.25">
      <c r="A213" s="17" t="s">
        <v>20</v>
      </c>
      <c r="B213" s="17">
        <v>299</v>
      </c>
      <c r="D213" s="17" t="s">
        <v>14</v>
      </c>
      <c r="E213" s="17">
        <v>26</v>
      </c>
    </row>
    <row r="214" spans="1:5" x14ac:dyDescent="0.25">
      <c r="A214" s="17" t="s">
        <v>20</v>
      </c>
      <c r="B214" s="17">
        <v>297</v>
      </c>
      <c r="D214" s="17" t="s">
        <v>14</v>
      </c>
      <c r="E214" s="17">
        <v>1790</v>
      </c>
    </row>
    <row r="215" spans="1:5" x14ac:dyDescent="0.25">
      <c r="A215" s="17" t="s">
        <v>20</v>
      </c>
      <c r="B215" s="17">
        <v>296</v>
      </c>
      <c r="D215" s="17" t="s">
        <v>14</v>
      </c>
      <c r="E215" s="17">
        <v>37</v>
      </c>
    </row>
    <row r="216" spans="1:5" x14ac:dyDescent="0.25">
      <c r="A216" s="17" t="s">
        <v>20</v>
      </c>
      <c r="B216" s="17">
        <v>295</v>
      </c>
      <c r="D216" s="17" t="s">
        <v>14</v>
      </c>
      <c r="E216" s="17">
        <v>35</v>
      </c>
    </row>
    <row r="217" spans="1:5" x14ac:dyDescent="0.25">
      <c r="A217" s="17" t="s">
        <v>20</v>
      </c>
      <c r="B217" s="17">
        <v>290</v>
      </c>
      <c r="D217" s="17" t="s">
        <v>14</v>
      </c>
      <c r="E217" s="17">
        <v>558</v>
      </c>
    </row>
    <row r="218" spans="1:5" x14ac:dyDescent="0.25">
      <c r="A218" s="17" t="s">
        <v>20</v>
      </c>
      <c r="B218" s="17">
        <v>288</v>
      </c>
      <c r="D218" s="17" t="s">
        <v>14</v>
      </c>
      <c r="E218" s="17">
        <v>64</v>
      </c>
    </row>
    <row r="219" spans="1:5" x14ac:dyDescent="0.25">
      <c r="A219" s="17" t="s">
        <v>20</v>
      </c>
      <c r="B219" s="17">
        <v>282</v>
      </c>
      <c r="D219" s="17" t="s">
        <v>14</v>
      </c>
      <c r="E219" s="17">
        <v>245</v>
      </c>
    </row>
    <row r="220" spans="1:5" x14ac:dyDescent="0.25">
      <c r="A220" s="17" t="s">
        <v>20</v>
      </c>
      <c r="B220" s="17">
        <v>280</v>
      </c>
      <c r="D220" s="17" t="s">
        <v>14</v>
      </c>
      <c r="E220" s="17">
        <v>71</v>
      </c>
    </row>
    <row r="221" spans="1:5" x14ac:dyDescent="0.25">
      <c r="A221" s="17" t="s">
        <v>20</v>
      </c>
      <c r="B221" s="17">
        <v>279</v>
      </c>
      <c r="D221" s="17" t="s">
        <v>14</v>
      </c>
      <c r="E221" s="17">
        <v>42</v>
      </c>
    </row>
    <row r="222" spans="1:5" x14ac:dyDescent="0.25">
      <c r="A222" s="17" t="s">
        <v>20</v>
      </c>
      <c r="B222" s="17">
        <v>275</v>
      </c>
      <c r="D222" s="17" t="s">
        <v>14</v>
      </c>
      <c r="E222" s="17">
        <v>156</v>
      </c>
    </row>
    <row r="223" spans="1:5" x14ac:dyDescent="0.25">
      <c r="A223" s="17" t="s">
        <v>20</v>
      </c>
      <c r="B223" s="17">
        <v>272</v>
      </c>
      <c r="D223" s="17" t="s">
        <v>14</v>
      </c>
      <c r="E223" s="17">
        <v>1368</v>
      </c>
    </row>
    <row r="224" spans="1:5" x14ac:dyDescent="0.25">
      <c r="A224" s="17" t="s">
        <v>20</v>
      </c>
      <c r="B224" s="17">
        <v>270</v>
      </c>
      <c r="D224" s="17" t="s">
        <v>14</v>
      </c>
      <c r="E224" s="17">
        <v>102</v>
      </c>
    </row>
    <row r="225" spans="1:5" x14ac:dyDescent="0.25">
      <c r="A225" s="17" t="s">
        <v>20</v>
      </c>
      <c r="B225" s="17">
        <v>269</v>
      </c>
      <c r="D225" s="17" t="s">
        <v>14</v>
      </c>
      <c r="E225" s="17">
        <v>86</v>
      </c>
    </row>
    <row r="226" spans="1:5" x14ac:dyDescent="0.25">
      <c r="A226" s="17" t="s">
        <v>20</v>
      </c>
      <c r="B226" s="17">
        <v>268</v>
      </c>
      <c r="D226" s="17" t="s">
        <v>14</v>
      </c>
      <c r="E226" s="17">
        <v>253</v>
      </c>
    </row>
    <row r="227" spans="1:5" x14ac:dyDescent="0.25">
      <c r="A227" s="17" t="s">
        <v>20</v>
      </c>
      <c r="B227" s="17">
        <v>266</v>
      </c>
      <c r="D227" s="17" t="s">
        <v>14</v>
      </c>
      <c r="E227" s="17">
        <v>157</v>
      </c>
    </row>
    <row r="228" spans="1:5" x14ac:dyDescent="0.25">
      <c r="A228" s="17" t="s">
        <v>20</v>
      </c>
      <c r="B228" s="17">
        <v>264</v>
      </c>
      <c r="D228" s="17" t="s">
        <v>14</v>
      </c>
      <c r="E228" s="17">
        <v>183</v>
      </c>
    </row>
    <row r="229" spans="1:5" x14ac:dyDescent="0.25">
      <c r="A229" s="17" t="s">
        <v>20</v>
      </c>
      <c r="B229" s="17">
        <v>261</v>
      </c>
      <c r="D229" s="17" t="s">
        <v>14</v>
      </c>
      <c r="E229" s="17">
        <v>82</v>
      </c>
    </row>
    <row r="230" spans="1:5" x14ac:dyDescent="0.25">
      <c r="A230" s="17" t="s">
        <v>20</v>
      </c>
      <c r="B230" s="17">
        <v>261</v>
      </c>
      <c r="D230" s="17" t="s">
        <v>14</v>
      </c>
      <c r="E230" s="17">
        <v>1</v>
      </c>
    </row>
    <row r="231" spans="1:5" x14ac:dyDescent="0.25">
      <c r="A231" s="17" t="s">
        <v>20</v>
      </c>
      <c r="B231" s="17">
        <v>255</v>
      </c>
      <c r="D231" s="17" t="s">
        <v>14</v>
      </c>
      <c r="E231" s="17">
        <v>1198</v>
      </c>
    </row>
    <row r="232" spans="1:5" x14ac:dyDescent="0.25">
      <c r="A232" s="17" t="s">
        <v>20</v>
      </c>
      <c r="B232" s="17">
        <v>254</v>
      </c>
      <c r="D232" s="17" t="s">
        <v>14</v>
      </c>
      <c r="E232" s="17">
        <v>648</v>
      </c>
    </row>
    <row r="233" spans="1:5" x14ac:dyDescent="0.25">
      <c r="A233" s="17" t="s">
        <v>20</v>
      </c>
      <c r="B233" s="17">
        <v>253</v>
      </c>
      <c r="D233" s="17" t="s">
        <v>14</v>
      </c>
      <c r="E233" s="17">
        <v>64</v>
      </c>
    </row>
    <row r="234" spans="1:5" x14ac:dyDescent="0.25">
      <c r="A234" s="17" t="s">
        <v>20</v>
      </c>
      <c r="B234" s="17">
        <v>252</v>
      </c>
      <c r="D234" s="17" t="s">
        <v>14</v>
      </c>
      <c r="E234" s="17">
        <v>62</v>
      </c>
    </row>
    <row r="235" spans="1:5" x14ac:dyDescent="0.25">
      <c r="A235" s="17" t="s">
        <v>20</v>
      </c>
      <c r="B235" s="17">
        <v>250</v>
      </c>
      <c r="D235" s="17" t="s">
        <v>14</v>
      </c>
      <c r="E235" s="17">
        <v>750</v>
      </c>
    </row>
    <row r="236" spans="1:5" x14ac:dyDescent="0.25">
      <c r="A236" s="17" t="s">
        <v>20</v>
      </c>
      <c r="B236" s="17">
        <v>249</v>
      </c>
      <c r="D236" s="17" t="s">
        <v>14</v>
      </c>
      <c r="E236" s="17">
        <v>105</v>
      </c>
    </row>
    <row r="237" spans="1:5" x14ac:dyDescent="0.25">
      <c r="A237" s="17" t="s">
        <v>20</v>
      </c>
      <c r="B237" s="17">
        <v>249</v>
      </c>
      <c r="D237" s="17" t="s">
        <v>14</v>
      </c>
      <c r="E237" s="17">
        <v>2604</v>
      </c>
    </row>
    <row r="238" spans="1:5" x14ac:dyDescent="0.25">
      <c r="A238" s="17" t="s">
        <v>20</v>
      </c>
      <c r="B238" s="17">
        <v>247</v>
      </c>
      <c r="D238" s="17" t="s">
        <v>14</v>
      </c>
      <c r="E238" s="17">
        <v>65</v>
      </c>
    </row>
    <row r="239" spans="1:5" x14ac:dyDescent="0.25">
      <c r="A239" s="17" t="s">
        <v>20</v>
      </c>
      <c r="B239" s="17">
        <v>247</v>
      </c>
      <c r="D239" s="17" t="s">
        <v>14</v>
      </c>
      <c r="E239" s="17">
        <v>94</v>
      </c>
    </row>
    <row r="240" spans="1:5" x14ac:dyDescent="0.25">
      <c r="A240" s="17" t="s">
        <v>20</v>
      </c>
      <c r="B240" s="17">
        <v>246</v>
      </c>
      <c r="D240" s="17" t="s">
        <v>14</v>
      </c>
      <c r="E240" s="17">
        <v>257</v>
      </c>
    </row>
    <row r="241" spans="1:5" x14ac:dyDescent="0.25">
      <c r="A241" s="17" t="s">
        <v>20</v>
      </c>
      <c r="B241" s="17">
        <v>246</v>
      </c>
      <c r="D241" s="17" t="s">
        <v>14</v>
      </c>
      <c r="E241" s="17">
        <v>2928</v>
      </c>
    </row>
    <row r="242" spans="1:5" x14ac:dyDescent="0.25">
      <c r="A242" s="17" t="s">
        <v>20</v>
      </c>
      <c r="B242" s="17">
        <v>245</v>
      </c>
      <c r="D242" s="17" t="s">
        <v>14</v>
      </c>
      <c r="E242" s="17">
        <v>4697</v>
      </c>
    </row>
    <row r="243" spans="1:5" x14ac:dyDescent="0.25">
      <c r="A243" s="17" t="s">
        <v>20</v>
      </c>
      <c r="B243" s="17">
        <v>244</v>
      </c>
      <c r="D243" s="17" t="s">
        <v>14</v>
      </c>
      <c r="E243" s="17">
        <v>2915</v>
      </c>
    </row>
    <row r="244" spans="1:5" x14ac:dyDescent="0.25">
      <c r="A244" s="17" t="s">
        <v>20</v>
      </c>
      <c r="B244" s="17">
        <v>244</v>
      </c>
      <c r="D244" s="17" t="s">
        <v>14</v>
      </c>
      <c r="E244" s="17">
        <v>18</v>
      </c>
    </row>
    <row r="245" spans="1:5" x14ac:dyDescent="0.25">
      <c r="A245" s="17" t="s">
        <v>20</v>
      </c>
      <c r="B245" s="17">
        <v>241</v>
      </c>
      <c r="D245" s="17" t="s">
        <v>14</v>
      </c>
      <c r="E245" s="17">
        <v>602</v>
      </c>
    </row>
    <row r="246" spans="1:5" x14ac:dyDescent="0.25">
      <c r="A246" s="17" t="s">
        <v>20</v>
      </c>
      <c r="B246" s="17">
        <v>239</v>
      </c>
      <c r="D246" s="17" t="s">
        <v>14</v>
      </c>
      <c r="E246" s="17">
        <v>1</v>
      </c>
    </row>
    <row r="247" spans="1:5" x14ac:dyDescent="0.25">
      <c r="A247" s="17" t="s">
        <v>20</v>
      </c>
      <c r="B247" s="17">
        <v>238</v>
      </c>
      <c r="D247" s="17" t="s">
        <v>14</v>
      </c>
      <c r="E247" s="17">
        <v>3868</v>
      </c>
    </row>
    <row r="248" spans="1:5" x14ac:dyDescent="0.25">
      <c r="A248" s="17" t="s">
        <v>20</v>
      </c>
      <c r="B248" s="17">
        <v>238</v>
      </c>
      <c r="D248" s="17" t="s">
        <v>14</v>
      </c>
      <c r="E248" s="17">
        <v>504</v>
      </c>
    </row>
    <row r="249" spans="1:5" x14ac:dyDescent="0.25">
      <c r="A249" s="17" t="s">
        <v>20</v>
      </c>
      <c r="B249" s="17">
        <v>237</v>
      </c>
      <c r="D249" s="17" t="s">
        <v>14</v>
      </c>
      <c r="E249" s="17">
        <v>14</v>
      </c>
    </row>
    <row r="250" spans="1:5" x14ac:dyDescent="0.25">
      <c r="A250" s="17" t="s">
        <v>20</v>
      </c>
      <c r="B250" s="17">
        <v>236</v>
      </c>
      <c r="D250" s="17" t="s">
        <v>14</v>
      </c>
      <c r="E250" s="17">
        <v>750</v>
      </c>
    </row>
    <row r="251" spans="1:5" x14ac:dyDescent="0.25">
      <c r="A251" s="17" t="s">
        <v>20</v>
      </c>
      <c r="B251" s="17">
        <v>236</v>
      </c>
      <c r="D251" s="17" t="s">
        <v>14</v>
      </c>
      <c r="E251" s="17">
        <v>77</v>
      </c>
    </row>
    <row r="252" spans="1:5" x14ac:dyDescent="0.25">
      <c r="A252" s="17" t="s">
        <v>20</v>
      </c>
      <c r="B252" s="17">
        <v>235</v>
      </c>
      <c r="D252" s="17" t="s">
        <v>14</v>
      </c>
      <c r="E252" s="17">
        <v>752</v>
      </c>
    </row>
    <row r="253" spans="1:5" x14ac:dyDescent="0.25">
      <c r="A253" s="17" t="s">
        <v>20</v>
      </c>
      <c r="B253" s="17">
        <v>234</v>
      </c>
      <c r="D253" s="17" t="s">
        <v>14</v>
      </c>
      <c r="E253" s="17">
        <v>131</v>
      </c>
    </row>
    <row r="254" spans="1:5" x14ac:dyDescent="0.25">
      <c r="A254" s="17" t="s">
        <v>20</v>
      </c>
      <c r="B254" s="17">
        <v>233</v>
      </c>
      <c r="D254" s="17" t="s">
        <v>14</v>
      </c>
      <c r="E254" s="17">
        <v>87</v>
      </c>
    </row>
    <row r="255" spans="1:5" x14ac:dyDescent="0.25">
      <c r="A255" s="17" t="s">
        <v>20</v>
      </c>
      <c r="B255" s="17">
        <v>227</v>
      </c>
      <c r="D255" s="17" t="s">
        <v>14</v>
      </c>
      <c r="E255" s="17">
        <v>1063</v>
      </c>
    </row>
    <row r="256" spans="1:5" x14ac:dyDescent="0.25">
      <c r="A256" s="17" t="s">
        <v>20</v>
      </c>
      <c r="B256" s="17">
        <v>226</v>
      </c>
      <c r="D256" s="17" t="s">
        <v>14</v>
      </c>
      <c r="E256" s="17">
        <v>76</v>
      </c>
    </row>
    <row r="257" spans="1:5" x14ac:dyDescent="0.25">
      <c r="A257" s="17" t="s">
        <v>20</v>
      </c>
      <c r="B257" s="17">
        <v>226</v>
      </c>
      <c r="D257" s="17" t="s">
        <v>14</v>
      </c>
      <c r="E257" s="17">
        <v>4428</v>
      </c>
    </row>
    <row r="258" spans="1:5" x14ac:dyDescent="0.25">
      <c r="A258" s="17" t="s">
        <v>20</v>
      </c>
      <c r="B258" s="17">
        <v>225</v>
      </c>
      <c r="D258" s="17" t="s">
        <v>14</v>
      </c>
      <c r="E258" s="17">
        <v>58</v>
      </c>
    </row>
    <row r="259" spans="1:5" x14ac:dyDescent="0.25">
      <c r="A259" s="17" t="s">
        <v>20</v>
      </c>
      <c r="B259" s="17">
        <v>223</v>
      </c>
      <c r="D259" s="17" t="s">
        <v>14</v>
      </c>
      <c r="E259" s="17">
        <v>111</v>
      </c>
    </row>
    <row r="260" spans="1:5" x14ac:dyDescent="0.25">
      <c r="A260" s="17" t="s">
        <v>20</v>
      </c>
      <c r="B260" s="17">
        <v>222</v>
      </c>
      <c r="D260" s="17" t="s">
        <v>14</v>
      </c>
      <c r="E260" s="17">
        <v>2955</v>
      </c>
    </row>
    <row r="261" spans="1:5" x14ac:dyDescent="0.25">
      <c r="A261" s="17" t="s">
        <v>20</v>
      </c>
      <c r="B261" s="17">
        <v>222</v>
      </c>
      <c r="D261" s="17" t="s">
        <v>14</v>
      </c>
      <c r="E261" s="17">
        <v>1657</v>
      </c>
    </row>
    <row r="262" spans="1:5" x14ac:dyDescent="0.25">
      <c r="A262" s="17" t="s">
        <v>20</v>
      </c>
      <c r="B262" s="17">
        <v>221</v>
      </c>
      <c r="D262" s="17" t="s">
        <v>14</v>
      </c>
      <c r="E262" s="17">
        <v>926</v>
      </c>
    </row>
    <row r="263" spans="1:5" x14ac:dyDescent="0.25">
      <c r="A263" s="17" t="s">
        <v>20</v>
      </c>
      <c r="B263" s="17">
        <v>221</v>
      </c>
      <c r="D263" s="17" t="s">
        <v>14</v>
      </c>
      <c r="E263" s="17">
        <v>77</v>
      </c>
    </row>
    <row r="264" spans="1:5" x14ac:dyDescent="0.25">
      <c r="A264" s="17" t="s">
        <v>20</v>
      </c>
      <c r="B264" s="17">
        <v>220</v>
      </c>
      <c r="D264" s="17" t="s">
        <v>14</v>
      </c>
      <c r="E264" s="17">
        <v>1748</v>
      </c>
    </row>
    <row r="265" spans="1:5" x14ac:dyDescent="0.25">
      <c r="A265" s="17" t="s">
        <v>20</v>
      </c>
      <c r="B265" s="17">
        <v>220</v>
      </c>
      <c r="D265" s="17" t="s">
        <v>14</v>
      </c>
      <c r="E265" s="17">
        <v>79</v>
      </c>
    </row>
    <row r="266" spans="1:5" x14ac:dyDescent="0.25">
      <c r="A266" s="17" t="s">
        <v>20</v>
      </c>
      <c r="B266" s="17">
        <v>219</v>
      </c>
      <c r="D266" s="17" t="s">
        <v>14</v>
      </c>
      <c r="E266" s="17">
        <v>889</v>
      </c>
    </row>
    <row r="267" spans="1:5" x14ac:dyDescent="0.25">
      <c r="A267" s="17" t="s">
        <v>20</v>
      </c>
      <c r="B267" s="17">
        <v>218</v>
      </c>
      <c r="D267" s="17" t="s">
        <v>14</v>
      </c>
      <c r="E267" s="17">
        <v>56</v>
      </c>
    </row>
    <row r="268" spans="1:5" x14ac:dyDescent="0.25">
      <c r="A268" s="17" t="s">
        <v>20</v>
      </c>
      <c r="B268" s="17">
        <v>218</v>
      </c>
      <c r="D268" s="17" t="s">
        <v>14</v>
      </c>
      <c r="E268" s="17">
        <v>1</v>
      </c>
    </row>
    <row r="269" spans="1:5" x14ac:dyDescent="0.25">
      <c r="A269" s="17" t="s">
        <v>20</v>
      </c>
      <c r="B269" s="17">
        <v>217</v>
      </c>
      <c r="D269" s="17" t="s">
        <v>14</v>
      </c>
      <c r="E269" s="17">
        <v>83</v>
      </c>
    </row>
    <row r="270" spans="1:5" x14ac:dyDescent="0.25">
      <c r="A270" s="17" t="s">
        <v>20</v>
      </c>
      <c r="B270" s="17">
        <v>216</v>
      </c>
      <c r="D270" s="17" t="s">
        <v>14</v>
      </c>
      <c r="E270" s="17">
        <v>2025</v>
      </c>
    </row>
    <row r="271" spans="1:5" x14ac:dyDescent="0.25">
      <c r="A271" s="17" t="s">
        <v>20</v>
      </c>
      <c r="B271" s="17">
        <v>214</v>
      </c>
      <c r="D271" s="17" t="s">
        <v>14</v>
      </c>
      <c r="E271" s="17">
        <v>14</v>
      </c>
    </row>
    <row r="272" spans="1:5" x14ac:dyDescent="0.25">
      <c r="A272" s="17" t="s">
        <v>20</v>
      </c>
      <c r="B272" s="17">
        <v>211</v>
      </c>
      <c r="D272" s="17" t="s">
        <v>14</v>
      </c>
      <c r="E272" s="17">
        <v>656</v>
      </c>
    </row>
    <row r="273" spans="1:5" x14ac:dyDescent="0.25">
      <c r="A273" s="17" t="s">
        <v>20</v>
      </c>
      <c r="B273" s="17">
        <v>211</v>
      </c>
      <c r="D273" s="17" t="s">
        <v>14</v>
      </c>
      <c r="E273" s="17">
        <v>1596</v>
      </c>
    </row>
    <row r="274" spans="1:5" x14ac:dyDescent="0.25">
      <c r="A274" s="17" t="s">
        <v>20</v>
      </c>
      <c r="B274" s="17">
        <v>210</v>
      </c>
      <c r="D274" s="17" t="s">
        <v>14</v>
      </c>
      <c r="E274" s="17">
        <v>10</v>
      </c>
    </row>
    <row r="275" spans="1:5" x14ac:dyDescent="0.25">
      <c r="A275" s="17" t="s">
        <v>20</v>
      </c>
      <c r="B275" s="17">
        <v>209</v>
      </c>
      <c r="D275" s="17" t="s">
        <v>14</v>
      </c>
      <c r="E275" s="17">
        <v>1121</v>
      </c>
    </row>
    <row r="276" spans="1:5" x14ac:dyDescent="0.25">
      <c r="A276" s="17" t="s">
        <v>20</v>
      </c>
      <c r="B276" s="17">
        <v>207</v>
      </c>
      <c r="D276" s="17" t="s">
        <v>14</v>
      </c>
      <c r="E276" s="17">
        <v>15</v>
      </c>
    </row>
    <row r="277" spans="1:5" x14ac:dyDescent="0.25">
      <c r="A277" s="17" t="s">
        <v>20</v>
      </c>
      <c r="B277" s="17">
        <v>207</v>
      </c>
      <c r="D277" s="17" t="s">
        <v>14</v>
      </c>
      <c r="E277" s="17">
        <v>191</v>
      </c>
    </row>
    <row r="278" spans="1:5" x14ac:dyDescent="0.25">
      <c r="A278" s="17" t="s">
        <v>20</v>
      </c>
      <c r="B278" s="17">
        <v>206</v>
      </c>
      <c r="D278" s="17" t="s">
        <v>14</v>
      </c>
      <c r="E278" s="17">
        <v>16</v>
      </c>
    </row>
    <row r="279" spans="1:5" x14ac:dyDescent="0.25">
      <c r="A279" s="17" t="s">
        <v>20</v>
      </c>
      <c r="B279" s="17">
        <v>205</v>
      </c>
      <c r="D279" s="17" t="s">
        <v>14</v>
      </c>
      <c r="E279" s="17">
        <v>17</v>
      </c>
    </row>
    <row r="280" spans="1:5" x14ac:dyDescent="0.25">
      <c r="A280" s="17" t="s">
        <v>20</v>
      </c>
      <c r="B280" s="17">
        <v>203</v>
      </c>
      <c r="D280" s="17" t="s">
        <v>14</v>
      </c>
      <c r="E280" s="17">
        <v>34</v>
      </c>
    </row>
    <row r="281" spans="1:5" x14ac:dyDescent="0.25">
      <c r="A281" s="17" t="s">
        <v>20</v>
      </c>
      <c r="B281" s="17">
        <v>203</v>
      </c>
      <c r="D281" s="17" t="s">
        <v>14</v>
      </c>
      <c r="E281" s="17">
        <v>1</v>
      </c>
    </row>
    <row r="282" spans="1:5" x14ac:dyDescent="0.25">
      <c r="A282" s="17" t="s">
        <v>20</v>
      </c>
      <c r="B282" s="17">
        <v>202</v>
      </c>
      <c r="D282" s="17" t="s">
        <v>14</v>
      </c>
      <c r="E282" s="17">
        <v>1274</v>
      </c>
    </row>
    <row r="283" spans="1:5" x14ac:dyDescent="0.25">
      <c r="A283" s="17" t="s">
        <v>20</v>
      </c>
      <c r="B283" s="17">
        <v>202</v>
      </c>
      <c r="D283" s="17" t="s">
        <v>14</v>
      </c>
      <c r="E283" s="17">
        <v>210</v>
      </c>
    </row>
    <row r="284" spans="1:5" x14ac:dyDescent="0.25">
      <c r="A284" s="17" t="s">
        <v>20</v>
      </c>
      <c r="B284" s="17">
        <v>201</v>
      </c>
      <c r="D284" s="17" t="s">
        <v>14</v>
      </c>
      <c r="E284" s="17">
        <v>248</v>
      </c>
    </row>
    <row r="285" spans="1:5" x14ac:dyDescent="0.25">
      <c r="A285" s="17" t="s">
        <v>20</v>
      </c>
      <c r="B285" s="17">
        <v>199</v>
      </c>
      <c r="D285" s="17" t="s">
        <v>14</v>
      </c>
      <c r="E285" s="17">
        <v>513</v>
      </c>
    </row>
    <row r="286" spans="1:5" x14ac:dyDescent="0.25">
      <c r="A286" s="17" t="s">
        <v>20</v>
      </c>
      <c r="B286" s="17">
        <v>199</v>
      </c>
      <c r="D286" s="17" t="s">
        <v>14</v>
      </c>
      <c r="E286" s="17">
        <v>3410</v>
      </c>
    </row>
    <row r="287" spans="1:5" x14ac:dyDescent="0.25">
      <c r="A287" s="17" t="s">
        <v>20</v>
      </c>
      <c r="B287" s="17">
        <v>199</v>
      </c>
      <c r="D287" s="17" t="s">
        <v>14</v>
      </c>
      <c r="E287" s="17">
        <v>10</v>
      </c>
    </row>
    <row r="288" spans="1:5" x14ac:dyDescent="0.25">
      <c r="A288" s="17" t="s">
        <v>20</v>
      </c>
      <c r="B288" s="17">
        <v>198</v>
      </c>
      <c r="D288" s="17" t="s">
        <v>14</v>
      </c>
      <c r="E288" s="17">
        <v>2201</v>
      </c>
    </row>
    <row r="289" spans="1:5" x14ac:dyDescent="0.25">
      <c r="A289" s="17" t="s">
        <v>20</v>
      </c>
      <c r="B289" s="17">
        <v>198</v>
      </c>
      <c r="D289" s="17" t="s">
        <v>14</v>
      </c>
      <c r="E289" s="17">
        <v>676</v>
      </c>
    </row>
    <row r="290" spans="1:5" x14ac:dyDescent="0.25">
      <c r="A290" s="17" t="s">
        <v>20</v>
      </c>
      <c r="B290" s="17">
        <v>198</v>
      </c>
      <c r="D290" s="17" t="s">
        <v>14</v>
      </c>
      <c r="E290" s="17">
        <v>831</v>
      </c>
    </row>
    <row r="291" spans="1:5" x14ac:dyDescent="0.25">
      <c r="A291" s="17" t="s">
        <v>20</v>
      </c>
      <c r="B291" s="17">
        <v>196</v>
      </c>
      <c r="D291" s="17" t="s">
        <v>14</v>
      </c>
      <c r="E291" s="17">
        <v>859</v>
      </c>
    </row>
    <row r="292" spans="1:5" x14ac:dyDescent="0.25">
      <c r="A292" s="17" t="s">
        <v>20</v>
      </c>
      <c r="B292" s="17">
        <v>195</v>
      </c>
      <c r="D292" s="17" t="s">
        <v>14</v>
      </c>
      <c r="E292" s="17">
        <v>45</v>
      </c>
    </row>
    <row r="293" spans="1:5" x14ac:dyDescent="0.25">
      <c r="A293" s="17" t="s">
        <v>20</v>
      </c>
      <c r="B293" s="17">
        <v>195</v>
      </c>
      <c r="D293" s="17" t="s">
        <v>14</v>
      </c>
      <c r="E293" s="17">
        <v>6</v>
      </c>
    </row>
    <row r="294" spans="1:5" x14ac:dyDescent="0.25">
      <c r="A294" s="17" t="s">
        <v>20</v>
      </c>
      <c r="B294" s="17">
        <v>194</v>
      </c>
      <c r="D294" s="17" t="s">
        <v>14</v>
      </c>
      <c r="E294" s="17">
        <v>7</v>
      </c>
    </row>
    <row r="295" spans="1:5" x14ac:dyDescent="0.25">
      <c r="A295" s="17" t="s">
        <v>20</v>
      </c>
      <c r="B295" s="17">
        <v>194</v>
      </c>
      <c r="D295" s="17" t="s">
        <v>14</v>
      </c>
      <c r="E295" s="17">
        <v>31</v>
      </c>
    </row>
    <row r="296" spans="1:5" x14ac:dyDescent="0.25">
      <c r="A296" s="17" t="s">
        <v>20</v>
      </c>
      <c r="B296" s="17">
        <v>194</v>
      </c>
      <c r="D296" s="17" t="s">
        <v>14</v>
      </c>
      <c r="E296" s="17">
        <v>78</v>
      </c>
    </row>
    <row r="297" spans="1:5" x14ac:dyDescent="0.25">
      <c r="A297" s="17" t="s">
        <v>20</v>
      </c>
      <c r="B297" s="17">
        <v>194</v>
      </c>
      <c r="D297" s="17" t="s">
        <v>14</v>
      </c>
      <c r="E297" s="17">
        <v>1225</v>
      </c>
    </row>
    <row r="298" spans="1:5" x14ac:dyDescent="0.25">
      <c r="A298" s="17" t="s">
        <v>20</v>
      </c>
      <c r="B298" s="17">
        <v>193</v>
      </c>
      <c r="D298" s="17" t="s">
        <v>14</v>
      </c>
      <c r="E298" s="17">
        <v>1</v>
      </c>
    </row>
    <row r="299" spans="1:5" x14ac:dyDescent="0.25">
      <c r="A299" s="17" t="s">
        <v>20</v>
      </c>
      <c r="B299" s="17">
        <v>192</v>
      </c>
      <c r="D299" s="17" t="s">
        <v>14</v>
      </c>
      <c r="E299" s="17">
        <v>67</v>
      </c>
    </row>
    <row r="300" spans="1:5" x14ac:dyDescent="0.25">
      <c r="A300" s="17" t="s">
        <v>20</v>
      </c>
      <c r="B300" s="17">
        <v>192</v>
      </c>
      <c r="D300" s="17" t="s">
        <v>14</v>
      </c>
      <c r="E300" s="17">
        <v>19</v>
      </c>
    </row>
    <row r="301" spans="1:5" x14ac:dyDescent="0.25">
      <c r="A301" s="17" t="s">
        <v>20</v>
      </c>
      <c r="B301" s="17">
        <v>191</v>
      </c>
      <c r="D301" s="17" t="s">
        <v>14</v>
      </c>
      <c r="E301" s="17">
        <v>2108</v>
      </c>
    </row>
    <row r="302" spans="1:5" x14ac:dyDescent="0.25">
      <c r="A302" s="17" t="s">
        <v>20</v>
      </c>
      <c r="B302" s="17">
        <v>191</v>
      </c>
      <c r="D302" s="17" t="s">
        <v>14</v>
      </c>
      <c r="E302" s="17">
        <v>679</v>
      </c>
    </row>
    <row r="303" spans="1:5" x14ac:dyDescent="0.25">
      <c r="A303" s="17" t="s">
        <v>20</v>
      </c>
      <c r="B303" s="17">
        <v>191</v>
      </c>
      <c r="D303" s="17" t="s">
        <v>14</v>
      </c>
      <c r="E303" s="17">
        <v>36</v>
      </c>
    </row>
    <row r="304" spans="1:5" x14ac:dyDescent="0.25">
      <c r="A304" s="17" t="s">
        <v>20</v>
      </c>
      <c r="B304" s="17">
        <v>190</v>
      </c>
      <c r="D304" s="17" t="s">
        <v>14</v>
      </c>
      <c r="E304" s="17">
        <v>47</v>
      </c>
    </row>
    <row r="305" spans="1:5" x14ac:dyDescent="0.25">
      <c r="A305" s="17" t="s">
        <v>20</v>
      </c>
      <c r="B305" s="17">
        <v>190</v>
      </c>
      <c r="D305" s="17" t="s">
        <v>14</v>
      </c>
      <c r="E305" s="17">
        <v>70</v>
      </c>
    </row>
    <row r="306" spans="1:5" x14ac:dyDescent="0.25">
      <c r="A306" s="17" t="s">
        <v>20</v>
      </c>
      <c r="B306" s="17">
        <v>189</v>
      </c>
      <c r="D306" s="17" t="s">
        <v>14</v>
      </c>
      <c r="E306" s="17">
        <v>154</v>
      </c>
    </row>
    <row r="307" spans="1:5" x14ac:dyDescent="0.25">
      <c r="A307" s="17" t="s">
        <v>20</v>
      </c>
      <c r="B307" s="17">
        <v>189</v>
      </c>
      <c r="D307" s="17" t="s">
        <v>14</v>
      </c>
      <c r="E307" s="17">
        <v>22</v>
      </c>
    </row>
    <row r="308" spans="1:5" x14ac:dyDescent="0.25">
      <c r="A308" s="17" t="s">
        <v>20</v>
      </c>
      <c r="B308" s="17">
        <v>187</v>
      </c>
      <c r="D308" s="17" t="s">
        <v>14</v>
      </c>
      <c r="E308" s="17">
        <v>1758</v>
      </c>
    </row>
    <row r="309" spans="1:5" x14ac:dyDescent="0.25">
      <c r="A309" s="17" t="s">
        <v>20</v>
      </c>
      <c r="B309" s="17">
        <v>186</v>
      </c>
      <c r="D309" s="17" t="s">
        <v>14</v>
      </c>
      <c r="E309" s="17">
        <v>94</v>
      </c>
    </row>
    <row r="310" spans="1:5" x14ac:dyDescent="0.25">
      <c r="A310" s="17" t="s">
        <v>20</v>
      </c>
      <c r="B310" s="17">
        <v>186</v>
      </c>
      <c r="D310" s="17" t="s">
        <v>14</v>
      </c>
      <c r="E310" s="17">
        <v>33</v>
      </c>
    </row>
    <row r="311" spans="1:5" x14ac:dyDescent="0.25">
      <c r="A311" s="17" t="s">
        <v>20</v>
      </c>
      <c r="B311" s="17">
        <v>186</v>
      </c>
      <c r="D311" s="17" t="s">
        <v>14</v>
      </c>
      <c r="E311" s="17">
        <v>1</v>
      </c>
    </row>
    <row r="312" spans="1:5" x14ac:dyDescent="0.25">
      <c r="A312" s="17" t="s">
        <v>20</v>
      </c>
      <c r="B312" s="17">
        <v>186</v>
      </c>
      <c r="D312" s="17" t="s">
        <v>14</v>
      </c>
      <c r="E312" s="17">
        <v>31</v>
      </c>
    </row>
    <row r="313" spans="1:5" x14ac:dyDescent="0.25">
      <c r="A313" s="17" t="s">
        <v>20</v>
      </c>
      <c r="B313" s="17">
        <v>186</v>
      </c>
      <c r="D313" s="17" t="s">
        <v>14</v>
      </c>
      <c r="E313" s="17">
        <v>35</v>
      </c>
    </row>
    <row r="314" spans="1:5" x14ac:dyDescent="0.25">
      <c r="A314" s="17" t="s">
        <v>20</v>
      </c>
      <c r="B314" s="17">
        <v>185</v>
      </c>
      <c r="D314" s="17" t="s">
        <v>14</v>
      </c>
      <c r="E314" s="17">
        <v>63</v>
      </c>
    </row>
    <row r="315" spans="1:5" x14ac:dyDescent="0.25">
      <c r="A315" s="17" t="s">
        <v>20</v>
      </c>
      <c r="B315" s="17">
        <v>184</v>
      </c>
      <c r="D315" s="17" t="s">
        <v>14</v>
      </c>
      <c r="E315" s="17">
        <v>526</v>
      </c>
    </row>
    <row r="316" spans="1:5" x14ac:dyDescent="0.25">
      <c r="A316" s="17" t="s">
        <v>20</v>
      </c>
      <c r="B316" s="17">
        <v>183</v>
      </c>
      <c r="D316" s="17" t="s">
        <v>14</v>
      </c>
      <c r="E316" s="17">
        <v>121</v>
      </c>
    </row>
    <row r="317" spans="1:5" x14ac:dyDescent="0.25">
      <c r="A317" s="17" t="s">
        <v>20</v>
      </c>
      <c r="B317" s="17">
        <v>183</v>
      </c>
      <c r="D317" s="17" t="s">
        <v>14</v>
      </c>
      <c r="E317" s="17">
        <v>67</v>
      </c>
    </row>
    <row r="318" spans="1:5" x14ac:dyDescent="0.25">
      <c r="A318" s="17" t="s">
        <v>20</v>
      </c>
      <c r="B318" s="17">
        <v>182</v>
      </c>
      <c r="D318" s="17" t="s">
        <v>14</v>
      </c>
      <c r="E318" s="17">
        <v>57</v>
      </c>
    </row>
    <row r="319" spans="1:5" x14ac:dyDescent="0.25">
      <c r="A319" s="17" t="s">
        <v>20</v>
      </c>
      <c r="B319" s="17">
        <v>181</v>
      </c>
      <c r="D319" s="17" t="s">
        <v>14</v>
      </c>
      <c r="E319" s="17">
        <v>1229</v>
      </c>
    </row>
    <row r="320" spans="1:5" x14ac:dyDescent="0.25">
      <c r="A320" s="17" t="s">
        <v>20</v>
      </c>
      <c r="B320" s="17">
        <v>181</v>
      </c>
      <c r="D320" s="17" t="s">
        <v>14</v>
      </c>
      <c r="E320" s="17">
        <v>12</v>
      </c>
    </row>
    <row r="321" spans="1:5" x14ac:dyDescent="0.25">
      <c r="A321" s="17" t="s">
        <v>20</v>
      </c>
      <c r="B321" s="17">
        <v>180</v>
      </c>
      <c r="D321" s="17" t="s">
        <v>14</v>
      </c>
      <c r="E321" s="17">
        <v>452</v>
      </c>
    </row>
    <row r="322" spans="1:5" x14ac:dyDescent="0.25">
      <c r="A322" s="17" t="s">
        <v>20</v>
      </c>
      <c r="B322" s="17">
        <v>180</v>
      </c>
      <c r="D322" s="17" t="s">
        <v>14</v>
      </c>
      <c r="E322" s="17">
        <v>1886</v>
      </c>
    </row>
    <row r="323" spans="1:5" x14ac:dyDescent="0.25">
      <c r="A323" s="17" t="s">
        <v>20</v>
      </c>
      <c r="B323" s="17">
        <v>180</v>
      </c>
      <c r="D323" s="17" t="s">
        <v>14</v>
      </c>
      <c r="E323" s="17">
        <v>1825</v>
      </c>
    </row>
    <row r="324" spans="1:5" x14ac:dyDescent="0.25">
      <c r="A324" s="17" t="s">
        <v>20</v>
      </c>
      <c r="B324" s="17">
        <v>180</v>
      </c>
      <c r="D324" s="17" t="s">
        <v>14</v>
      </c>
      <c r="E324" s="17">
        <v>31</v>
      </c>
    </row>
    <row r="325" spans="1:5" x14ac:dyDescent="0.25">
      <c r="A325" s="17" t="s">
        <v>20</v>
      </c>
      <c r="B325" s="17">
        <v>179</v>
      </c>
      <c r="D325" s="17" t="s">
        <v>14</v>
      </c>
      <c r="E325" s="17">
        <v>107</v>
      </c>
    </row>
    <row r="326" spans="1:5" x14ac:dyDescent="0.25">
      <c r="A326" s="17" t="s">
        <v>20</v>
      </c>
      <c r="B326" s="17">
        <v>176</v>
      </c>
      <c r="D326" s="17" t="s">
        <v>14</v>
      </c>
      <c r="E326" s="17">
        <v>27</v>
      </c>
    </row>
    <row r="327" spans="1:5" x14ac:dyDescent="0.25">
      <c r="A327" s="17" t="s">
        <v>20</v>
      </c>
      <c r="B327" s="17">
        <v>175</v>
      </c>
      <c r="D327" s="17" t="s">
        <v>14</v>
      </c>
      <c r="E327" s="17">
        <v>1221</v>
      </c>
    </row>
    <row r="328" spans="1:5" x14ac:dyDescent="0.25">
      <c r="A328" s="17" t="s">
        <v>20</v>
      </c>
      <c r="B328" s="17">
        <v>174</v>
      </c>
      <c r="D328" s="17" t="s">
        <v>14</v>
      </c>
      <c r="E328" s="17">
        <v>1</v>
      </c>
    </row>
    <row r="329" spans="1:5" x14ac:dyDescent="0.25">
      <c r="A329" s="17" t="s">
        <v>20</v>
      </c>
      <c r="B329" s="17">
        <v>174</v>
      </c>
      <c r="D329" s="17" t="s">
        <v>14</v>
      </c>
      <c r="E329" s="17">
        <v>16</v>
      </c>
    </row>
    <row r="330" spans="1:5" x14ac:dyDescent="0.25">
      <c r="A330" s="17" t="s">
        <v>20</v>
      </c>
      <c r="B330" s="17">
        <v>173</v>
      </c>
      <c r="D330" s="17" t="s">
        <v>14</v>
      </c>
      <c r="E330" s="17">
        <v>41</v>
      </c>
    </row>
    <row r="331" spans="1:5" x14ac:dyDescent="0.25">
      <c r="A331" s="17" t="s">
        <v>20</v>
      </c>
      <c r="B331" s="17">
        <v>172</v>
      </c>
      <c r="D331" s="17" t="s">
        <v>14</v>
      </c>
      <c r="E331" s="17">
        <v>523</v>
      </c>
    </row>
    <row r="332" spans="1:5" x14ac:dyDescent="0.25">
      <c r="A332" s="17" t="s">
        <v>20</v>
      </c>
      <c r="B332" s="17">
        <v>170</v>
      </c>
      <c r="D332" s="17" t="s">
        <v>14</v>
      </c>
      <c r="E332" s="17">
        <v>141</v>
      </c>
    </row>
    <row r="333" spans="1:5" x14ac:dyDescent="0.25">
      <c r="A333" s="17" t="s">
        <v>20</v>
      </c>
      <c r="B333" s="17">
        <v>170</v>
      </c>
      <c r="D333" s="17" t="s">
        <v>14</v>
      </c>
      <c r="E333" s="17">
        <v>52</v>
      </c>
    </row>
    <row r="334" spans="1:5" x14ac:dyDescent="0.25">
      <c r="A334" s="17" t="s">
        <v>20</v>
      </c>
      <c r="B334" s="17">
        <v>170</v>
      </c>
      <c r="D334" s="17" t="s">
        <v>14</v>
      </c>
      <c r="E334" s="17">
        <v>225</v>
      </c>
    </row>
    <row r="335" spans="1:5" x14ac:dyDescent="0.25">
      <c r="A335" s="17" t="s">
        <v>20</v>
      </c>
      <c r="B335" s="17">
        <v>169</v>
      </c>
      <c r="D335" s="17" t="s">
        <v>14</v>
      </c>
      <c r="E335" s="17">
        <v>38</v>
      </c>
    </row>
    <row r="336" spans="1:5" x14ac:dyDescent="0.25">
      <c r="A336" s="17" t="s">
        <v>20</v>
      </c>
      <c r="B336" s="17">
        <v>168</v>
      </c>
      <c r="D336" s="17" t="s">
        <v>14</v>
      </c>
      <c r="E336" s="17">
        <v>15</v>
      </c>
    </row>
    <row r="337" spans="1:5" x14ac:dyDescent="0.25">
      <c r="A337" s="17" t="s">
        <v>20</v>
      </c>
      <c r="B337" s="17">
        <v>168</v>
      </c>
      <c r="D337" s="17" t="s">
        <v>14</v>
      </c>
      <c r="E337" s="17">
        <v>37</v>
      </c>
    </row>
    <row r="338" spans="1:5" x14ac:dyDescent="0.25">
      <c r="A338" s="17" t="s">
        <v>20</v>
      </c>
      <c r="B338" s="17">
        <v>166</v>
      </c>
      <c r="D338" s="17" t="s">
        <v>14</v>
      </c>
      <c r="E338" s="17">
        <v>112</v>
      </c>
    </row>
    <row r="339" spans="1:5" x14ac:dyDescent="0.25">
      <c r="A339" s="17" t="s">
        <v>20</v>
      </c>
      <c r="B339" s="17">
        <v>165</v>
      </c>
      <c r="D339" s="17" t="s">
        <v>14</v>
      </c>
      <c r="E339" s="17">
        <v>21</v>
      </c>
    </row>
    <row r="340" spans="1:5" x14ac:dyDescent="0.25">
      <c r="A340" s="17" t="s">
        <v>20</v>
      </c>
      <c r="B340" s="17">
        <v>165</v>
      </c>
      <c r="D340" s="17" t="s">
        <v>14</v>
      </c>
      <c r="E340" s="17">
        <v>67</v>
      </c>
    </row>
    <row r="341" spans="1:5" x14ac:dyDescent="0.25">
      <c r="A341" s="17" t="s">
        <v>20</v>
      </c>
      <c r="B341" s="17">
        <v>165</v>
      </c>
      <c r="D341" s="17" t="s">
        <v>14</v>
      </c>
      <c r="E341" s="17">
        <v>78</v>
      </c>
    </row>
    <row r="342" spans="1:5" x14ac:dyDescent="0.25">
      <c r="A342" s="17" t="s">
        <v>20</v>
      </c>
      <c r="B342" s="17">
        <v>165</v>
      </c>
      <c r="D342" s="17" t="s">
        <v>14</v>
      </c>
      <c r="E342" s="17">
        <v>67</v>
      </c>
    </row>
    <row r="343" spans="1:5" x14ac:dyDescent="0.25">
      <c r="A343" s="17" t="s">
        <v>20</v>
      </c>
      <c r="B343" s="17">
        <v>164</v>
      </c>
      <c r="D343" s="17" t="s">
        <v>14</v>
      </c>
      <c r="E343" s="17">
        <v>263</v>
      </c>
    </row>
    <row r="344" spans="1:5" x14ac:dyDescent="0.25">
      <c r="A344" s="17" t="s">
        <v>20</v>
      </c>
      <c r="B344" s="17">
        <v>164</v>
      </c>
      <c r="D344" s="17" t="s">
        <v>14</v>
      </c>
      <c r="E344" s="17">
        <v>1691</v>
      </c>
    </row>
    <row r="345" spans="1:5" x14ac:dyDescent="0.25">
      <c r="A345" s="17" t="s">
        <v>20</v>
      </c>
      <c r="B345" s="17">
        <v>164</v>
      </c>
      <c r="D345" s="17" t="s">
        <v>14</v>
      </c>
      <c r="E345" s="17">
        <v>181</v>
      </c>
    </row>
    <row r="346" spans="1:5" x14ac:dyDescent="0.25">
      <c r="A346" s="17" t="s">
        <v>20</v>
      </c>
      <c r="B346" s="17">
        <v>164</v>
      </c>
      <c r="D346" s="17" t="s">
        <v>14</v>
      </c>
      <c r="E346" s="17">
        <v>13</v>
      </c>
    </row>
    <row r="347" spans="1:5" x14ac:dyDescent="0.25">
      <c r="A347" s="17" t="s">
        <v>20</v>
      </c>
      <c r="B347" s="17">
        <v>164</v>
      </c>
      <c r="D347" s="17" t="s">
        <v>14</v>
      </c>
      <c r="E347" s="17">
        <v>1</v>
      </c>
    </row>
    <row r="348" spans="1:5" x14ac:dyDescent="0.25">
      <c r="A348" s="17" t="s">
        <v>20</v>
      </c>
      <c r="B348" s="17">
        <v>163</v>
      </c>
      <c r="D348" s="17" t="s">
        <v>14</v>
      </c>
      <c r="E348" s="17">
        <v>21</v>
      </c>
    </row>
    <row r="349" spans="1:5" x14ac:dyDescent="0.25">
      <c r="A349" s="17" t="s">
        <v>20</v>
      </c>
      <c r="B349" s="17">
        <v>163</v>
      </c>
      <c r="D349" s="17" t="s">
        <v>14</v>
      </c>
      <c r="E349" s="17">
        <v>830</v>
      </c>
    </row>
    <row r="350" spans="1:5" x14ac:dyDescent="0.25">
      <c r="A350" s="17" t="s">
        <v>20</v>
      </c>
      <c r="B350" s="17">
        <v>161</v>
      </c>
      <c r="D350" s="17" t="s">
        <v>14</v>
      </c>
      <c r="E350" s="17">
        <v>130</v>
      </c>
    </row>
    <row r="351" spans="1:5" x14ac:dyDescent="0.25">
      <c r="A351" s="17" t="s">
        <v>20</v>
      </c>
      <c r="B351" s="17">
        <v>160</v>
      </c>
      <c r="D351" s="17" t="s">
        <v>14</v>
      </c>
      <c r="E351" s="17">
        <v>55</v>
      </c>
    </row>
    <row r="352" spans="1:5" x14ac:dyDescent="0.25">
      <c r="A352" s="17" t="s">
        <v>20</v>
      </c>
      <c r="B352" s="17">
        <v>160</v>
      </c>
      <c r="D352" s="17" t="s">
        <v>14</v>
      </c>
      <c r="E352" s="17">
        <v>114</v>
      </c>
    </row>
    <row r="353" spans="1:5" x14ac:dyDescent="0.25">
      <c r="A353" s="17" t="s">
        <v>20</v>
      </c>
      <c r="B353" s="17">
        <v>159</v>
      </c>
      <c r="D353" s="17" t="s">
        <v>14</v>
      </c>
      <c r="E353" s="17">
        <v>594</v>
      </c>
    </row>
    <row r="354" spans="1:5" x14ac:dyDescent="0.25">
      <c r="A354" s="17" t="s">
        <v>20</v>
      </c>
      <c r="B354" s="17">
        <v>159</v>
      </c>
      <c r="D354" s="17" t="s">
        <v>14</v>
      </c>
      <c r="E354" s="17">
        <v>24</v>
      </c>
    </row>
    <row r="355" spans="1:5" x14ac:dyDescent="0.25">
      <c r="A355" s="17" t="s">
        <v>20</v>
      </c>
      <c r="B355" s="17">
        <v>159</v>
      </c>
      <c r="D355" s="17" t="s">
        <v>14</v>
      </c>
      <c r="E355" s="17">
        <v>252</v>
      </c>
    </row>
    <row r="356" spans="1:5" x14ac:dyDescent="0.25">
      <c r="A356" s="17" t="s">
        <v>20</v>
      </c>
      <c r="B356" s="17">
        <v>158</v>
      </c>
      <c r="D356" s="17" t="s">
        <v>14</v>
      </c>
      <c r="E356" s="17">
        <v>67</v>
      </c>
    </row>
    <row r="357" spans="1:5" x14ac:dyDescent="0.25">
      <c r="A357" s="17" t="s">
        <v>20</v>
      </c>
      <c r="B357" s="17">
        <v>158</v>
      </c>
      <c r="D357" s="17" t="s">
        <v>14</v>
      </c>
      <c r="E357" s="17">
        <v>742</v>
      </c>
    </row>
    <row r="358" spans="1:5" x14ac:dyDescent="0.25">
      <c r="A358" s="17" t="s">
        <v>20</v>
      </c>
      <c r="B358" s="17">
        <v>157</v>
      </c>
      <c r="D358" s="17" t="s">
        <v>14</v>
      </c>
      <c r="E358" s="17">
        <v>75</v>
      </c>
    </row>
    <row r="359" spans="1:5" x14ac:dyDescent="0.25">
      <c r="A359" s="17" t="s">
        <v>20</v>
      </c>
      <c r="B359" s="17">
        <v>157</v>
      </c>
      <c r="D359" s="17" t="s">
        <v>14</v>
      </c>
      <c r="E359" s="17">
        <v>4405</v>
      </c>
    </row>
    <row r="360" spans="1:5" x14ac:dyDescent="0.25">
      <c r="A360" s="17" t="s">
        <v>20</v>
      </c>
      <c r="B360" s="17">
        <v>157</v>
      </c>
      <c r="D360" s="17" t="s">
        <v>14</v>
      </c>
      <c r="E360" s="17">
        <v>92</v>
      </c>
    </row>
    <row r="361" spans="1:5" x14ac:dyDescent="0.25">
      <c r="A361" s="17" t="s">
        <v>20</v>
      </c>
      <c r="B361" s="17">
        <v>157</v>
      </c>
      <c r="D361" s="17" t="s">
        <v>14</v>
      </c>
      <c r="E361" s="17">
        <v>64</v>
      </c>
    </row>
    <row r="362" spans="1:5" x14ac:dyDescent="0.25">
      <c r="A362" s="17" t="s">
        <v>20</v>
      </c>
      <c r="B362" s="17">
        <v>157</v>
      </c>
      <c r="D362" s="17" t="s">
        <v>14</v>
      </c>
      <c r="E362" s="17">
        <v>64</v>
      </c>
    </row>
    <row r="363" spans="1:5" x14ac:dyDescent="0.25">
      <c r="A363" s="17" t="s">
        <v>20</v>
      </c>
      <c r="B363" s="17">
        <v>156</v>
      </c>
      <c r="D363" s="17" t="s">
        <v>14</v>
      </c>
      <c r="E363" s="17">
        <v>842</v>
      </c>
    </row>
    <row r="364" spans="1:5" x14ac:dyDescent="0.25">
      <c r="A364" s="17" t="s">
        <v>20</v>
      </c>
      <c r="B364" s="17">
        <v>156</v>
      </c>
      <c r="D364" s="17" t="s">
        <v>14</v>
      </c>
      <c r="E364" s="17">
        <v>112</v>
      </c>
    </row>
    <row r="365" spans="1:5" x14ac:dyDescent="0.25">
      <c r="A365" s="17" t="s">
        <v>20</v>
      </c>
      <c r="B365" s="17">
        <v>155</v>
      </c>
      <c r="D365" s="17" t="s">
        <v>14</v>
      </c>
      <c r="E365" s="17">
        <v>374</v>
      </c>
    </row>
    <row r="366" spans="1:5" x14ac:dyDescent="0.25">
      <c r="A366" s="17" t="s">
        <v>20</v>
      </c>
      <c r="B366" s="17">
        <v>155</v>
      </c>
    </row>
    <row r="367" spans="1:5" x14ac:dyDescent="0.25">
      <c r="A367" s="17" t="s">
        <v>20</v>
      </c>
      <c r="B367" s="17">
        <v>155</v>
      </c>
    </row>
    <row r="368" spans="1:5" x14ac:dyDescent="0.25">
      <c r="A368" s="17" t="s">
        <v>20</v>
      </c>
      <c r="B368" s="17">
        <v>155</v>
      </c>
    </row>
    <row r="369" spans="1:2" x14ac:dyDescent="0.25">
      <c r="A369" s="17" t="s">
        <v>20</v>
      </c>
      <c r="B369" s="17">
        <v>154</v>
      </c>
    </row>
    <row r="370" spans="1:2" x14ac:dyDescent="0.25">
      <c r="A370" s="17" t="s">
        <v>20</v>
      </c>
      <c r="B370" s="17">
        <v>154</v>
      </c>
    </row>
    <row r="371" spans="1:2" x14ac:dyDescent="0.25">
      <c r="A371" s="17" t="s">
        <v>20</v>
      </c>
      <c r="B371" s="17">
        <v>154</v>
      </c>
    </row>
    <row r="372" spans="1:2" x14ac:dyDescent="0.25">
      <c r="A372" s="17" t="s">
        <v>20</v>
      </c>
      <c r="B372" s="17">
        <v>154</v>
      </c>
    </row>
    <row r="373" spans="1:2" x14ac:dyDescent="0.25">
      <c r="A373" s="17" t="s">
        <v>20</v>
      </c>
      <c r="B373" s="17">
        <v>150</v>
      </c>
    </row>
    <row r="374" spans="1:2" x14ac:dyDescent="0.25">
      <c r="A374" s="17" t="s">
        <v>20</v>
      </c>
      <c r="B374" s="17">
        <v>150</v>
      </c>
    </row>
    <row r="375" spans="1:2" x14ac:dyDescent="0.25">
      <c r="A375" s="17" t="s">
        <v>20</v>
      </c>
      <c r="B375" s="17">
        <v>149</v>
      </c>
    </row>
    <row r="376" spans="1:2" x14ac:dyDescent="0.25">
      <c r="A376" s="17" t="s">
        <v>20</v>
      </c>
      <c r="B376" s="17">
        <v>149</v>
      </c>
    </row>
    <row r="377" spans="1:2" x14ac:dyDescent="0.25">
      <c r="A377" s="17" t="s">
        <v>20</v>
      </c>
      <c r="B377" s="17">
        <v>148</v>
      </c>
    </row>
    <row r="378" spans="1:2" x14ac:dyDescent="0.25">
      <c r="A378" s="17" t="s">
        <v>20</v>
      </c>
      <c r="B378" s="17">
        <v>148</v>
      </c>
    </row>
    <row r="379" spans="1:2" x14ac:dyDescent="0.25">
      <c r="A379" s="17" t="s">
        <v>20</v>
      </c>
      <c r="B379" s="17">
        <v>147</v>
      </c>
    </row>
    <row r="380" spans="1:2" x14ac:dyDescent="0.25">
      <c r="A380" s="17" t="s">
        <v>20</v>
      </c>
      <c r="B380" s="17">
        <v>147</v>
      </c>
    </row>
    <row r="381" spans="1:2" x14ac:dyDescent="0.25">
      <c r="A381" s="17" t="s">
        <v>20</v>
      </c>
      <c r="B381" s="17">
        <v>147</v>
      </c>
    </row>
    <row r="382" spans="1:2" x14ac:dyDescent="0.25">
      <c r="A382" s="17" t="s">
        <v>20</v>
      </c>
      <c r="B382" s="17">
        <v>146</v>
      </c>
    </row>
    <row r="383" spans="1:2" x14ac:dyDescent="0.25">
      <c r="A383" s="17" t="s">
        <v>20</v>
      </c>
      <c r="B383" s="17">
        <v>144</v>
      </c>
    </row>
    <row r="384" spans="1:2" x14ac:dyDescent="0.25">
      <c r="A384" s="17" t="s">
        <v>20</v>
      </c>
      <c r="B384" s="17">
        <v>144</v>
      </c>
    </row>
    <row r="385" spans="1:2" x14ac:dyDescent="0.25">
      <c r="A385" s="17" t="s">
        <v>20</v>
      </c>
      <c r="B385" s="17">
        <v>144</v>
      </c>
    </row>
    <row r="386" spans="1:2" x14ac:dyDescent="0.25">
      <c r="A386" s="17" t="s">
        <v>20</v>
      </c>
      <c r="B386" s="17">
        <v>144</v>
      </c>
    </row>
    <row r="387" spans="1:2" x14ac:dyDescent="0.25">
      <c r="A387" s="17" t="s">
        <v>20</v>
      </c>
      <c r="B387" s="17">
        <v>143</v>
      </c>
    </row>
    <row r="388" spans="1:2" x14ac:dyDescent="0.25">
      <c r="A388" s="17" t="s">
        <v>20</v>
      </c>
      <c r="B388" s="17">
        <v>142</v>
      </c>
    </row>
    <row r="389" spans="1:2" x14ac:dyDescent="0.25">
      <c r="A389" s="17" t="s">
        <v>20</v>
      </c>
      <c r="B389" s="17">
        <v>142</v>
      </c>
    </row>
    <row r="390" spans="1:2" x14ac:dyDescent="0.25">
      <c r="A390" s="17" t="s">
        <v>20</v>
      </c>
      <c r="B390" s="17">
        <v>142</v>
      </c>
    </row>
    <row r="391" spans="1:2" x14ac:dyDescent="0.25">
      <c r="A391" s="17" t="s">
        <v>20</v>
      </c>
      <c r="B391" s="17">
        <v>142</v>
      </c>
    </row>
    <row r="392" spans="1:2" x14ac:dyDescent="0.25">
      <c r="A392" s="17" t="s">
        <v>20</v>
      </c>
      <c r="B392" s="17">
        <v>140</v>
      </c>
    </row>
    <row r="393" spans="1:2" x14ac:dyDescent="0.25">
      <c r="A393" s="17" t="s">
        <v>20</v>
      </c>
      <c r="B393" s="17">
        <v>140</v>
      </c>
    </row>
    <row r="394" spans="1:2" x14ac:dyDescent="0.25">
      <c r="A394" s="17" t="s">
        <v>20</v>
      </c>
      <c r="B394" s="17">
        <v>140</v>
      </c>
    </row>
    <row r="395" spans="1:2" x14ac:dyDescent="0.25">
      <c r="A395" s="17" t="s">
        <v>20</v>
      </c>
      <c r="B395" s="17">
        <v>139</v>
      </c>
    </row>
    <row r="396" spans="1:2" x14ac:dyDescent="0.25">
      <c r="A396" s="17" t="s">
        <v>20</v>
      </c>
      <c r="B396" s="17">
        <v>139</v>
      </c>
    </row>
    <row r="397" spans="1:2" x14ac:dyDescent="0.25">
      <c r="A397" s="17" t="s">
        <v>20</v>
      </c>
      <c r="B397" s="17">
        <v>138</v>
      </c>
    </row>
    <row r="398" spans="1:2" x14ac:dyDescent="0.25">
      <c r="A398" s="17" t="s">
        <v>20</v>
      </c>
      <c r="B398" s="17">
        <v>138</v>
      </c>
    </row>
    <row r="399" spans="1:2" x14ac:dyDescent="0.25">
      <c r="A399" s="17" t="s">
        <v>20</v>
      </c>
      <c r="B399" s="17">
        <v>138</v>
      </c>
    </row>
    <row r="400" spans="1:2" x14ac:dyDescent="0.25">
      <c r="A400" s="17" t="s">
        <v>20</v>
      </c>
      <c r="B400" s="17">
        <v>137</v>
      </c>
    </row>
    <row r="401" spans="1:2" x14ac:dyDescent="0.25">
      <c r="A401" s="17" t="s">
        <v>20</v>
      </c>
      <c r="B401" s="17">
        <v>137</v>
      </c>
    </row>
    <row r="402" spans="1:2" x14ac:dyDescent="0.25">
      <c r="A402" s="17" t="s">
        <v>20</v>
      </c>
      <c r="B402" s="17">
        <v>136</v>
      </c>
    </row>
    <row r="403" spans="1:2" x14ac:dyDescent="0.25">
      <c r="A403" s="17" t="s">
        <v>20</v>
      </c>
      <c r="B403" s="17">
        <v>135</v>
      </c>
    </row>
    <row r="404" spans="1:2" x14ac:dyDescent="0.25">
      <c r="A404" s="17" t="s">
        <v>20</v>
      </c>
      <c r="B404" s="17">
        <v>135</v>
      </c>
    </row>
    <row r="405" spans="1:2" x14ac:dyDescent="0.25">
      <c r="A405" s="17" t="s">
        <v>20</v>
      </c>
      <c r="B405" s="17">
        <v>135</v>
      </c>
    </row>
    <row r="406" spans="1:2" x14ac:dyDescent="0.25">
      <c r="A406" s="17" t="s">
        <v>20</v>
      </c>
      <c r="B406" s="17">
        <v>134</v>
      </c>
    </row>
    <row r="407" spans="1:2" x14ac:dyDescent="0.25">
      <c r="A407" s="17" t="s">
        <v>20</v>
      </c>
      <c r="B407" s="17">
        <v>134</v>
      </c>
    </row>
    <row r="408" spans="1:2" x14ac:dyDescent="0.25">
      <c r="A408" s="17" t="s">
        <v>20</v>
      </c>
      <c r="B408" s="17">
        <v>134</v>
      </c>
    </row>
    <row r="409" spans="1:2" x14ac:dyDescent="0.25">
      <c r="A409" s="17" t="s">
        <v>20</v>
      </c>
      <c r="B409" s="17">
        <v>133</v>
      </c>
    </row>
    <row r="410" spans="1:2" x14ac:dyDescent="0.25">
      <c r="A410" s="17" t="s">
        <v>20</v>
      </c>
      <c r="B410" s="17">
        <v>133</v>
      </c>
    </row>
    <row r="411" spans="1:2" x14ac:dyDescent="0.25">
      <c r="A411" s="17" t="s">
        <v>20</v>
      </c>
      <c r="B411" s="17">
        <v>133</v>
      </c>
    </row>
    <row r="412" spans="1:2" x14ac:dyDescent="0.25">
      <c r="A412" s="17" t="s">
        <v>20</v>
      </c>
      <c r="B412" s="17">
        <v>132</v>
      </c>
    </row>
    <row r="413" spans="1:2" x14ac:dyDescent="0.25">
      <c r="A413" s="17" t="s">
        <v>20</v>
      </c>
      <c r="B413" s="17">
        <v>132</v>
      </c>
    </row>
    <row r="414" spans="1:2" x14ac:dyDescent="0.25">
      <c r="A414" s="17" t="s">
        <v>20</v>
      </c>
      <c r="B414" s="17">
        <v>132</v>
      </c>
    </row>
    <row r="415" spans="1:2" x14ac:dyDescent="0.25">
      <c r="A415" s="17" t="s">
        <v>20</v>
      </c>
      <c r="B415" s="17">
        <v>131</v>
      </c>
    </row>
    <row r="416" spans="1:2" x14ac:dyDescent="0.25">
      <c r="A416" s="17" t="s">
        <v>20</v>
      </c>
      <c r="B416" s="17">
        <v>131</v>
      </c>
    </row>
    <row r="417" spans="1:2" x14ac:dyDescent="0.25">
      <c r="A417" s="17" t="s">
        <v>20</v>
      </c>
      <c r="B417" s="17">
        <v>131</v>
      </c>
    </row>
    <row r="418" spans="1:2" x14ac:dyDescent="0.25">
      <c r="A418" s="17" t="s">
        <v>20</v>
      </c>
      <c r="B418" s="17">
        <v>131</v>
      </c>
    </row>
    <row r="419" spans="1:2" x14ac:dyDescent="0.25">
      <c r="A419" s="17" t="s">
        <v>20</v>
      </c>
      <c r="B419" s="17">
        <v>131</v>
      </c>
    </row>
    <row r="420" spans="1:2" x14ac:dyDescent="0.25">
      <c r="A420" s="17" t="s">
        <v>20</v>
      </c>
      <c r="B420" s="17">
        <v>130</v>
      </c>
    </row>
    <row r="421" spans="1:2" x14ac:dyDescent="0.25">
      <c r="A421" s="17" t="s">
        <v>20</v>
      </c>
      <c r="B421" s="17">
        <v>130</v>
      </c>
    </row>
    <row r="422" spans="1:2" x14ac:dyDescent="0.25">
      <c r="A422" s="17" t="s">
        <v>20</v>
      </c>
      <c r="B422" s="17">
        <v>129</v>
      </c>
    </row>
    <row r="423" spans="1:2" x14ac:dyDescent="0.25">
      <c r="A423" s="17" t="s">
        <v>20</v>
      </c>
      <c r="B423" s="17">
        <v>129</v>
      </c>
    </row>
    <row r="424" spans="1:2" x14ac:dyDescent="0.25">
      <c r="A424" s="17" t="s">
        <v>20</v>
      </c>
      <c r="B424" s="17">
        <v>128</v>
      </c>
    </row>
    <row r="425" spans="1:2" x14ac:dyDescent="0.25">
      <c r="A425" s="17" t="s">
        <v>20</v>
      </c>
      <c r="B425" s="17">
        <v>128</v>
      </c>
    </row>
    <row r="426" spans="1:2" x14ac:dyDescent="0.25">
      <c r="A426" s="17" t="s">
        <v>20</v>
      </c>
      <c r="B426" s="17">
        <v>127</v>
      </c>
    </row>
    <row r="427" spans="1:2" x14ac:dyDescent="0.25">
      <c r="A427" s="17" t="s">
        <v>20</v>
      </c>
      <c r="B427" s="17">
        <v>127</v>
      </c>
    </row>
    <row r="428" spans="1:2" x14ac:dyDescent="0.25">
      <c r="A428" s="17" t="s">
        <v>20</v>
      </c>
      <c r="B428" s="17">
        <v>126</v>
      </c>
    </row>
    <row r="429" spans="1:2" x14ac:dyDescent="0.25">
      <c r="A429" s="17" t="s">
        <v>20</v>
      </c>
      <c r="B429" s="17">
        <v>126</v>
      </c>
    </row>
    <row r="430" spans="1:2" x14ac:dyDescent="0.25">
      <c r="A430" s="17" t="s">
        <v>20</v>
      </c>
      <c r="B430" s="17">
        <v>126</v>
      </c>
    </row>
    <row r="431" spans="1:2" x14ac:dyDescent="0.25">
      <c r="A431" s="17" t="s">
        <v>20</v>
      </c>
      <c r="B431" s="17">
        <v>126</v>
      </c>
    </row>
    <row r="432" spans="1:2" x14ac:dyDescent="0.25">
      <c r="A432" s="17" t="s">
        <v>20</v>
      </c>
      <c r="B432" s="17">
        <v>126</v>
      </c>
    </row>
    <row r="433" spans="1:2" x14ac:dyDescent="0.25">
      <c r="A433" s="17" t="s">
        <v>20</v>
      </c>
      <c r="B433" s="17">
        <v>125</v>
      </c>
    </row>
    <row r="434" spans="1:2" x14ac:dyDescent="0.25">
      <c r="A434" s="17" t="s">
        <v>20</v>
      </c>
      <c r="B434" s="17">
        <v>123</v>
      </c>
    </row>
    <row r="435" spans="1:2" x14ac:dyDescent="0.25">
      <c r="A435" s="17" t="s">
        <v>20</v>
      </c>
      <c r="B435" s="17">
        <v>123</v>
      </c>
    </row>
    <row r="436" spans="1:2" x14ac:dyDescent="0.25">
      <c r="A436" s="17" t="s">
        <v>20</v>
      </c>
      <c r="B436" s="17">
        <v>123</v>
      </c>
    </row>
    <row r="437" spans="1:2" x14ac:dyDescent="0.25">
      <c r="A437" s="17" t="s">
        <v>20</v>
      </c>
      <c r="B437" s="17">
        <v>122</v>
      </c>
    </row>
    <row r="438" spans="1:2" x14ac:dyDescent="0.25">
      <c r="A438" s="17" t="s">
        <v>20</v>
      </c>
      <c r="B438" s="17">
        <v>122</v>
      </c>
    </row>
    <row r="439" spans="1:2" x14ac:dyDescent="0.25">
      <c r="A439" s="17" t="s">
        <v>20</v>
      </c>
      <c r="B439" s="17">
        <v>122</v>
      </c>
    </row>
    <row r="440" spans="1:2" x14ac:dyDescent="0.25">
      <c r="A440" s="17" t="s">
        <v>20</v>
      </c>
      <c r="B440" s="17">
        <v>122</v>
      </c>
    </row>
    <row r="441" spans="1:2" x14ac:dyDescent="0.25">
      <c r="A441" s="17" t="s">
        <v>20</v>
      </c>
      <c r="B441" s="17">
        <v>121</v>
      </c>
    </row>
    <row r="442" spans="1:2" x14ac:dyDescent="0.25">
      <c r="A442" s="17" t="s">
        <v>20</v>
      </c>
      <c r="B442" s="17">
        <v>121</v>
      </c>
    </row>
    <row r="443" spans="1:2" x14ac:dyDescent="0.25">
      <c r="A443" s="17" t="s">
        <v>20</v>
      </c>
      <c r="B443" s="17">
        <v>121</v>
      </c>
    </row>
    <row r="444" spans="1:2" x14ac:dyDescent="0.25">
      <c r="A444" s="17" t="s">
        <v>20</v>
      </c>
      <c r="B444" s="17">
        <v>119</v>
      </c>
    </row>
    <row r="445" spans="1:2" x14ac:dyDescent="0.25">
      <c r="A445" s="17" t="s">
        <v>20</v>
      </c>
      <c r="B445" s="17">
        <v>117</v>
      </c>
    </row>
    <row r="446" spans="1:2" x14ac:dyDescent="0.25">
      <c r="A446" s="17" t="s">
        <v>20</v>
      </c>
      <c r="B446" s="17">
        <v>117</v>
      </c>
    </row>
    <row r="447" spans="1:2" x14ac:dyDescent="0.25">
      <c r="A447" s="17" t="s">
        <v>20</v>
      </c>
      <c r="B447" s="17">
        <v>116</v>
      </c>
    </row>
    <row r="448" spans="1:2" x14ac:dyDescent="0.25">
      <c r="A448" s="17" t="s">
        <v>20</v>
      </c>
      <c r="B448" s="17">
        <v>116</v>
      </c>
    </row>
    <row r="449" spans="1:2" x14ac:dyDescent="0.25">
      <c r="A449" s="17" t="s">
        <v>20</v>
      </c>
      <c r="B449" s="17">
        <v>115</v>
      </c>
    </row>
    <row r="450" spans="1:2" x14ac:dyDescent="0.25">
      <c r="A450" s="17" t="s">
        <v>20</v>
      </c>
      <c r="B450" s="17">
        <v>114</v>
      </c>
    </row>
    <row r="451" spans="1:2" x14ac:dyDescent="0.25">
      <c r="A451" s="17" t="s">
        <v>20</v>
      </c>
      <c r="B451" s="17">
        <v>114</v>
      </c>
    </row>
    <row r="452" spans="1:2" x14ac:dyDescent="0.25">
      <c r="A452" s="17" t="s">
        <v>20</v>
      </c>
      <c r="B452" s="17">
        <v>114</v>
      </c>
    </row>
    <row r="453" spans="1:2" x14ac:dyDescent="0.25">
      <c r="A453" s="17" t="s">
        <v>20</v>
      </c>
      <c r="B453" s="17">
        <v>113</v>
      </c>
    </row>
    <row r="454" spans="1:2" x14ac:dyDescent="0.25">
      <c r="A454" s="17" t="s">
        <v>20</v>
      </c>
      <c r="B454" s="17">
        <v>113</v>
      </c>
    </row>
    <row r="455" spans="1:2" x14ac:dyDescent="0.25">
      <c r="A455" s="17" t="s">
        <v>20</v>
      </c>
      <c r="B455" s="17">
        <v>112</v>
      </c>
    </row>
    <row r="456" spans="1:2" x14ac:dyDescent="0.25">
      <c r="A456" s="17" t="s">
        <v>20</v>
      </c>
      <c r="B456" s="17">
        <v>112</v>
      </c>
    </row>
    <row r="457" spans="1:2" x14ac:dyDescent="0.25">
      <c r="A457" s="17" t="s">
        <v>20</v>
      </c>
      <c r="B457" s="17">
        <v>112</v>
      </c>
    </row>
    <row r="458" spans="1:2" x14ac:dyDescent="0.25">
      <c r="A458" s="17" t="s">
        <v>20</v>
      </c>
      <c r="B458" s="17">
        <v>111</v>
      </c>
    </row>
    <row r="459" spans="1:2" x14ac:dyDescent="0.25">
      <c r="A459" s="17" t="s">
        <v>20</v>
      </c>
      <c r="B459" s="17">
        <v>110</v>
      </c>
    </row>
    <row r="460" spans="1:2" x14ac:dyDescent="0.25">
      <c r="A460" s="17" t="s">
        <v>20</v>
      </c>
      <c r="B460" s="17">
        <v>110</v>
      </c>
    </row>
    <row r="461" spans="1:2" x14ac:dyDescent="0.25">
      <c r="A461" s="17" t="s">
        <v>20</v>
      </c>
      <c r="B461" s="17">
        <v>110</v>
      </c>
    </row>
    <row r="462" spans="1:2" x14ac:dyDescent="0.25">
      <c r="A462" s="17" t="s">
        <v>20</v>
      </c>
      <c r="B462" s="17">
        <v>110</v>
      </c>
    </row>
    <row r="463" spans="1:2" x14ac:dyDescent="0.25">
      <c r="A463" s="17" t="s">
        <v>20</v>
      </c>
      <c r="B463" s="17">
        <v>107</v>
      </c>
    </row>
    <row r="464" spans="1:2" x14ac:dyDescent="0.25">
      <c r="A464" s="17" t="s">
        <v>20</v>
      </c>
      <c r="B464" s="17">
        <v>107</v>
      </c>
    </row>
    <row r="465" spans="1:2" x14ac:dyDescent="0.25">
      <c r="A465" s="17" t="s">
        <v>20</v>
      </c>
      <c r="B465" s="17">
        <v>107</v>
      </c>
    </row>
    <row r="466" spans="1:2" x14ac:dyDescent="0.25">
      <c r="A466" s="17" t="s">
        <v>20</v>
      </c>
      <c r="B466" s="17">
        <v>107</v>
      </c>
    </row>
    <row r="467" spans="1:2" x14ac:dyDescent="0.25">
      <c r="A467" s="17" t="s">
        <v>20</v>
      </c>
      <c r="B467" s="17">
        <v>107</v>
      </c>
    </row>
    <row r="468" spans="1:2" x14ac:dyDescent="0.25">
      <c r="A468" s="17" t="s">
        <v>20</v>
      </c>
      <c r="B468" s="17">
        <v>106</v>
      </c>
    </row>
    <row r="469" spans="1:2" x14ac:dyDescent="0.25">
      <c r="A469" s="17" t="s">
        <v>20</v>
      </c>
      <c r="B469" s="17">
        <v>106</v>
      </c>
    </row>
    <row r="470" spans="1:2" x14ac:dyDescent="0.25">
      <c r="A470" s="17" t="s">
        <v>20</v>
      </c>
      <c r="B470" s="17">
        <v>105</v>
      </c>
    </row>
    <row r="471" spans="1:2" x14ac:dyDescent="0.25">
      <c r="A471" s="17" t="s">
        <v>20</v>
      </c>
      <c r="B471" s="17">
        <v>103</v>
      </c>
    </row>
    <row r="472" spans="1:2" x14ac:dyDescent="0.25">
      <c r="A472" s="17" t="s">
        <v>20</v>
      </c>
      <c r="B472" s="17">
        <v>103</v>
      </c>
    </row>
    <row r="473" spans="1:2" x14ac:dyDescent="0.25">
      <c r="A473" s="17" t="s">
        <v>20</v>
      </c>
      <c r="B473" s="17">
        <v>102</v>
      </c>
    </row>
    <row r="474" spans="1:2" x14ac:dyDescent="0.25">
      <c r="A474" s="17" t="s">
        <v>20</v>
      </c>
      <c r="B474" s="17">
        <v>102</v>
      </c>
    </row>
    <row r="475" spans="1:2" x14ac:dyDescent="0.25">
      <c r="A475" s="17" t="s">
        <v>20</v>
      </c>
      <c r="B475" s="17">
        <v>101</v>
      </c>
    </row>
    <row r="476" spans="1:2" x14ac:dyDescent="0.25">
      <c r="A476" s="17" t="s">
        <v>20</v>
      </c>
      <c r="B476" s="17">
        <v>101</v>
      </c>
    </row>
    <row r="477" spans="1:2" x14ac:dyDescent="0.25">
      <c r="A477" s="17" t="s">
        <v>20</v>
      </c>
      <c r="B477" s="17">
        <v>100</v>
      </c>
    </row>
    <row r="478" spans="1:2" x14ac:dyDescent="0.25">
      <c r="A478" s="17" t="s">
        <v>20</v>
      </c>
      <c r="B478" s="17">
        <v>100</v>
      </c>
    </row>
    <row r="479" spans="1:2" x14ac:dyDescent="0.25">
      <c r="A479" s="17" t="s">
        <v>20</v>
      </c>
      <c r="B479" s="17">
        <v>98</v>
      </c>
    </row>
    <row r="480" spans="1:2" x14ac:dyDescent="0.25">
      <c r="A480" s="17" t="s">
        <v>20</v>
      </c>
      <c r="B480" s="17">
        <v>98</v>
      </c>
    </row>
    <row r="481" spans="1:2" x14ac:dyDescent="0.25">
      <c r="A481" s="17" t="s">
        <v>20</v>
      </c>
      <c r="B481" s="17">
        <v>97</v>
      </c>
    </row>
    <row r="482" spans="1:2" x14ac:dyDescent="0.25">
      <c r="A482" s="17" t="s">
        <v>20</v>
      </c>
      <c r="B482" s="17">
        <v>96</v>
      </c>
    </row>
    <row r="483" spans="1:2" x14ac:dyDescent="0.25">
      <c r="A483" s="17" t="s">
        <v>20</v>
      </c>
      <c r="B483" s="17">
        <v>96</v>
      </c>
    </row>
    <row r="484" spans="1:2" x14ac:dyDescent="0.25">
      <c r="A484" s="17" t="s">
        <v>20</v>
      </c>
      <c r="B484" s="17">
        <v>96</v>
      </c>
    </row>
    <row r="485" spans="1:2" x14ac:dyDescent="0.25">
      <c r="A485" s="17" t="s">
        <v>20</v>
      </c>
      <c r="B485" s="17">
        <v>95</v>
      </c>
    </row>
    <row r="486" spans="1:2" x14ac:dyDescent="0.25">
      <c r="A486" s="17" t="s">
        <v>20</v>
      </c>
      <c r="B486" s="17">
        <v>94</v>
      </c>
    </row>
    <row r="487" spans="1:2" x14ac:dyDescent="0.25">
      <c r="A487" s="17" t="s">
        <v>20</v>
      </c>
      <c r="B487" s="17">
        <v>94</v>
      </c>
    </row>
    <row r="488" spans="1:2" x14ac:dyDescent="0.25">
      <c r="A488" s="17" t="s">
        <v>20</v>
      </c>
      <c r="B488" s="17">
        <v>94</v>
      </c>
    </row>
    <row r="489" spans="1:2" x14ac:dyDescent="0.25">
      <c r="A489" s="17" t="s">
        <v>20</v>
      </c>
      <c r="B489" s="17">
        <v>93</v>
      </c>
    </row>
    <row r="490" spans="1:2" x14ac:dyDescent="0.25">
      <c r="A490" s="17" t="s">
        <v>20</v>
      </c>
      <c r="B490" s="17">
        <v>92</v>
      </c>
    </row>
    <row r="491" spans="1:2" x14ac:dyDescent="0.25">
      <c r="A491" s="17" t="s">
        <v>20</v>
      </c>
      <c r="B491" s="17">
        <v>92</v>
      </c>
    </row>
    <row r="492" spans="1:2" x14ac:dyDescent="0.25">
      <c r="A492" s="17" t="s">
        <v>20</v>
      </c>
      <c r="B492" s="17">
        <v>92</v>
      </c>
    </row>
    <row r="493" spans="1:2" x14ac:dyDescent="0.25">
      <c r="A493" s="17" t="s">
        <v>20</v>
      </c>
      <c r="B493" s="17">
        <v>92</v>
      </c>
    </row>
    <row r="494" spans="1:2" x14ac:dyDescent="0.25">
      <c r="A494" s="17" t="s">
        <v>20</v>
      </c>
      <c r="B494" s="17">
        <v>92</v>
      </c>
    </row>
    <row r="495" spans="1:2" x14ac:dyDescent="0.25">
      <c r="A495" s="17" t="s">
        <v>20</v>
      </c>
      <c r="B495" s="17">
        <v>91</v>
      </c>
    </row>
    <row r="496" spans="1:2" x14ac:dyDescent="0.25">
      <c r="A496" s="17" t="s">
        <v>20</v>
      </c>
      <c r="B496" s="17">
        <v>89</v>
      </c>
    </row>
    <row r="497" spans="1:2" x14ac:dyDescent="0.25">
      <c r="A497" s="17" t="s">
        <v>20</v>
      </c>
      <c r="B497" s="17">
        <v>89</v>
      </c>
    </row>
    <row r="498" spans="1:2" x14ac:dyDescent="0.25">
      <c r="A498" s="17" t="s">
        <v>20</v>
      </c>
      <c r="B498" s="17">
        <v>88</v>
      </c>
    </row>
    <row r="499" spans="1:2" x14ac:dyDescent="0.25">
      <c r="A499" s="17" t="s">
        <v>20</v>
      </c>
      <c r="B499" s="17">
        <v>88</v>
      </c>
    </row>
    <row r="500" spans="1:2" x14ac:dyDescent="0.25">
      <c r="A500" s="17" t="s">
        <v>20</v>
      </c>
      <c r="B500" s="17">
        <v>88</v>
      </c>
    </row>
    <row r="501" spans="1:2" x14ac:dyDescent="0.25">
      <c r="A501" s="17" t="s">
        <v>20</v>
      </c>
      <c r="B501" s="17">
        <v>88</v>
      </c>
    </row>
    <row r="502" spans="1:2" x14ac:dyDescent="0.25">
      <c r="A502" s="17" t="s">
        <v>20</v>
      </c>
      <c r="B502" s="17">
        <v>87</v>
      </c>
    </row>
    <row r="503" spans="1:2" x14ac:dyDescent="0.25">
      <c r="A503" s="17" t="s">
        <v>20</v>
      </c>
      <c r="B503" s="17">
        <v>87</v>
      </c>
    </row>
    <row r="504" spans="1:2" x14ac:dyDescent="0.25">
      <c r="A504" s="17" t="s">
        <v>20</v>
      </c>
      <c r="B504" s="17">
        <v>87</v>
      </c>
    </row>
    <row r="505" spans="1:2" x14ac:dyDescent="0.25">
      <c r="A505" s="17" t="s">
        <v>20</v>
      </c>
      <c r="B505" s="17">
        <v>86</v>
      </c>
    </row>
    <row r="506" spans="1:2" x14ac:dyDescent="0.25">
      <c r="A506" s="17" t="s">
        <v>20</v>
      </c>
      <c r="B506" s="17">
        <v>86</v>
      </c>
    </row>
    <row r="507" spans="1:2" x14ac:dyDescent="0.25">
      <c r="A507" s="17" t="s">
        <v>20</v>
      </c>
      <c r="B507" s="17">
        <v>86</v>
      </c>
    </row>
    <row r="508" spans="1:2" x14ac:dyDescent="0.25">
      <c r="A508" s="17" t="s">
        <v>20</v>
      </c>
      <c r="B508" s="17">
        <v>85</v>
      </c>
    </row>
    <row r="509" spans="1:2" x14ac:dyDescent="0.25">
      <c r="A509" s="17" t="s">
        <v>20</v>
      </c>
      <c r="B509" s="17">
        <v>85</v>
      </c>
    </row>
    <row r="510" spans="1:2" x14ac:dyDescent="0.25">
      <c r="A510" s="17" t="s">
        <v>20</v>
      </c>
      <c r="B510" s="17">
        <v>85</v>
      </c>
    </row>
    <row r="511" spans="1:2" x14ac:dyDescent="0.25">
      <c r="A511" s="17" t="s">
        <v>20</v>
      </c>
      <c r="B511" s="17">
        <v>85</v>
      </c>
    </row>
    <row r="512" spans="1:2" x14ac:dyDescent="0.25">
      <c r="A512" s="17" t="s">
        <v>20</v>
      </c>
      <c r="B512" s="17">
        <v>85</v>
      </c>
    </row>
    <row r="513" spans="1:2" x14ac:dyDescent="0.25">
      <c r="A513" s="17" t="s">
        <v>20</v>
      </c>
      <c r="B513" s="17">
        <v>85</v>
      </c>
    </row>
    <row r="514" spans="1:2" x14ac:dyDescent="0.25">
      <c r="A514" s="17" t="s">
        <v>20</v>
      </c>
      <c r="B514" s="17">
        <v>84</v>
      </c>
    </row>
    <row r="515" spans="1:2" x14ac:dyDescent="0.25">
      <c r="A515" s="17" t="s">
        <v>20</v>
      </c>
      <c r="B515" s="17">
        <v>84</v>
      </c>
    </row>
    <row r="516" spans="1:2" x14ac:dyDescent="0.25">
      <c r="A516" s="17" t="s">
        <v>20</v>
      </c>
      <c r="B516" s="17">
        <v>83</v>
      </c>
    </row>
    <row r="517" spans="1:2" x14ac:dyDescent="0.25">
      <c r="A517" s="17" t="s">
        <v>20</v>
      </c>
      <c r="B517" s="17">
        <v>83</v>
      </c>
    </row>
    <row r="518" spans="1:2" x14ac:dyDescent="0.25">
      <c r="A518" s="17" t="s">
        <v>20</v>
      </c>
      <c r="B518" s="17">
        <v>82</v>
      </c>
    </row>
    <row r="519" spans="1:2" x14ac:dyDescent="0.25">
      <c r="A519" s="17" t="s">
        <v>20</v>
      </c>
      <c r="B519" s="17">
        <v>82</v>
      </c>
    </row>
    <row r="520" spans="1:2" x14ac:dyDescent="0.25">
      <c r="A520" s="17" t="s">
        <v>20</v>
      </c>
      <c r="B520" s="17">
        <v>81</v>
      </c>
    </row>
    <row r="521" spans="1:2" x14ac:dyDescent="0.25">
      <c r="A521" s="17" t="s">
        <v>20</v>
      </c>
      <c r="B521" s="17">
        <v>80</v>
      </c>
    </row>
    <row r="522" spans="1:2" x14ac:dyDescent="0.25">
      <c r="A522" s="17" t="s">
        <v>20</v>
      </c>
      <c r="B522" s="17">
        <v>80</v>
      </c>
    </row>
    <row r="523" spans="1:2" x14ac:dyDescent="0.25">
      <c r="A523" s="17" t="s">
        <v>20</v>
      </c>
      <c r="B523" s="17">
        <v>80</v>
      </c>
    </row>
    <row r="524" spans="1:2" x14ac:dyDescent="0.25">
      <c r="A524" s="17" t="s">
        <v>20</v>
      </c>
      <c r="B524" s="17">
        <v>80</v>
      </c>
    </row>
    <row r="525" spans="1:2" x14ac:dyDescent="0.25">
      <c r="A525" s="17" t="s">
        <v>20</v>
      </c>
      <c r="B525" s="17">
        <v>80</v>
      </c>
    </row>
    <row r="526" spans="1:2" x14ac:dyDescent="0.25">
      <c r="A526" s="17" t="s">
        <v>20</v>
      </c>
      <c r="B526" s="17">
        <v>80</v>
      </c>
    </row>
    <row r="527" spans="1:2" x14ac:dyDescent="0.25">
      <c r="A527" s="17" t="s">
        <v>20</v>
      </c>
      <c r="B527" s="17">
        <v>78</v>
      </c>
    </row>
    <row r="528" spans="1:2" x14ac:dyDescent="0.25">
      <c r="A528" s="17" t="s">
        <v>20</v>
      </c>
      <c r="B528" s="17">
        <v>78</v>
      </c>
    </row>
    <row r="529" spans="1:2" x14ac:dyDescent="0.25">
      <c r="A529" s="17" t="s">
        <v>20</v>
      </c>
      <c r="B529" s="17">
        <v>76</v>
      </c>
    </row>
    <row r="530" spans="1:2" x14ac:dyDescent="0.25">
      <c r="A530" s="17" t="s">
        <v>20</v>
      </c>
      <c r="B530" s="17">
        <v>76</v>
      </c>
    </row>
    <row r="531" spans="1:2" x14ac:dyDescent="0.25">
      <c r="A531" s="17" t="s">
        <v>20</v>
      </c>
      <c r="B531" s="17">
        <v>72</v>
      </c>
    </row>
    <row r="532" spans="1:2" x14ac:dyDescent="0.25">
      <c r="A532" s="17" t="s">
        <v>20</v>
      </c>
      <c r="B532" s="17">
        <v>71</v>
      </c>
    </row>
    <row r="533" spans="1:2" x14ac:dyDescent="0.25">
      <c r="A533" s="17" t="s">
        <v>20</v>
      </c>
      <c r="B533" s="17">
        <v>70</v>
      </c>
    </row>
    <row r="534" spans="1:2" x14ac:dyDescent="0.25">
      <c r="A534" s="17" t="s">
        <v>20</v>
      </c>
      <c r="B534" s="17">
        <v>69</v>
      </c>
    </row>
    <row r="535" spans="1:2" x14ac:dyDescent="0.25">
      <c r="A535" s="17" t="s">
        <v>20</v>
      </c>
      <c r="B535" s="17">
        <v>69</v>
      </c>
    </row>
    <row r="536" spans="1:2" x14ac:dyDescent="0.25">
      <c r="A536" s="17" t="s">
        <v>20</v>
      </c>
      <c r="B536" s="17">
        <v>68</v>
      </c>
    </row>
    <row r="537" spans="1:2" x14ac:dyDescent="0.25">
      <c r="A537" s="17" t="s">
        <v>20</v>
      </c>
      <c r="B537" s="17">
        <v>67</v>
      </c>
    </row>
    <row r="538" spans="1:2" x14ac:dyDescent="0.25">
      <c r="A538" s="17" t="s">
        <v>20</v>
      </c>
      <c r="B538" s="17">
        <v>65</v>
      </c>
    </row>
    <row r="539" spans="1:2" x14ac:dyDescent="0.25">
      <c r="A539" s="17" t="s">
        <v>20</v>
      </c>
      <c r="B539" s="17">
        <v>65</v>
      </c>
    </row>
    <row r="540" spans="1:2" x14ac:dyDescent="0.25">
      <c r="A540" s="17" t="s">
        <v>20</v>
      </c>
      <c r="B540" s="17">
        <v>64</v>
      </c>
    </row>
    <row r="541" spans="1:2" x14ac:dyDescent="0.25">
      <c r="A541" s="17" t="s">
        <v>20</v>
      </c>
      <c r="B541" s="17">
        <v>62</v>
      </c>
    </row>
    <row r="542" spans="1:2" x14ac:dyDescent="0.25">
      <c r="A542" s="17" t="s">
        <v>20</v>
      </c>
      <c r="B542" s="17">
        <v>59</v>
      </c>
    </row>
    <row r="543" spans="1:2" x14ac:dyDescent="0.25">
      <c r="A543" s="17" t="s">
        <v>20</v>
      </c>
      <c r="B543" s="17">
        <v>56</v>
      </c>
    </row>
    <row r="544" spans="1:2" x14ac:dyDescent="0.25">
      <c r="A544" s="17" t="s">
        <v>20</v>
      </c>
      <c r="B544" s="17">
        <v>55</v>
      </c>
    </row>
    <row r="545" spans="1:2" x14ac:dyDescent="0.25">
      <c r="A545" s="17" t="s">
        <v>20</v>
      </c>
      <c r="B545" s="17">
        <v>54</v>
      </c>
    </row>
    <row r="546" spans="1:2" x14ac:dyDescent="0.25">
      <c r="A546" s="17" t="s">
        <v>20</v>
      </c>
      <c r="B546" s="17">
        <v>53</v>
      </c>
    </row>
    <row r="547" spans="1:2" x14ac:dyDescent="0.25">
      <c r="A547" s="17" t="s">
        <v>20</v>
      </c>
      <c r="B547" s="17">
        <v>53</v>
      </c>
    </row>
    <row r="548" spans="1:2" x14ac:dyDescent="0.25">
      <c r="A548" s="17" t="s">
        <v>20</v>
      </c>
      <c r="B548" s="17">
        <v>52</v>
      </c>
    </row>
    <row r="549" spans="1:2" x14ac:dyDescent="0.25">
      <c r="A549" s="17" t="s">
        <v>20</v>
      </c>
      <c r="B549" s="17">
        <v>50</v>
      </c>
    </row>
    <row r="550" spans="1:2" x14ac:dyDescent="0.25">
      <c r="A550" s="17" t="s">
        <v>20</v>
      </c>
      <c r="B550" s="17">
        <v>50</v>
      </c>
    </row>
    <row r="551" spans="1:2" x14ac:dyDescent="0.25">
      <c r="A551" s="17" t="s">
        <v>20</v>
      </c>
      <c r="B551" s="17">
        <v>50</v>
      </c>
    </row>
    <row r="552" spans="1:2" x14ac:dyDescent="0.25">
      <c r="A552" s="17" t="s">
        <v>20</v>
      </c>
      <c r="B552" s="17">
        <v>48</v>
      </c>
    </row>
    <row r="553" spans="1:2" x14ac:dyDescent="0.25">
      <c r="A553" s="17" t="s">
        <v>20</v>
      </c>
      <c r="B553" s="17">
        <v>48</v>
      </c>
    </row>
    <row r="554" spans="1:2" x14ac:dyDescent="0.25">
      <c r="A554" s="17" t="s">
        <v>20</v>
      </c>
      <c r="B554" s="17">
        <v>48</v>
      </c>
    </row>
    <row r="555" spans="1:2" x14ac:dyDescent="0.25">
      <c r="A555" s="17" t="s">
        <v>20</v>
      </c>
      <c r="B555" s="17">
        <v>43</v>
      </c>
    </row>
    <row r="556" spans="1:2" x14ac:dyDescent="0.25">
      <c r="A556" s="17" t="s">
        <v>20</v>
      </c>
      <c r="B556" s="17">
        <v>43</v>
      </c>
    </row>
    <row r="557" spans="1:2" x14ac:dyDescent="0.25">
      <c r="A557" s="17" t="s">
        <v>20</v>
      </c>
      <c r="B557" s="17">
        <v>42</v>
      </c>
    </row>
    <row r="558" spans="1:2" x14ac:dyDescent="0.25">
      <c r="A558" s="17" t="s">
        <v>20</v>
      </c>
      <c r="B558" s="17">
        <v>41</v>
      </c>
    </row>
    <row r="559" spans="1:2" x14ac:dyDescent="0.25">
      <c r="A559" s="17" t="s">
        <v>20</v>
      </c>
      <c r="B559" s="17">
        <v>41</v>
      </c>
    </row>
    <row r="560" spans="1:2" x14ac:dyDescent="0.25">
      <c r="A560" s="17" t="s">
        <v>20</v>
      </c>
      <c r="B560" s="17">
        <v>40</v>
      </c>
    </row>
    <row r="561" spans="1:2" x14ac:dyDescent="0.25">
      <c r="A561" s="17" t="s">
        <v>20</v>
      </c>
      <c r="B561" s="17">
        <v>34</v>
      </c>
    </row>
    <row r="562" spans="1:2" x14ac:dyDescent="0.25">
      <c r="A562" s="17" t="s">
        <v>20</v>
      </c>
      <c r="B562" s="17">
        <v>32</v>
      </c>
    </row>
    <row r="563" spans="1:2" x14ac:dyDescent="0.25">
      <c r="A563" s="17" t="s">
        <v>20</v>
      </c>
      <c r="B563" s="17">
        <v>32</v>
      </c>
    </row>
    <row r="564" spans="1:2" x14ac:dyDescent="0.25">
      <c r="A564" s="17" t="s">
        <v>20</v>
      </c>
      <c r="B564" s="17">
        <v>27</v>
      </c>
    </row>
    <row r="565" spans="1:2" x14ac:dyDescent="0.25">
      <c r="A565" s="17" t="s">
        <v>20</v>
      </c>
      <c r="B565" s="17">
        <v>26</v>
      </c>
    </row>
    <row r="566" spans="1:2" x14ac:dyDescent="0.25">
      <c r="A566" s="17" t="s">
        <v>20</v>
      </c>
      <c r="B566" s="17">
        <v>16</v>
      </c>
    </row>
  </sheetData>
  <autoFilter ref="A1:B566" xr:uid="{3A8D76DA-500B-49B9-9D76-58CE3E99A5F4}">
    <sortState xmlns:xlrd2="http://schemas.microsoft.com/office/spreadsheetml/2017/richdata2" ref="A2:B566">
      <sortCondition descending="1" ref="B1:B566"/>
    </sortState>
  </autoFilter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Outcome Based on Launch Date</vt:lpstr>
      <vt:lpstr>Crowdfunding Goal Analysis</vt:lpstr>
      <vt:lpstr>Campaign 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Christopher Purcell</cp:lastModifiedBy>
  <dcterms:created xsi:type="dcterms:W3CDTF">2021-09-29T18:52:28Z</dcterms:created>
  <dcterms:modified xsi:type="dcterms:W3CDTF">2024-06-27T20:57:12Z</dcterms:modified>
</cp:coreProperties>
</file>