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onor\OneDrive\Documents\00 - Purdue\00 - ECE60827 GPUs\02 - Labs\Lab 1 Report\"/>
    </mc:Choice>
  </mc:AlternateContent>
  <xr:revisionPtr revIDLastSave="0" documentId="13_ncr:1_{AA96A3C6-7FF9-4B61-AB3C-90072DE6A54E}" xr6:coauthVersionLast="47" xr6:coauthVersionMax="47" xr10:uidLastSave="{00000000-0000-0000-0000-000000000000}"/>
  <bookViews>
    <workbookView xWindow="-38510" yWindow="-10780" windowWidth="38620" windowHeight="21100" xr2:uid="{00000000-000D-0000-FFFF-FFFF00000000}"/>
  </bookViews>
  <sheets>
    <sheet name="Sheet1" sheetId="1" r:id="rId1"/>
    <sheet name="SAXPY API Calls" sheetId="2" r:id="rId2"/>
    <sheet name="Monte " sheetId="3" r:id="rId3"/>
    <sheet name="Monte v2" sheetId="5" r:id="rId4"/>
    <sheet name="Monte v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6" l="1"/>
  <c r="D15" i="3"/>
  <c r="E9" i="6"/>
  <c r="D16" i="6"/>
  <c r="D15" i="6"/>
  <c r="D14" i="6"/>
  <c r="E9" i="5"/>
  <c r="E14" i="5"/>
  <c r="E15" i="5"/>
  <c r="C14" i="5"/>
  <c r="D16" i="5"/>
  <c r="D15" i="5"/>
  <c r="D14" i="5"/>
  <c r="D9" i="5"/>
  <c r="I26" i="3"/>
  <c r="G26" i="3"/>
  <c r="H26" i="3" s="1"/>
  <c r="I21" i="3"/>
  <c r="G21" i="3"/>
  <c r="H21" i="3" s="1"/>
  <c r="I13" i="3"/>
  <c r="G13" i="3"/>
  <c r="H13" i="3" s="1"/>
  <c r="I18" i="3"/>
  <c r="I16" i="3"/>
  <c r="I15" i="3"/>
  <c r="I14" i="3"/>
  <c r="G14" i="3"/>
  <c r="G15" i="3"/>
  <c r="I11" i="3"/>
  <c r="I10" i="3"/>
  <c r="I9" i="3"/>
  <c r="I8" i="3"/>
  <c r="H16" i="3"/>
  <c r="H15" i="3"/>
  <c r="H9" i="3"/>
  <c r="H11" i="3"/>
  <c r="H10" i="3"/>
  <c r="G16" i="3"/>
  <c r="G9" i="3"/>
  <c r="F15" i="3"/>
  <c r="F14" i="3"/>
  <c r="F9" i="3"/>
  <c r="G8" i="3"/>
  <c r="H8" i="3" s="1"/>
  <c r="D14" i="3"/>
  <c r="D9" i="3"/>
  <c r="D10" i="3"/>
  <c r="C15" i="3"/>
  <c r="C14" i="3"/>
  <c r="C9" i="3"/>
  <c r="E9" i="3"/>
  <c r="E14" i="3"/>
  <c r="E16" i="3"/>
  <c r="E15" i="3"/>
</calcChain>
</file>

<file path=xl/sharedStrings.xml><?xml version="1.0" encoding="utf-8"?>
<sst xmlns="http://schemas.openxmlformats.org/spreadsheetml/2006/main" count="159" uniqueCount="23">
  <si>
    <t>GPU SAXPY</t>
  </si>
  <si>
    <t>Time (%)</t>
  </si>
  <si>
    <t>Time (us)</t>
  </si>
  <si>
    <t>[CUDA memcpy HtoD]</t>
  </si>
  <si>
    <t>[CUDA memcpy DtoH]</t>
  </si>
  <si>
    <t>saxpy_gpu(float*, float*, float, int)</t>
  </si>
  <si>
    <t>Time (ms)</t>
  </si>
  <si>
    <t>Dies here!</t>
  </si>
  <si>
    <t>cudaMalloc</t>
  </si>
  <si>
    <t>cudaLaunchKernel</t>
  </si>
  <si>
    <t>cuDeviceGetAttribute</t>
  </si>
  <si>
    <t>cudaFree</t>
  </si>
  <si>
    <t>CudaMemCpy</t>
  </si>
  <si>
    <t>cudaDeviceSynchronize</t>
  </si>
  <si>
    <t>Total Threads</t>
  </si>
  <si>
    <t>Sample Size</t>
  </si>
  <si>
    <t>Reduce Thread Count</t>
  </si>
  <si>
    <t>Reduce Size</t>
  </si>
  <si>
    <t>Varying Threads</t>
  </si>
  <si>
    <t>generatePoints</t>
  </si>
  <si>
    <t>reduceCounts</t>
  </si>
  <si>
    <t>cudaMemCpy</t>
  </si>
  <si>
    <t xml:space="preserve">Reduce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</si>
</sst>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0" fillId="0" borderId="0" xfId="0" applyAlignment="1">
      <alignment horizontal="right"/>
    </xf>
    <xf numFmtId="0" fontId="0" fillId="0" borderId="0" xfId="1" applyNumberFormat="1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SAXPY: Top API Calls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'SAXPY API Calls'!$B$33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'SAXPY API Calls'!$C$31:$L$31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Calls'!$C$33:$L$33</c:f>
              <c:numCache>
                <c:formatCode>General</c:formatCode>
                <c:ptCount val="10"/>
                <c:pt idx="0">
                  <c:v>94.7</c:v>
                </c:pt>
                <c:pt idx="1">
                  <c:v>94.49</c:v>
                </c:pt>
                <c:pt idx="2">
                  <c:v>94.18</c:v>
                </c:pt>
                <c:pt idx="3">
                  <c:v>94.33</c:v>
                </c:pt>
                <c:pt idx="4">
                  <c:v>94.59</c:v>
                </c:pt>
                <c:pt idx="5">
                  <c:v>94.33</c:v>
                </c:pt>
                <c:pt idx="6">
                  <c:v>94.16</c:v>
                </c:pt>
                <c:pt idx="7">
                  <c:v>93.29</c:v>
                </c:pt>
                <c:pt idx="8">
                  <c:v>78</c:v>
                </c:pt>
                <c:pt idx="9">
                  <c:v>19.52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9-4FD8-85B6-F38A9AA5EE38}"/>
            </c:ext>
          </c:extLst>
        </c:ser>
        <c:ser>
          <c:idx val="1"/>
          <c:order val="1"/>
          <c:tx>
            <c:strRef>
              <c:f>'SAXPY API Calls'!$B$34</c:f>
              <c:strCache>
                <c:ptCount val="1"/>
                <c:pt idx="0">
                  <c:v>cudaLaunchKernel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'SAXPY API Calls'!$C$31:$L$31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Calls'!$C$34:$L$34</c:f>
              <c:numCache>
                <c:formatCode>General</c:formatCode>
                <c:ptCount val="10"/>
                <c:pt idx="0">
                  <c:v>4.9800000000000004</c:v>
                </c:pt>
                <c:pt idx="1">
                  <c:v>5.18</c:v>
                </c:pt>
                <c:pt idx="2">
                  <c:v>5.45</c:v>
                </c:pt>
                <c:pt idx="3">
                  <c:v>5.27</c:v>
                </c:pt>
                <c:pt idx="4">
                  <c:v>4.9800000000000004</c:v>
                </c:pt>
                <c:pt idx="5">
                  <c:v>5.14</c:v>
                </c:pt>
                <c:pt idx="6">
                  <c:v>5.23</c:v>
                </c:pt>
                <c:pt idx="7">
                  <c:v>5.07</c:v>
                </c:pt>
                <c:pt idx="8">
                  <c:v>4.25</c:v>
                </c:pt>
                <c:pt idx="9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9-4FD8-85B6-F38A9AA5EE38}"/>
            </c:ext>
          </c:extLst>
        </c:ser>
        <c:ser>
          <c:idx val="2"/>
          <c:order val="2"/>
          <c:tx>
            <c:strRef>
              <c:f>'SAXPY API Calls'!$B$35</c:f>
              <c:strCache>
                <c:ptCount val="1"/>
                <c:pt idx="0">
                  <c:v>cuDeviceGetAttribute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'SAXPY API Calls'!$C$31:$L$31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Calls'!$C$35:$L$35</c:f>
              <c:numCache>
                <c:formatCode>General</c:formatCode>
                <c:ptCount val="10"/>
                <c:pt idx="0">
                  <c:v>0.13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9-4FD8-85B6-F38A9AA5EE38}"/>
            </c:ext>
          </c:extLst>
        </c:ser>
        <c:ser>
          <c:idx val="3"/>
          <c:order val="3"/>
          <c:tx>
            <c:strRef>
              <c:f>'SAXPY API Calls'!$B$36</c:f>
              <c:strCache>
                <c:ptCount val="1"/>
                <c:pt idx="0">
                  <c:v>cudaFree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'SAXPY API Calls'!$C$31:$L$31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Calls'!$C$36:$L$36</c:f>
              <c:numCache>
                <c:formatCode>General</c:formatCode>
                <c:ptCount val="10"/>
                <c:pt idx="0">
                  <c:v>0.12</c:v>
                </c:pt>
                <c:pt idx="1">
                  <c:v>0.12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0.19</c:v>
                </c:pt>
                <c:pt idx="8">
                  <c:v>0.2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9-4FD8-85B6-F38A9AA5EE38}"/>
            </c:ext>
          </c:extLst>
        </c:ser>
        <c:ser>
          <c:idx val="4"/>
          <c:order val="4"/>
          <c:tx>
            <c:strRef>
              <c:f>'SAXPY API Calls'!$B$37</c:f>
              <c:strCache>
                <c:ptCount val="1"/>
                <c:pt idx="0">
                  <c:v>CudaMemCpy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'SAXPY API Calls'!$C$31:$L$31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Calls'!$C$37:$L$37</c:f>
              <c:numCache>
                <c:formatCode>General</c:formatCode>
                <c:ptCount val="10"/>
                <c:pt idx="0">
                  <c:v>0.05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0.15</c:v>
                </c:pt>
                <c:pt idx="5">
                  <c:v>0.24</c:v>
                </c:pt>
                <c:pt idx="6">
                  <c:v>0.33</c:v>
                </c:pt>
                <c:pt idx="7">
                  <c:v>1.29</c:v>
                </c:pt>
                <c:pt idx="8">
                  <c:v>17.309999999999999</c:v>
                </c:pt>
                <c:pt idx="9">
                  <c:v>78.900000000000006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9-4FD8-85B6-F38A9AA5EE38}"/>
            </c:ext>
          </c:extLst>
        </c:ser>
        <c:ser>
          <c:idx val="5"/>
          <c:order val="5"/>
          <c:tx>
            <c:strRef>
              <c:f>'SAXPY API Calls'!$B$38</c:f>
              <c:strCache>
                <c:ptCount val="1"/>
                <c:pt idx="0">
                  <c:v>cudaDeviceSynchronize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'SAXPY API Calls'!$C$31:$L$31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Calls'!$C$38:$L$38</c:f>
              <c:numCache>
                <c:formatCode>General</c:formatCode>
                <c:ptCount val="10"/>
                <c:pt idx="7">
                  <c:v>0</c:v>
                </c:pt>
                <c:pt idx="8">
                  <c:v>0.12</c:v>
                </c:pt>
                <c:pt idx="9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39-4FD8-85B6-F38A9AA5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902239"/>
        <c:axId val="1447903199"/>
      </c:barChart>
      <c:catAx>
        <c:axId val="144790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03199"/>
        <c:crosses val="autoZero"/>
        <c:auto val="1"/>
        <c:lblAlgn val="ctr"/>
        <c:lblOffset val="100"/>
        <c:noMultiLvlLbl val="0"/>
      </c:catAx>
      <c:valAx>
        <c:axId val="14479031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0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Monte Carlo: API Calls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v2'!$B$14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v2'!$C$13:$E$13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v2'!$C$14:$E$14</c:f>
              <c:numCache>
                <c:formatCode>General</c:formatCode>
                <c:ptCount val="3"/>
                <c:pt idx="0">
                  <c:v>103230</c:v>
                </c:pt>
                <c:pt idx="1">
                  <c:v>100620</c:v>
                </c:pt>
                <c:pt idx="2">
                  <c:v>102030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3-4453-8807-BB930556B529}"/>
            </c:ext>
          </c:extLst>
        </c:ser>
        <c:ser>
          <c:idx val="1"/>
          <c:order val="1"/>
          <c:tx>
            <c:strRef>
              <c:f>'Monte v2'!$B$15</c:f>
              <c:strCache>
                <c:ptCount val="1"/>
                <c:pt idx="0">
                  <c:v>cudaDeviceSynchronize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v2'!$C$13:$E$13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v2'!$C$15:$E$15</c:f>
              <c:numCache>
                <c:formatCode>General</c:formatCode>
                <c:ptCount val="3"/>
                <c:pt idx="0">
                  <c:v>770.72</c:v>
                </c:pt>
                <c:pt idx="1">
                  <c:v>62565</c:v>
                </c:pt>
                <c:pt idx="2">
                  <c:v>572180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3-4453-8807-BB930556B529}"/>
            </c:ext>
          </c:extLst>
        </c:ser>
        <c:ser>
          <c:idx val="2"/>
          <c:order val="2"/>
          <c:tx>
            <c:strRef>
              <c:f>'Monte v2'!$B$16</c:f>
              <c:strCache>
                <c:ptCount val="1"/>
                <c:pt idx="0">
                  <c:v>cudaLaunchKernel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v2'!$C$13:$E$13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v2'!$C$16:$E$16</c:f>
              <c:numCache>
                <c:formatCode>General</c:formatCode>
                <c:ptCount val="3"/>
                <c:pt idx="0">
                  <c:v>6950.6</c:v>
                </c:pt>
                <c:pt idx="1">
                  <c:v>5455</c:v>
                </c:pt>
                <c:pt idx="2">
                  <c:v>5235.5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3-4453-8807-BB930556B529}"/>
            </c:ext>
          </c:extLst>
        </c:ser>
        <c:ser>
          <c:idx val="3"/>
          <c:order val="3"/>
          <c:tx>
            <c:strRef>
              <c:f>'Monte v2'!$B$17</c:f>
              <c:strCache>
                <c:ptCount val="1"/>
                <c:pt idx="0">
                  <c:v>cuDeviceGetAttribute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v2'!$C$13:$E$13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v2'!$C$17:$E$17</c:f>
              <c:numCache>
                <c:formatCode>General</c:formatCode>
                <c:ptCount val="3"/>
                <c:pt idx="0">
                  <c:v>142.25</c:v>
                </c:pt>
                <c:pt idx="1">
                  <c:v>140.11000000000001</c:v>
                </c:pt>
                <c:pt idx="2">
                  <c:v>135.07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3-4453-8807-BB930556B529}"/>
            </c:ext>
          </c:extLst>
        </c:ser>
        <c:ser>
          <c:idx val="4"/>
          <c:order val="4"/>
          <c:tx>
            <c:strRef>
              <c:f>'Monte v2'!$B$18</c:f>
              <c:strCache>
                <c:ptCount val="1"/>
                <c:pt idx="0">
                  <c:v>cudaMemCpy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'Monte v2'!$C$13:$E$13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v2'!$C$18:$E$18</c:f>
              <c:numCache>
                <c:formatCode>General</c:formatCode>
                <c:ptCount val="3"/>
                <c:pt idx="0">
                  <c:v>64.793999999999997</c:v>
                </c:pt>
                <c:pt idx="1">
                  <c:v>65.617999999999995</c:v>
                </c:pt>
                <c:pt idx="2">
                  <c:v>68.567999999999998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3-4453-8807-BB930556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924831"/>
        <c:axId val="1784913791"/>
      </c:barChart>
      <c:catAx>
        <c:axId val="178492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Generate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13791"/>
        <c:crosses val="autoZero"/>
        <c:auto val="1"/>
        <c:lblAlgn val="ctr"/>
        <c:lblOffset val="100"/>
        <c:noMultiLvlLbl val="0"/>
      </c:catAx>
      <c:valAx>
        <c:axId val="1784913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Monte Carlo: GPU Activities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v2'!$B$22</c:f>
              <c:strCache>
                <c:ptCount val="1"/>
                <c:pt idx="0">
                  <c:v>generatePoints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v2'!$C$21:$E$21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v2'!$C$22:$E$22</c:f>
              <c:numCache>
                <c:formatCode>General</c:formatCode>
                <c:ptCount val="3"/>
                <c:pt idx="0">
                  <c:v>98.64</c:v>
                </c:pt>
                <c:pt idx="1">
                  <c:v>99.98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5-4C51-A27E-7BA0F13A24B3}"/>
            </c:ext>
          </c:extLst>
        </c:ser>
        <c:ser>
          <c:idx val="1"/>
          <c:order val="1"/>
          <c:tx>
            <c:strRef>
              <c:f>'Monte v2'!$B$23</c:f>
              <c:strCache>
                <c:ptCount val="1"/>
                <c:pt idx="0">
                  <c:v>reduceCounts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v2'!$C$21:$E$21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v2'!$C$23:$E$23</c:f>
              <c:numCache>
                <c:formatCode>General</c:formatCode>
                <c:ptCount val="3"/>
                <c:pt idx="0">
                  <c:v>0.79</c:v>
                </c:pt>
                <c:pt idx="1">
                  <c:v>0.02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5-4C51-A27E-7BA0F13A24B3}"/>
            </c:ext>
          </c:extLst>
        </c:ser>
        <c:ser>
          <c:idx val="2"/>
          <c:order val="2"/>
          <c:tx>
            <c:strRef>
              <c:f>'Monte v2'!$B$24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v2'!$C$21:$E$21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v2'!$C$24:$E$24</c:f>
              <c:numCache>
                <c:formatCode>General</c:formatCode>
                <c:ptCount val="3"/>
                <c:pt idx="0">
                  <c:v>0.32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5-4C51-A27E-7BA0F13A24B3}"/>
            </c:ext>
          </c:extLst>
        </c:ser>
        <c:ser>
          <c:idx val="3"/>
          <c:order val="3"/>
          <c:tx>
            <c:strRef>
              <c:f>'Monte v2'!$B$25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v2'!$C$21:$E$21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v2'!$C$25:$E$25</c:f>
              <c:numCache>
                <c:formatCode>General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5-4C51-A27E-7BA0F13A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836879"/>
        <c:axId val="1775838319"/>
      </c:barChart>
      <c:catAx>
        <c:axId val="177583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Generate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8319"/>
        <c:crosses val="autoZero"/>
        <c:auto val="1"/>
        <c:lblAlgn val="ctr"/>
        <c:lblOffset val="100"/>
        <c:noMultiLvlLbl val="0"/>
      </c:catAx>
      <c:valAx>
        <c:axId val="17758383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Monte Carlo: API Calls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v2'!$B$27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v2'!$C$26:$E$26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v2'!$C$27:$E$27</c:f>
              <c:numCache>
                <c:formatCode>General</c:formatCode>
                <c:ptCount val="3"/>
                <c:pt idx="0">
                  <c:v>92.85</c:v>
                </c:pt>
                <c:pt idx="1">
                  <c:v>59.59</c:v>
                </c:pt>
                <c:pt idx="2">
                  <c:v>15.01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0-4EA7-9B27-4FF16391A1BD}"/>
            </c:ext>
          </c:extLst>
        </c:ser>
        <c:ser>
          <c:idx val="1"/>
          <c:order val="1"/>
          <c:tx>
            <c:strRef>
              <c:f>'Monte v2'!$B$28</c:f>
              <c:strCache>
                <c:ptCount val="1"/>
                <c:pt idx="0">
                  <c:v>cudaDeviceSynchronize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v2'!$C$26:$E$26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v2'!$C$28:$E$28</c:f>
              <c:numCache>
                <c:formatCode>General</c:formatCode>
                <c:ptCount val="3"/>
                <c:pt idx="0">
                  <c:v>0.69</c:v>
                </c:pt>
                <c:pt idx="1">
                  <c:v>37.005000000000003</c:v>
                </c:pt>
                <c:pt idx="2">
                  <c:v>84.18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0-4EA7-9B27-4FF16391A1BD}"/>
            </c:ext>
          </c:extLst>
        </c:ser>
        <c:ser>
          <c:idx val="2"/>
          <c:order val="2"/>
          <c:tx>
            <c:strRef>
              <c:f>'Monte v2'!$B$29</c:f>
              <c:strCache>
                <c:ptCount val="1"/>
                <c:pt idx="0">
                  <c:v>cudaLaunchKernel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v2'!$C$26:$E$26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v2'!$C$29:$E$29</c:f>
              <c:numCache>
                <c:formatCode>General</c:formatCode>
                <c:ptCount val="3"/>
                <c:pt idx="0">
                  <c:v>6.25</c:v>
                </c:pt>
                <c:pt idx="1">
                  <c:v>3.22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0-4EA7-9B27-4FF16391A1BD}"/>
            </c:ext>
          </c:extLst>
        </c:ser>
        <c:ser>
          <c:idx val="3"/>
          <c:order val="3"/>
          <c:tx>
            <c:strRef>
              <c:f>'Monte v2'!$B$30</c:f>
              <c:strCache>
                <c:ptCount val="1"/>
                <c:pt idx="0">
                  <c:v>cuDeviceGetAttribute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v2'!$C$26:$E$26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v2'!$C$30:$E$30</c:f>
              <c:numCache>
                <c:formatCode>General</c:formatCode>
                <c:ptCount val="3"/>
                <c:pt idx="0">
                  <c:v>0.13</c:v>
                </c:pt>
                <c:pt idx="1">
                  <c:v>0.08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0-4EA7-9B27-4FF16391A1BD}"/>
            </c:ext>
          </c:extLst>
        </c:ser>
        <c:ser>
          <c:idx val="4"/>
          <c:order val="4"/>
          <c:tx>
            <c:strRef>
              <c:f>'Monte v2'!$B$31</c:f>
              <c:strCache>
                <c:ptCount val="1"/>
                <c:pt idx="0">
                  <c:v>cudaMemCpy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'Monte v2'!$C$26:$E$26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v2'!$C$31:$E$31</c:f>
              <c:numCache>
                <c:formatCode>General</c:formatCode>
                <c:ptCount val="3"/>
                <c:pt idx="0">
                  <c:v>0.06</c:v>
                </c:pt>
                <c:pt idx="1">
                  <c:v>0.04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90-4EA7-9B27-4FF16391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261807"/>
        <c:axId val="1789259887"/>
      </c:barChart>
      <c:catAx>
        <c:axId val="178926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Generate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59887"/>
        <c:crosses val="autoZero"/>
        <c:auto val="1"/>
        <c:lblAlgn val="ctr"/>
        <c:lblOffset val="100"/>
        <c:noMultiLvlLbl val="0"/>
      </c:catAx>
      <c:valAx>
        <c:axId val="17892598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Monte Carlo: GPU Activities</a:t>
            </a:r>
            <a:r>
              <a:rPr lang="en-US" baseline="0"/>
              <a:t>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v3'!$B$9</c:f>
              <c:strCache>
                <c:ptCount val="1"/>
                <c:pt idx="0">
                  <c:v>generatePoints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v3'!$C$8:$E$8</c:f>
              <c:numCache>
                <c:formatCode>General</c:formatCode>
                <c:ptCount val="3"/>
                <c:pt idx="0">
                  <c:v>4</c:v>
                </c:pt>
                <c:pt idx="1">
                  <c:v>32</c:v>
                </c:pt>
                <c:pt idx="2">
                  <c:v>128</c:v>
                </c:pt>
              </c:numCache>
            </c:numRef>
          </c:cat>
          <c:val>
            <c:numRef>
              <c:f>'Monte v3'!$C$9:$E$9</c:f>
              <c:numCache>
                <c:formatCode>General</c:formatCode>
                <c:ptCount val="3"/>
                <c:pt idx="0">
                  <c:v>66663</c:v>
                </c:pt>
                <c:pt idx="1">
                  <c:v>62559</c:v>
                </c:pt>
                <c:pt idx="2">
                  <c:v>62927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D-45D9-BD63-92609131C451}"/>
            </c:ext>
          </c:extLst>
        </c:ser>
        <c:ser>
          <c:idx val="1"/>
          <c:order val="1"/>
          <c:tx>
            <c:strRef>
              <c:f>'Monte v3'!$B$10</c:f>
              <c:strCache>
                <c:ptCount val="1"/>
                <c:pt idx="0">
                  <c:v>reduceCounts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v3'!$C$8:$E$8</c:f>
              <c:numCache>
                <c:formatCode>General</c:formatCode>
                <c:ptCount val="3"/>
                <c:pt idx="0">
                  <c:v>4</c:v>
                </c:pt>
                <c:pt idx="1">
                  <c:v>32</c:v>
                </c:pt>
                <c:pt idx="2">
                  <c:v>128</c:v>
                </c:pt>
              </c:numCache>
            </c:numRef>
          </c:cat>
          <c:val>
            <c:numRef>
              <c:f>'Monte v3'!$C$10:$E$10</c:f>
              <c:numCache>
                <c:formatCode>General</c:formatCode>
                <c:ptCount val="3"/>
                <c:pt idx="0">
                  <c:v>25.568000000000001</c:v>
                </c:pt>
                <c:pt idx="1">
                  <c:v>5.8550000000000004</c:v>
                </c:pt>
                <c:pt idx="2">
                  <c:v>5.7279999999999998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D-45D9-BD63-92609131C451}"/>
            </c:ext>
          </c:extLst>
        </c:ser>
        <c:ser>
          <c:idx val="2"/>
          <c:order val="2"/>
          <c:tx>
            <c:strRef>
              <c:f>'Monte v3'!$B$11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v3'!$C$8:$E$8</c:f>
              <c:numCache>
                <c:formatCode>General</c:formatCode>
                <c:ptCount val="3"/>
                <c:pt idx="0">
                  <c:v>4</c:v>
                </c:pt>
                <c:pt idx="1">
                  <c:v>32</c:v>
                </c:pt>
                <c:pt idx="2">
                  <c:v>128</c:v>
                </c:pt>
              </c:numCache>
            </c:numRef>
          </c:cat>
          <c:val>
            <c:numRef>
              <c:f>'Monte v3'!$C$11:$E$11</c:f>
              <c:numCache>
                <c:formatCode>General</c:formatCode>
                <c:ptCount val="3"/>
                <c:pt idx="0">
                  <c:v>2.464</c:v>
                </c:pt>
                <c:pt idx="1">
                  <c:v>2.464</c:v>
                </c:pt>
                <c:pt idx="2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D-45D9-BD63-92609131C451}"/>
            </c:ext>
          </c:extLst>
        </c:ser>
        <c:ser>
          <c:idx val="3"/>
          <c:order val="3"/>
          <c:tx>
            <c:strRef>
              <c:f>'Monte v3'!$B$12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v3'!$C$8:$E$8</c:f>
              <c:numCache>
                <c:formatCode>General</c:formatCode>
                <c:ptCount val="3"/>
                <c:pt idx="0">
                  <c:v>4</c:v>
                </c:pt>
                <c:pt idx="1">
                  <c:v>32</c:v>
                </c:pt>
                <c:pt idx="2">
                  <c:v>128</c:v>
                </c:pt>
              </c:numCache>
            </c:numRef>
          </c:cat>
          <c:val>
            <c:numRef>
              <c:f>'Monte v3'!$C$12:$E$12</c:f>
              <c:numCache>
                <c:formatCode>General</c:formatCode>
                <c:ptCount val="3"/>
                <c:pt idx="0">
                  <c:v>1.92</c:v>
                </c:pt>
                <c:pt idx="1">
                  <c:v>1.8879999999999999</c:v>
                </c:pt>
                <c:pt idx="2">
                  <c:v>1.984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D-45D9-BD63-92609131C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633967"/>
        <c:axId val="1466634447"/>
      </c:barChart>
      <c:catAx>
        <c:axId val="146663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Generate</a:t>
                </a:r>
                <a:r>
                  <a:rPr lang="en-US" baseline="0"/>
                  <a:t>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34447"/>
        <c:crosses val="autoZero"/>
        <c:auto val="1"/>
        <c:lblAlgn val="ctr"/>
        <c:lblOffset val="100"/>
        <c:noMultiLvlLbl val="0"/>
      </c:catAx>
      <c:valAx>
        <c:axId val="1466634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Monte Carlo: API Calls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v3'!$B$14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v3'!$C$13:$E$13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v3'!$C$14:$E$14</c:f>
              <c:numCache>
                <c:formatCode>General</c:formatCode>
                <c:ptCount val="3"/>
                <c:pt idx="0">
                  <c:v>106980</c:v>
                </c:pt>
                <c:pt idx="1">
                  <c:v>100620</c:v>
                </c:pt>
                <c:pt idx="2">
                  <c:v>101230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7-4B17-9B6F-8D0A263F9597}"/>
            </c:ext>
          </c:extLst>
        </c:ser>
        <c:ser>
          <c:idx val="1"/>
          <c:order val="1"/>
          <c:tx>
            <c:strRef>
              <c:f>'Monte v3'!$B$15</c:f>
              <c:strCache>
                <c:ptCount val="1"/>
                <c:pt idx="0">
                  <c:v>cudaDeviceSynchronize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v3'!$C$13:$E$13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v3'!$C$15:$E$15</c:f>
              <c:numCache>
                <c:formatCode>General</c:formatCode>
                <c:ptCount val="3"/>
                <c:pt idx="0">
                  <c:v>66691</c:v>
                </c:pt>
                <c:pt idx="1">
                  <c:v>62565</c:v>
                </c:pt>
                <c:pt idx="2">
                  <c:v>62933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7-4B17-9B6F-8D0A263F9597}"/>
            </c:ext>
          </c:extLst>
        </c:ser>
        <c:ser>
          <c:idx val="2"/>
          <c:order val="2"/>
          <c:tx>
            <c:strRef>
              <c:f>'Monte v3'!$B$16</c:f>
              <c:strCache>
                <c:ptCount val="1"/>
                <c:pt idx="0">
                  <c:v>cudaLaunchKernel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v3'!$C$13:$E$13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v3'!$C$16:$E$16</c:f>
              <c:numCache>
                <c:formatCode>General</c:formatCode>
                <c:ptCount val="3"/>
                <c:pt idx="0">
                  <c:v>5395.3</c:v>
                </c:pt>
                <c:pt idx="1">
                  <c:v>5455</c:v>
                </c:pt>
                <c:pt idx="2">
                  <c:v>5469.7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7-4B17-9B6F-8D0A263F9597}"/>
            </c:ext>
          </c:extLst>
        </c:ser>
        <c:ser>
          <c:idx val="3"/>
          <c:order val="3"/>
          <c:tx>
            <c:strRef>
              <c:f>'Monte v3'!$B$17</c:f>
              <c:strCache>
                <c:ptCount val="1"/>
                <c:pt idx="0">
                  <c:v>cuDeviceGetAttribute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v3'!$C$13:$E$13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v3'!$C$17:$E$17</c:f>
              <c:numCache>
                <c:formatCode>General</c:formatCode>
                <c:ptCount val="3"/>
                <c:pt idx="0">
                  <c:v>142.25</c:v>
                </c:pt>
                <c:pt idx="1">
                  <c:v>140.11000000000001</c:v>
                </c:pt>
                <c:pt idx="2">
                  <c:v>138.91999999999999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7-4B17-9B6F-8D0A263F9597}"/>
            </c:ext>
          </c:extLst>
        </c:ser>
        <c:ser>
          <c:idx val="4"/>
          <c:order val="4"/>
          <c:tx>
            <c:strRef>
              <c:f>'Monte v3'!$B$18</c:f>
              <c:strCache>
                <c:ptCount val="1"/>
                <c:pt idx="0">
                  <c:v>cudaMemCpy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'Monte v3'!$C$13:$E$13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v3'!$C$18:$E$18</c:f>
              <c:numCache>
                <c:formatCode>General</c:formatCode>
                <c:ptCount val="3"/>
                <c:pt idx="0">
                  <c:v>66.498000000000005</c:v>
                </c:pt>
                <c:pt idx="1">
                  <c:v>65.617999999999995</c:v>
                </c:pt>
                <c:pt idx="2">
                  <c:v>61.411000000000001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7-4B17-9B6F-8D0A263F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924831"/>
        <c:axId val="1784913791"/>
      </c:barChart>
      <c:catAx>
        <c:axId val="178492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Generate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13791"/>
        <c:crosses val="autoZero"/>
        <c:auto val="1"/>
        <c:lblAlgn val="ctr"/>
        <c:lblOffset val="100"/>
        <c:noMultiLvlLbl val="0"/>
      </c:catAx>
      <c:valAx>
        <c:axId val="1784913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Monte Carlo: GPU Activities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v3'!$B$22</c:f>
              <c:strCache>
                <c:ptCount val="1"/>
                <c:pt idx="0">
                  <c:v>generatePoints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v3'!$C$21:$E$21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v3'!$C$22:$E$22</c:f>
              <c:numCache>
                <c:formatCode>General</c:formatCode>
                <c:ptCount val="3"/>
                <c:pt idx="0">
                  <c:v>99.96</c:v>
                </c:pt>
                <c:pt idx="1">
                  <c:v>99.98</c:v>
                </c:pt>
                <c:pt idx="2">
                  <c:v>99.98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B-40E4-B0BD-FB76484A8421}"/>
            </c:ext>
          </c:extLst>
        </c:ser>
        <c:ser>
          <c:idx val="1"/>
          <c:order val="1"/>
          <c:tx>
            <c:strRef>
              <c:f>'Monte v3'!$B$23</c:f>
              <c:strCache>
                <c:ptCount val="1"/>
                <c:pt idx="0">
                  <c:v>reduceCounts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v3'!$C$21:$E$21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v3'!$C$23:$E$23</c:f>
              <c:numCache>
                <c:formatCode>General</c:formatCode>
                <c:ptCount val="3"/>
                <c:pt idx="0">
                  <c:v>0.04</c:v>
                </c:pt>
                <c:pt idx="1">
                  <c:v>0.02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B-40E4-B0BD-FB76484A8421}"/>
            </c:ext>
          </c:extLst>
        </c:ser>
        <c:ser>
          <c:idx val="2"/>
          <c:order val="2"/>
          <c:tx>
            <c:strRef>
              <c:f>'Monte v3'!$B$24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v3'!$C$21:$E$21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B-40E4-B0BD-FB76484A8421}"/>
            </c:ext>
          </c:extLst>
        </c:ser>
        <c:ser>
          <c:idx val="3"/>
          <c:order val="3"/>
          <c:tx>
            <c:strRef>
              <c:f>'Monte v3'!$B$25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v3'!$C$21:$E$21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B-40E4-B0BD-FB76484A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836879"/>
        <c:axId val="1775838319"/>
      </c:barChart>
      <c:catAx>
        <c:axId val="177583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Generate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8319"/>
        <c:crosses val="autoZero"/>
        <c:auto val="1"/>
        <c:lblAlgn val="ctr"/>
        <c:lblOffset val="100"/>
        <c:noMultiLvlLbl val="0"/>
      </c:catAx>
      <c:valAx>
        <c:axId val="17758383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Monte Carlo: API Calls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v3'!$B$27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v3'!$C$26:$E$26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v3'!$C$27:$E$27</c:f>
              <c:numCache>
                <c:formatCode>General</c:formatCode>
                <c:ptCount val="3"/>
                <c:pt idx="0">
                  <c:v>59.67</c:v>
                </c:pt>
                <c:pt idx="1">
                  <c:v>59.59</c:v>
                </c:pt>
                <c:pt idx="2">
                  <c:v>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0-4D59-9536-C2270A251834}"/>
            </c:ext>
          </c:extLst>
        </c:ser>
        <c:ser>
          <c:idx val="1"/>
          <c:order val="1"/>
          <c:tx>
            <c:strRef>
              <c:f>'Monte v3'!$B$28</c:f>
              <c:strCache>
                <c:ptCount val="1"/>
                <c:pt idx="0">
                  <c:v>cudaDeviceSynchronize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v3'!$C$26:$E$26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v3'!$C$28:$E$28</c:f>
              <c:numCache>
                <c:formatCode>General</c:formatCode>
                <c:ptCount val="3"/>
                <c:pt idx="0">
                  <c:v>37.200000000000003</c:v>
                </c:pt>
                <c:pt idx="1">
                  <c:v>37.005000000000003</c:v>
                </c:pt>
                <c:pt idx="2">
                  <c:v>37.049999999999997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0-4D59-9536-C2270A251834}"/>
            </c:ext>
          </c:extLst>
        </c:ser>
        <c:ser>
          <c:idx val="2"/>
          <c:order val="2"/>
          <c:tx>
            <c:strRef>
              <c:f>'Monte v3'!$B$29</c:f>
              <c:strCache>
                <c:ptCount val="1"/>
                <c:pt idx="0">
                  <c:v>cudaLaunchKernel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v3'!$C$26:$E$26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v3'!$C$29:$E$29</c:f>
              <c:numCache>
                <c:formatCode>General</c:formatCode>
                <c:ptCount val="3"/>
                <c:pt idx="0">
                  <c:v>3.01</c:v>
                </c:pt>
                <c:pt idx="1">
                  <c:v>3.22</c:v>
                </c:pt>
                <c:pt idx="2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0-4D59-9536-C2270A251834}"/>
            </c:ext>
          </c:extLst>
        </c:ser>
        <c:ser>
          <c:idx val="3"/>
          <c:order val="3"/>
          <c:tx>
            <c:strRef>
              <c:f>'Monte v3'!$B$30</c:f>
              <c:strCache>
                <c:ptCount val="1"/>
                <c:pt idx="0">
                  <c:v>cuDeviceGetAttribute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v3'!$C$26:$E$26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v3'!$C$30:$E$30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0.08</c:v>
                </c:pt>
                <c:pt idx="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0-4D59-9536-C2270A251834}"/>
            </c:ext>
          </c:extLst>
        </c:ser>
        <c:ser>
          <c:idx val="4"/>
          <c:order val="4"/>
          <c:tx>
            <c:strRef>
              <c:f>'Monte v3'!$B$31</c:f>
              <c:strCache>
                <c:ptCount val="1"/>
                <c:pt idx="0">
                  <c:v>cudaMemCpy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'Monte v3'!$C$26:$E$26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v3'!$C$31:$E$31</c:f>
              <c:numCache>
                <c:formatCode>General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0-4D59-9536-C2270A25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261807"/>
        <c:axId val="1789259887"/>
      </c:barChart>
      <c:catAx>
        <c:axId val="178926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Generate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59887"/>
        <c:crosses val="autoZero"/>
        <c:auto val="1"/>
        <c:lblAlgn val="ctr"/>
        <c:lblOffset val="100"/>
        <c:noMultiLvlLbl val="0"/>
      </c:catAx>
      <c:valAx>
        <c:axId val="17892598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SAXPY: Top API Calls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'SAXPY API Calls'!$O$33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'SAXPY API Calls'!$P$31:$Y$31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Calls'!$P$33:$Y$33</c:f>
              <c:numCache>
                <c:formatCode>General</c:formatCode>
                <c:ptCount val="10"/>
                <c:pt idx="0">
                  <c:v>100210</c:v>
                </c:pt>
                <c:pt idx="1">
                  <c:v>100870</c:v>
                </c:pt>
                <c:pt idx="2">
                  <c:v>100590</c:v>
                </c:pt>
                <c:pt idx="3">
                  <c:v>100080</c:v>
                </c:pt>
                <c:pt idx="4">
                  <c:v>99991</c:v>
                </c:pt>
                <c:pt idx="5">
                  <c:v>99669</c:v>
                </c:pt>
                <c:pt idx="6">
                  <c:v>98509</c:v>
                </c:pt>
                <c:pt idx="7">
                  <c:v>100190</c:v>
                </c:pt>
                <c:pt idx="8">
                  <c:v>100540</c:v>
                </c:pt>
                <c:pt idx="9">
                  <c:v>100150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1-4EE8-8134-5807A6D6BE92}"/>
            </c:ext>
          </c:extLst>
        </c:ser>
        <c:ser>
          <c:idx val="1"/>
          <c:order val="1"/>
          <c:tx>
            <c:strRef>
              <c:f>'SAXPY API Calls'!$O$34</c:f>
              <c:strCache>
                <c:ptCount val="1"/>
                <c:pt idx="0">
                  <c:v>cudaLaunchKernel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'SAXPY API Calls'!$P$31:$Y$31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Calls'!$P$34:$Y$34</c:f>
              <c:numCache>
                <c:formatCode>General</c:formatCode>
                <c:ptCount val="10"/>
                <c:pt idx="0">
                  <c:v>5268.5</c:v>
                </c:pt>
                <c:pt idx="1">
                  <c:v>5526.8</c:v>
                </c:pt>
                <c:pt idx="2">
                  <c:v>5823.7</c:v>
                </c:pt>
                <c:pt idx="3">
                  <c:v>5590.4</c:v>
                </c:pt>
                <c:pt idx="4">
                  <c:v>5261.9</c:v>
                </c:pt>
                <c:pt idx="5">
                  <c:v>5430.1</c:v>
                </c:pt>
                <c:pt idx="6">
                  <c:v>5474.4</c:v>
                </c:pt>
                <c:pt idx="7">
                  <c:v>5442.8</c:v>
                </c:pt>
                <c:pt idx="8">
                  <c:v>5474.5</c:v>
                </c:pt>
                <c:pt idx="9">
                  <c:v>5797.5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1-4EE8-8134-5807A6D6BE92}"/>
            </c:ext>
          </c:extLst>
        </c:ser>
        <c:ser>
          <c:idx val="2"/>
          <c:order val="2"/>
          <c:tx>
            <c:strRef>
              <c:f>'SAXPY API Calls'!$O$35</c:f>
              <c:strCache>
                <c:ptCount val="1"/>
                <c:pt idx="0">
                  <c:v>cuDeviceGetAttribute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'SAXPY API Calls'!$P$31:$Y$31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Calls'!$P$35:$Y$35</c:f>
              <c:numCache>
                <c:formatCode>General</c:formatCode>
                <c:ptCount val="10"/>
                <c:pt idx="0">
                  <c:v>137.02000000000001</c:v>
                </c:pt>
                <c:pt idx="1">
                  <c:v>139.97</c:v>
                </c:pt>
                <c:pt idx="2">
                  <c:v>154.36000000000001</c:v>
                </c:pt>
                <c:pt idx="3">
                  <c:v>154.56</c:v>
                </c:pt>
                <c:pt idx="4">
                  <c:v>149.24</c:v>
                </c:pt>
                <c:pt idx="5">
                  <c:v>148.08000000000001</c:v>
                </c:pt>
                <c:pt idx="6">
                  <c:v>137.1</c:v>
                </c:pt>
                <c:pt idx="7">
                  <c:v>154.63</c:v>
                </c:pt>
                <c:pt idx="8">
                  <c:v>140.79</c:v>
                </c:pt>
                <c:pt idx="9">
                  <c:v>136.16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1-4EE8-8134-5807A6D6BE92}"/>
            </c:ext>
          </c:extLst>
        </c:ser>
        <c:ser>
          <c:idx val="3"/>
          <c:order val="3"/>
          <c:tx>
            <c:strRef>
              <c:f>'SAXPY API Calls'!$O$36</c:f>
              <c:strCache>
                <c:ptCount val="1"/>
                <c:pt idx="0">
                  <c:v>cudaFree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'SAXPY API Calls'!$P$31:$Y$31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Calls'!$P$36:$Y$36</c:f>
              <c:numCache>
                <c:formatCode>General</c:formatCode>
                <c:ptCount val="10"/>
                <c:pt idx="0">
                  <c:v>122.33</c:v>
                </c:pt>
                <c:pt idx="1">
                  <c:v>124.43</c:v>
                </c:pt>
                <c:pt idx="2">
                  <c:v>121.01</c:v>
                </c:pt>
                <c:pt idx="3">
                  <c:v>119.18</c:v>
                </c:pt>
                <c:pt idx="4">
                  <c:v>121.65</c:v>
                </c:pt>
                <c:pt idx="5">
                  <c:v>124.11</c:v>
                </c:pt>
                <c:pt idx="6">
                  <c:v>125.8</c:v>
                </c:pt>
                <c:pt idx="7">
                  <c:v>199.48</c:v>
                </c:pt>
                <c:pt idx="8">
                  <c:v>253.19</c:v>
                </c:pt>
                <c:pt idx="9">
                  <c:v>647.9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1-4EE8-8134-5807A6D6BE92}"/>
            </c:ext>
          </c:extLst>
        </c:ser>
        <c:ser>
          <c:idx val="4"/>
          <c:order val="4"/>
          <c:tx>
            <c:strRef>
              <c:f>'SAXPY API Calls'!$O$37</c:f>
              <c:strCache>
                <c:ptCount val="1"/>
                <c:pt idx="0">
                  <c:v>CudaMemCpy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'SAXPY API Calls'!$P$31:$Y$31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Calls'!$P$37:$Y$37</c:f>
              <c:numCache>
                <c:formatCode>General</c:formatCode>
                <c:ptCount val="10"/>
                <c:pt idx="0">
                  <c:v>52.991999999999997</c:v>
                </c:pt>
                <c:pt idx="1">
                  <c:v>62.48</c:v>
                </c:pt>
                <c:pt idx="2">
                  <c:v>87.79</c:v>
                </c:pt>
                <c:pt idx="3">
                  <c:v>115.86</c:v>
                </c:pt>
                <c:pt idx="4">
                  <c:v>155.13</c:v>
                </c:pt>
                <c:pt idx="5">
                  <c:v>252.04</c:v>
                </c:pt>
                <c:pt idx="6">
                  <c:v>345.22</c:v>
                </c:pt>
                <c:pt idx="7">
                  <c:v>1383.3</c:v>
                </c:pt>
                <c:pt idx="8">
                  <c:v>22308</c:v>
                </c:pt>
                <c:pt idx="9">
                  <c:v>404820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1-4EE8-8134-5807A6D6BE92}"/>
            </c:ext>
          </c:extLst>
        </c:ser>
        <c:ser>
          <c:idx val="5"/>
          <c:order val="5"/>
          <c:tx>
            <c:strRef>
              <c:f>'SAXPY API Calls'!$O$38</c:f>
              <c:strCache>
                <c:ptCount val="1"/>
                <c:pt idx="0">
                  <c:v>cudaDeviceSynchronize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'SAXPY API Calls'!$P$31:$Y$31</c:f>
              <c:numCache>
                <c:formatCode>General</c:formatCode>
                <c:ptCount val="10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</c:numCache>
            </c:numRef>
          </c:cat>
          <c:val>
            <c:numRef>
              <c:f>'SAXPY API Calls'!$P$38:$Y$38</c:f>
              <c:numCache>
                <c:formatCode>General</c:formatCode>
                <c:ptCount val="10"/>
                <c:pt idx="7">
                  <c:v>4.33</c:v>
                </c:pt>
                <c:pt idx="8">
                  <c:v>148.91</c:v>
                </c:pt>
                <c:pt idx="9">
                  <c:v>1484.4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81-4EE8-8134-5807A6D6B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127279"/>
        <c:axId val="1488126319"/>
      </c:barChart>
      <c:catAx>
        <c:axId val="148812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26319"/>
        <c:crosses val="autoZero"/>
        <c:auto val="1"/>
        <c:lblAlgn val="ctr"/>
        <c:lblOffset val="100"/>
        <c:noMultiLvlLbl val="0"/>
      </c:catAx>
      <c:valAx>
        <c:axId val="1488126319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SAXPY: GPU Activities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'SAXPY API Calls'!$B$4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'SAXPY API Calls'!$C$2:$M$2</c:f>
              <c:numCache>
                <c:formatCode>General</c:formatCode>
                <c:ptCount val="11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  <c:pt idx="10">
                  <c:v>500000000</c:v>
                </c:pt>
              </c:numCache>
            </c:numRef>
          </c:cat>
          <c:val>
            <c:numRef>
              <c:f>'SAXPY API Calls'!$C$4:$M$4</c:f>
              <c:numCache>
                <c:formatCode>General</c:formatCode>
                <c:ptCount val="11"/>
                <c:pt idx="0">
                  <c:v>35.200000000000003</c:v>
                </c:pt>
                <c:pt idx="1">
                  <c:v>43.75</c:v>
                </c:pt>
                <c:pt idx="2">
                  <c:v>60.79</c:v>
                </c:pt>
                <c:pt idx="3">
                  <c:v>66.260000000000005</c:v>
                </c:pt>
                <c:pt idx="4">
                  <c:v>65.44</c:v>
                </c:pt>
                <c:pt idx="5">
                  <c:v>66.62</c:v>
                </c:pt>
                <c:pt idx="6">
                  <c:v>66.72</c:v>
                </c:pt>
                <c:pt idx="7">
                  <c:v>79.180000000000007</c:v>
                </c:pt>
                <c:pt idx="8">
                  <c:v>83.64</c:v>
                </c:pt>
                <c:pt idx="9">
                  <c:v>75.08</c:v>
                </c:pt>
                <c:pt idx="10">
                  <c:v>53.69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0-4079-8975-1191D9970817}"/>
            </c:ext>
          </c:extLst>
        </c:ser>
        <c:ser>
          <c:idx val="1"/>
          <c:order val="1"/>
          <c:tx>
            <c:strRef>
              <c:f>'SAXPY API Calls'!$B$5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'SAXPY API Calls'!$C$2:$M$2</c:f>
              <c:numCache>
                <c:formatCode>General</c:formatCode>
                <c:ptCount val="11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  <c:pt idx="10">
                  <c:v>500000000</c:v>
                </c:pt>
              </c:numCache>
            </c:numRef>
          </c:cat>
          <c:val>
            <c:numRef>
              <c:f>'SAXPY API Calls'!$C$5:$M$5</c:f>
              <c:numCache>
                <c:formatCode>General</c:formatCode>
                <c:ptCount val="11"/>
                <c:pt idx="0">
                  <c:v>34.69</c:v>
                </c:pt>
                <c:pt idx="1">
                  <c:v>28.33</c:v>
                </c:pt>
                <c:pt idx="2">
                  <c:v>24.16</c:v>
                </c:pt>
                <c:pt idx="3">
                  <c:v>23.15</c:v>
                </c:pt>
                <c:pt idx="4">
                  <c:v>28.64</c:v>
                </c:pt>
                <c:pt idx="5">
                  <c:v>29.45</c:v>
                </c:pt>
                <c:pt idx="6">
                  <c:v>30.33</c:v>
                </c:pt>
                <c:pt idx="7">
                  <c:v>20.03</c:v>
                </c:pt>
                <c:pt idx="8">
                  <c:v>15.67</c:v>
                </c:pt>
                <c:pt idx="9">
                  <c:v>24.55</c:v>
                </c:pt>
                <c:pt idx="10">
                  <c:v>45.55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0-4079-8975-1191D9970817}"/>
            </c:ext>
          </c:extLst>
        </c:ser>
        <c:ser>
          <c:idx val="2"/>
          <c:order val="2"/>
          <c:tx>
            <c:strRef>
              <c:f>'SAXPY API Calls'!$B$6</c:f>
              <c:strCache>
                <c:ptCount val="1"/>
                <c:pt idx="0">
                  <c:v>saxpy_gpu(float*, float*, float, int)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'SAXPY API Calls'!$C$2:$M$2</c:f>
              <c:numCache>
                <c:formatCode>General</c:formatCode>
                <c:ptCount val="11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  <c:pt idx="10">
                  <c:v>500000000</c:v>
                </c:pt>
              </c:numCache>
            </c:numRef>
          </c:cat>
          <c:val>
            <c:numRef>
              <c:f>'SAXPY API Calls'!$C$6:$M$6</c:f>
              <c:numCache>
                <c:formatCode>General</c:formatCode>
                <c:ptCount val="11"/>
                <c:pt idx="0">
                  <c:v>30.1</c:v>
                </c:pt>
                <c:pt idx="1">
                  <c:v>27.92</c:v>
                </c:pt>
                <c:pt idx="2">
                  <c:v>15.05</c:v>
                </c:pt>
                <c:pt idx="3">
                  <c:v>10.59</c:v>
                </c:pt>
                <c:pt idx="4">
                  <c:v>5.92</c:v>
                </c:pt>
                <c:pt idx="5">
                  <c:v>3.93</c:v>
                </c:pt>
                <c:pt idx="6">
                  <c:v>2.95</c:v>
                </c:pt>
                <c:pt idx="7">
                  <c:v>0.79</c:v>
                </c:pt>
                <c:pt idx="8">
                  <c:v>0.69</c:v>
                </c:pt>
                <c:pt idx="9">
                  <c:v>0.37</c:v>
                </c:pt>
                <c:pt idx="10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0-4079-8975-1191D997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950895"/>
        <c:axId val="1792955695"/>
      </c:barChart>
      <c:catAx>
        <c:axId val="179295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55695"/>
        <c:crosses val="autoZero"/>
        <c:auto val="1"/>
        <c:lblAlgn val="ctr"/>
        <c:lblOffset val="100"/>
        <c:noMultiLvlLbl val="0"/>
      </c:catAx>
      <c:valAx>
        <c:axId val="17929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5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SAXPY: GPU Activities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'SAXPY API Calls'!$O$4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'SAXPY API Calls'!$P$2:$Z$2</c:f>
              <c:numCache>
                <c:formatCode>General</c:formatCode>
                <c:ptCount val="11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  <c:pt idx="10">
                  <c:v>500000000</c:v>
                </c:pt>
              </c:numCache>
            </c:numRef>
          </c:cat>
          <c:val>
            <c:numRef>
              <c:f>'SAXPY API Calls'!$P$4:$Z$4</c:f>
              <c:numCache>
                <c:formatCode>General</c:formatCode>
                <c:ptCount val="11"/>
                <c:pt idx="0">
                  <c:v>2.2080000000000002</c:v>
                </c:pt>
                <c:pt idx="1">
                  <c:v>3.36</c:v>
                </c:pt>
                <c:pt idx="2">
                  <c:v>9.8239999999999998</c:v>
                </c:pt>
                <c:pt idx="3">
                  <c:v>17.216000000000001</c:v>
                </c:pt>
                <c:pt idx="4">
                  <c:v>26.175000000000001</c:v>
                </c:pt>
                <c:pt idx="5">
                  <c:v>46.622</c:v>
                </c:pt>
                <c:pt idx="6">
                  <c:v>70.111999999999995</c:v>
                </c:pt>
                <c:pt idx="7">
                  <c:v>612.41</c:v>
                </c:pt>
                <c:pt idx="8">
                  <c:v>18312</c:v>
                </c:pt>
                <c:pt idx="9">
                  <c:v>304510</c:v>
                </c:pt>
                <c:pt idx="10">
                  <c:v>525970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9-4B3B-9E39-DA3BE2BF5411}"/>
            </c:ext>
          </c:extLst>
        </c:ser>
        <c:ser>
          <c:idx val="1"/>
          <c:order val="1"/>
          <c:tx>
            <c:strRef>
              <c:f>'SAXPY API Calls'!$O$5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'SAXPY API Calls'!$P$2:$Z$2</c:f>
              <c:numCache>
                <c:formatCode>General</c:formatCode>
                <c:ptCount val="11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  <c:pt idx="10">
                  <c:v>500000000</c:v>
                </c:pt>
              </c:numCache>
            </c:numRef>
          </c:cat>
          <c:val>
            <c:numRef>
              <c:f>'SAXPY API Calls'!$P$5:$Z$5</c:f>
              <c:numCache>
                <c:formatCode>General</c:formatCode>
                <c:ptCount val="11"/>
                <c:pt idx="0">
                  <c:v>2.1760000000000002</c:v>
                </c:pt>
                <c:pt idx="1">
                  <c:v>2.1760000000000002</c:v>
                </c:pt>
                <c:pt idx="2">
                  <c:v>3.9039999999999999</c:v>
                </c:pt>
                <c:pt idx="3">
                  <c:v>6.016</c:v>
                </c:pt>
                <c:pt idx="4">
                  <c:v>11.456</c:v>
                </c:pt>
                <c:pt idx="5">
                  <c:v>20.608000000000001</c:v>
                </c:pt>
                <c:pt idx="6">
                  <c:v>31.872</c:v>
                </c:pt>
                <c:pt idx="7">
                  <c:v>154.94</c:v>
                </c:pt>
                <c:pt idx="8">
                  <c:v>3431.4</c:v>
                </c:pt>
                <c:pt idx="9">
                  <c:v>99563</c:v>
                </c:pt>
                <c:pt idx="10">
                  <c:v>446270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9-4B3B-9E39-DA3BE2BF5411}"/>
            </c:ext>
          </c:extLst>
        </c:ser>
        <c:ser>
          <c:idx val="2"/>
          <c:order val="2"/>
          <c:tx>
            <c:strRef>
              <c:f>'SAXPY API Calls'!$O$6</c:f>
              <c:strCache>
                <c:ptCount val="1"/>
                <c:pt idx="0">
                  <c:v>saxpy_gpu(float*, float*, float, int)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'SAXPY API Calls'!$P$2:$Z$2</c:f>
              <c:numCache>
                <c:formatCode>General</c:formatCode>
                <c:ptCount val="11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16000</c:v>
                </c:pt>
                <c:pt idx="4">
                  <c:v>32768</c:v>
                </c:pt>
                <c:pt idx="5">
                  <c:v>64000</c:v>
                </c:pt>
                <c:pt idx="6">
                  <c:v>100000</c:v>
                </c:pt>
                <c:pt idx="7">
                  <c:v>500000</c:v>
                </c:pt>
                <c:pt idx="8">
                  <c:v>10000000</c:v>
                </c:pt>
                <c:pt idx="9">
                  <c:v>100000000</c:v>
                </c:pt>
                <c:pt idx="10">
                  <c:v>500000000</c:v>
                </c:pt>
              </c:numCache>
            </c:numRef>
          </c:cat>
          <c:val>
            <c:numRef>
              <c:f>'SAXPY API Calls'!$P$6:$Z$6</c:f>
              <c:numCache>
                <c:formatCode>General</c:formatCode>
                <c:ptCount val="11"/>
                <c:pt idx="0">
                  <c:v>1.8879999999999999</c:v>
                </c:pt>
                <c:pt idx="1">
                  <c:v>2.1440000000000001</c:v>
                </c:pt>
                <c:pt idx="2">
                  <c:v>2.4319999999999999</c:v>
                </c:pt>
                <c:pt idx="3">
                  <c:v>2.7519999999999998</c:v>
                </c:pt>
                <c:pt idx="4">
                  <c:v>2.3679999999999999</c:v>
                </c:pt>
                <c:pt idx="5">
                  <c:v>2.7509999999999999</c:v>
                </c:pt>
                <c:pt idx="6">
                  <c:v>3.1040000000000001</c:v>
                </c:pt>
                <c:pt idx="7">
                  <c:v>6.1109999999999998</c:v>
                </c:pt>
                <c:pt idx="8">
                  <c:v>150.33000000000001</c:v>
                </c:pt>
                <c:pt idx="9">
                  <c:v>1485.7</c:v>
                </c:pt>
                <c:pt idx="10">
                  <c:v>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9-4B3B-9E39-DA3BE2BF5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706975"/>
        <c:axId val="1779708415"/>
      </c:barChart>
      <c:catAx>
        <c:axId val="177970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08415"/>
        <c:crosses val="autoZero"/>
        <c:auto val="1"/>
        <c:lblAlgn val="ctr"/>
        <c:lblOffset val="100"/>
        <c:noMultiLvlLbl val="0"/>
      </c:catAx>
      <c:valAx>
        <c:axId val="1779708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0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Monte Carlo: GPU Activities</a:t>
            </a:r>
            <a:r>
              <a:rPr lang="en-US" baseline="0"/>
              <a:t>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'!$B$9</c:f>
              <c:strCache>
                <c:ptCount val="1"/>
                <c:pt idx="0">
                  <c:v>generatePoints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'!$C$8:$I$8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'!$C$9:$I$9</c:f>
              <c:numCache>
                <c:formatCode>General</c:formatCode>
                <c:ptCount val="7"/>
                <c:pt idx="0">
                  <c:v>61205</c:v>
                </c:pt>
                <c:pt idx="1">
                  <c:v>62582</c:v>
                </c:pt>
                <c:pt idx="2">
                  <c:v>62559</c:v>
                </c:pt>
                <c:pt idx="3">
                  <c:v>66966</c:v>
                </c:pt>
                <c:pt idx="4">
                  <c:v>353320</c:v>
                </c:pt>
                <c:pt idx="5">
                  <c:v>2626700</c:v>
                </c:pt>
                <c:pt idx="6">
                  <c:v>38449800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F-46D6-ADDC-C7AEFB7C91F3}"/>
            </c:ext>
          </c:extLst>
        </c:ser>
        <c:ser>
          <c:idx val="1"/>
          <c:order val="1"/>
          <c:tx>
            <c:strRef>
              <c:f>'Monte '!$B$10</c:f>
              <c:strCache>
                <c:ptCount val="1"/>
                <c:pt idx="0">
                  <c:v>reduceCounts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'!$C$8:$I$8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'!$C$10:$I$10</c:f>
              <c:numCache>
                <c:formatCode>General</c:formatCode>
                <c:ptCount val="7"/>
                <c:pt idx="0">
                  <c:v>3.008</c:v>
                </c:pt>
                <c:pt idx="1">
                  <c:v>4.0640000000000001</c:v>
                </c:pt>
                <c:pt idx="2">
                  <c:v>5.8550000000000004</c:v>
                </c:pt>
                <c:pt idx="3">
                  <c:v>61.759</c:v>
                </c:pt>
                <c:pt idx="4">
                  <c:v>446.72</c:v>
                </c:pt>
                <c:pt idx="5">
                  <c:v>4915.6000000000004</c:v>
                </c:pt>
                <c:pt idx="6">
                  <c:v>72673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F-46D6-ADDC-C7AEFB7C91F3}"/>
            </c:ext>
          </c:extLst>
        </c:ser>
        <c:ser>
          <c:idx val="2"/>
          <c:order val="2"/>
          <c:tx>
            <c:strRef>
              <c:f>'Monte '!$B$11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'!$C$8:$I$8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'!$C$11:$I$11</c:f>
              <c:numCache>
                <c:formatCode>General</c:formatCode>
                <c:ptCount val="7"/>
                <c:pt idx="0">
                  <c:v>1.984</c:v>
                </c:pt>
                <c:pt idx="1">
                  <c:v>2.1440000000000001</c:v>
                </c:pt>
                <c:pt idx="2">
                  <c:v>2.464</c:v>
                </c:pt>
                <c:pt idx="3">
                  <c:v>14.016999999999999</c:v>
                </c:pt>
                <c:pt idx="4">
                  <c:v>88.48</c:v>
                </c:pt>
                <c:pt idx="5">
                  <c:v>1667.4</c:v>
                </c:pt>
                <c:pt idx="6">
                  <c:v>28609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F-46D6-ADDC-C7AEFB7C91F3}"/>
            </c:ext>
          </c:extLst>
        </c:ser>
        <c:ser>
          <c:idx val="3"/>
          <c:order val="3"/>
          <c:tx>
            <c:strRef>
              <c:f>'Monte '!$B$12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'!$C$8:$I$8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'!$C$12:$I$12</c:f>
              <c:numCache>
                <c:formatCode>General</c:formatCode>
                <c:ptCount val="7"/>
                <c:pt idx="0">
                  <c:v>1.8879999999999999</c:v>
                </c:pt>
                <c:pt idx="1">
                  <c:v>1.92</c:v>
                </c:pt>
                <c:pt idx="2">
                  <c:v>1.8879999999999999</c:v>
                </c:pt>
                <c:pt idx="3">
                  <c:v>1.952</c:v>
                </c:pt>
                <c:pt idx="4">
                  <c:v>1.8240000000000001</c:v>
                </c:pt>
                <c:pt idx="5">
                  <c:v>1.92</c:v>
                </c:pt>
                <c:pt idx="6">
                  <c:v>2.976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F-46D6-ADDC-C7AEFB7C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633967"/>
        <c:axId val="1466634447"/>
      </c:barChart>
      <c:catAx>
        <c:axId val="146663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Generate</a:t>
                </a:r>
                <a:r>
                  <a:rPr lang="en-US" baseline="0"/>
                  <a:t>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34447"/>
        <c:crosses val="autoZero"/>
        <c:auto val="1"/>
        <c:lblAlgn val="ctr"/>
        <c:lblOffset val="100"/>
        <c:noMultiLvlLbl val="0"/>
      </c:catAx>
      <c:valAx>
        <c:axId val="1466634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Monte Carlo: API Calls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'!$B$14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'!$C$13:$I$13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'!$C$14:$I$14</c:f>
              <c:numCache>
                <c:formatCode>General</c:formatCode>
                <c:ptCount val="7"/>
                <c:pt idx="0">
                  <c:v>93881</c:v>
                </c:pt>
                <c:pt idx="1">
                  <c:v>94210</c:v>
                </c:pt>
                <c:pt idx="2">
                  <c:v>100620</c:v>
                </c:pt>
                <c:pt idx="3">
                  <c:v>94085</c:v>
                </c:pt>
                <c:pt idx="4">
                  <c:v>93437</c:v>
                </c:pt>
                <c:pt idx="5">
                  <c:v>100690</c:v>
                </c:pt>
                <c:pt idx="6">
                  <c:v>104110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0-4976-BEAA-C47B615BDF0D}"/>
            </c:ext>
          </c:extLst>
        </c:ser>
        <c:ser>
          <c:idx val="1"/>
          <c:order val="1"/>
          <c:tx>
            <c:strRef>
              <c:f>'Monte '!$B$15</c:f>
              <c:strCache>
                <c:ptCount val="1"/>
                <c:pt idx="0">
                  <c:v>cudaDeviceSynchronize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'!$C$13:$I$13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'!$C$15:$I$15</c:f>
              <c:numCache>
                <c:formatCode>General</c:formatCode>
                <c:ptCount val="7"/>
                <c:pt idx="0">
                  <c:v>61207</c:v>
                </c:pt>
                <c:pt idx="1">
                  <c:v>62555.86</c:v>
                </c:pt>
                <c:pt idx="2">
                  <c:v>62565</c:v>
                </c:pt>
                <c:pt idx="3">
                  <c:v>67027</c:v>
                </c:pt>
                <c:pt idx="4">
                  <c:v>353760</c:v>
                </c:pt>
                <c:pt idx="5">
                  <c:v>2631740</c:v>
                </c:pt>
                <c:pt idx="6">
                  <c:v>38522600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0-4976-BEAA-C47B615BDF0D}"/>
            </c:ext>
          </c:extLst>
        </c:ser>
        <c:ser>
          <c:idx val="2"/>
          <c:order val="2"/>
          <c:tx>
            <c:strRef>
              <c:f>'Monte '!$B$16</c:f>
              <c:strCache>
                <c:ptCount val="1"/>
                <c:pt idx="0">
                  <c:v>cudaLaunchKernel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'!$C$13:$I$13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'!$C$16:$I$16</c:f>
              <c:numCache>
                <c:formatCode>General</c:formatCode>
                <c:ptCount val="7"/>
                <c:pt idx="0">
                  <c:v>5473.1</c:v>
                </c:pt>
                <c:pt idx="1">
                  <c:v>5472.5</c:v>
                </c:pt>
                <c:pt idx="2">
                  <c:v>5455</c:v>
                </c:pt>
                <c:pt idx="3">
                  <c:v>5489.9</c:v>
                </c:pt>
                <c:pt idx="4">
                  <c:v>5403</c:v>
                </c:pt>
                <c:pt idx="5">
                  <c:v>5764.4000000000005</c:v>
                </c:pt>
                <c:pt idx="6">
                  <c:v>5916.5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0-4976-BEAA-C47B615BDF0D}"/>
            </c:ext>
          </c:extLst>
        </c:ser>
        <c:ser>
          <c:idx val="3"/>
          <c:order val="3"/>
          <c:tx>
            <c:strRef>
              <c:f>'Monte '!$B$17</c:f>
              <c:strCache>
                <c:ptCount val="1"/>
                <c:pt idx="0">
                  <c:v>cuDeviceGetAttribute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'!$C$13:$I$13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'!$C$17:$I$17</c:f>
              <c:numCache>
                <c:formatCode>General</c:formatCode>
                <c:ptCount val="7"/>
                <c:pt idx="0">
                  <c:v>142.62</c:v>
                </c:pt>
                <c:pt idx="1">
                  <c:v>143.61000000000001</c:v>
                </c:pt>
                <c:pt idx="2">
                  <c:v>140.11000000000001</c:v>
                </c:pt>
                <c:pt idx="3">
                  <c:v>134.94</c:v>
                </c:pt>
                <c:pt idx="4">
                  <c:v>287.48</c:v>
                </c:pt>
                <c:pt idx="5">
                  <c:v>135.80000000000001</c:v>
                </c:pt>
                <c:pt idx="6">
                  <c:v>138.68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0-4976-BEAA-C47B615BDF0D}"/>
            </c:ext>
          </c:extLst>
        </c:ser>
        <c:ser>
          <c:idx val="4"/>
          <c:order val="4"/>
          <c:tx>
            <c:strRef>
              <c:f>'Monte '!$B$18</c:f>
              <c:strCache>
                <c:ptCount val="1"/>
                <c:pt idx="0">
                  <c:v>cudaMemCpy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'Monte '!$C$13:$I$13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'!$C$18:$I$18</c:f>
              <c:numCache>
                <c:formatCode>General</c:formatCode>
                <c:ptCount val="7"/>
                <c:pt idx="0">
                  <c:v>63.469000000000001</c:v>
                </c:pt>
                <c:pt idx="1">
                  <c:v>61.780999999999999</c:v>
                </c:pt>
                <c:pt idx="2">
                  <c:v>65.617999999999995</c:v>
                </c:pt>
                <c:pt idx="3">
                  <c:v>287.48</c:v>
                </c:pt>
                <c:pt idx="4">
                  <c:v>134.94</c:v>
                </c:pt>
                <c:pt idx="5">
                  <c:v>2094.9</c:v>
                </c:pt>
                <c:pt idx="6">
                  <c:v>29026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0-4976-BEAA-C47B615BD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924831"/>
        <c:axId val="1784913791"/>
      </c:barChart>
      <c:catAx>
        <c:axId val="178492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Generate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13791"/>
        <c:crosses val="autoZero"/>
        <c:auto val="1"/>
        <c:lblAlgn val="ctr"/>
        <c:lblOffset val="100"/>
        <c:noMultiLvlLbl val="0"/>
      </c:catAx>
      <c:valAx>
        <c:axId val="1784913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Monte Carlo: GPU Activities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'!$B$22</c:f>
              <c:strCache>
                <c:ptCount val="1"/>
                <c:pt idx="0">
                  <c:v>generatePoints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'!$C$21:$I$21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'!$C$22:$I$22</c:f>
              <c:numCache>
                <c:formatCode>General</c:formatCode>
                <c:ptCount val="7"/>
                <c:pt idx="0">
                  <c:v>99.99</c:v>
                </c:pt>
                <c:pt idx="1">
                  <c:v>99.99</c:v>
                </c:pt>
                <c:pt idx="2">
                  <c:v>99.98</c:v>
                </c:pt>
                <c:pt idx="3">
                  <c:v>99.88</c:v>
                </c:pt>
                <c:pt idx="4">
                  <c:v>99.85</c:v>
                </c:pt>
                <c:pt idx="5">
                  <c:v>99.75</c:v>
                </c:pt>
                <c:pt idx="6">
                  <c:v>99.74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8-4276-9F41-CEE3FABB5FD5}"/>
            </c:ext>
          </c:extLst>
        </c:ser>
        <c:ser>
          <c:idx val="1"/>
          <c:order val="1"/>
          <c:tx>
            <c:strRef>
              <c:f>'Monte '!$B$23</c:f>
              <c:strCache>
                <c:ptCount val="1"/>
                <c:pt idx="0">
                  <c:v>reduceCounts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'!$C$21:$I$21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'!$C$23:$I$23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0.09</c:v>
                </c:pt>
                <c:pt idx="4">
                  <c:v>0.13</c:v>
                </c:pt>
                <c:pt idx="5">
                  <c:v>0.19</c:v>
                </c:pt>
                <c:pt idx="6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8-4276-9F41-CEE3FABB5FD5}"/>
            </c:ext>
          </c:extLst>
        </c:ser>
        <c:ser>
          <c:idx val="2"/>
          <c:order val="2"/>
          <c:tx>
            <c:strRef>
              <c:f>'Monte '!$B$24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'!$C$21:$I$21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'!$C$24:$I$24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0.03</c:v>
                </c:pt>
                <c:pt idx="5">
                  <c:v>0.06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8-4276-9F41-CEE3FABB5FD5}"/>
            </c:ext>
          </c:extLst>
        </c:ser>
        <c:ser>
          <c:idx val="3"/>
          <c:order val="3"/>
          <c:tx>
            <c:strRef>
              <c:f>'Monte '!$B$25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'!$C$21:$I$21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'!$C$25:$I$25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8-4276-9F41-CEE3FABB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836879"/>
        <c:axId val="1775838319"/>
      </c:barChart>
      <c:catAx>
        <c:axId val="177583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Generate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8319"/>
        <c:crosses val="autoZero"/>
        <c:auto val="1"/>
        <c:lblAlgn val="ctr"/>
        <c:lblOffset val="100"/>
        <c:noMultiLvlLbl val="0"/>
      </c:catAx>
      <c:valAx>
        <c:axId val="17758383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Monte Carlo: API Calls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'!$B$27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'!$C$26:$I$26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'!$C$27:$I$27</c:f>
              <c:numCache>
                <c:formatCode>General</c:formatCode>
                <c:ptCount val="7"/>
                <c:pt idx="0">
                  <c:v>58.39</c:v>
                </c:pt>
                <c:pt idx="1">
                  <c:v>57.98</c:v>
                </c:pt>
                <c:pt idx="2">
                  <c:v>59.59</c:v>
                </c:pt>
                <c:pt idx="3">
                  <c:v>56.39</c:v>
                </c:pt>
                <c:pt idx="4">
                  <c:v>78.08</c:v>
                </c:pt>
                <c:pt idx="5">
                  <c:v>3.67</c:v>
                </c:pt>
                <c:pt idx="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4-43D3-BDEB-1EB53BA7E4D3}"/>
            </c:ext>
          </c:extLst>
        </c:ser>
        <c:ser>
          <c:idx val="1"/>
          <c:order val="1"/>
          <c:tx>
            <c:strRef>
              <c:f>'Monte '!$B$28</c:f>
              <c:strCache>
                <c:ptCount val="1"/>
                <c:pt idx="0">
                  <c:v>cudaDeviceSynchronize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'!$C$26:$I$26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'!$C$28:$I$28</c:f>
              <c:numCache>
                <c:formatCode>General</c:formatCode>
                <c:ptCount val="7"/>
                <c:pt idx="0">
                  <c:v>38.07</c:v>
                </c:pt>
                <c:pt idx="1">
                  <c:v>38.51</c:v>
                </c:pt>
                <c:pt idx="2">
                  <c:v>37.005000000000003</c:v>
                </c:pt>
                <c:pt idx="3">
                  <c:v>40.17</c:v>
                </c:pt>
                <c:pt idx="4">
                  <c:v>20.62</c:v>
                </c:pt>
                <c:pt idx="5">
                  <c:v>96.03</c:v>
                </c:pt>
                <c:pt idx="6">
                  <c:v>99.64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4-43D3-BDEB-1EB53BA7E4D3}"/>
            </c:ext>
          </c:extLst>
        </c:ser>
        <c:ser>
          <c:idx val="2"/>
          <c:order val="2"/>
          <c:tx>
            <c:strRef>
              <c:f>'Monte '!$B$29</c:f>
              <c:strCache>
                <c:ptCount val="1"/>
                <c:pt idx="0">
                  <c:v>cudaLaunchKernel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'!$C$26:$I$26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'!$C$29:$I$29</c:f>
              <c:numCache>
                <c:formatCode>General</c:formatCode>
                <c:ptCount val="7"/>
                <c:pt idx="0">
                  <c:v>3.4</c:v>
                </c:pt>
                <c:pt idx="1">
                  <c:v>3.37</c:v>
                </c:pt>
                <c:pt idx="2">
                  <c:v>3.22</c:v>
                </c:pt>
                <c:pt idx="3">
                  <c:v>3.29</c:v>
                </c:pt>
                <c:pt idx="4">
                  <c:v>1.19</c:v>
                </c:pt>
                <c:pt idx="5">
                  <c:v>0.21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4-43D3-BDEB-1EB53BA7E4D3}"/>
            </c:ext>
          </c:extLst>
        </c:ser>
        <c:ser>
          <c:idx val="3"/>
          <c:order val="3"/>
          <c:tx>
            <c:strRef>
              <c:f>'Monte '!$B$30</c:f>
              <c:strCache>
                <c:ptCount val="1"/>
                <c:pt idx="0">
                  <c:v>cuDeviceGetAttribute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'!$C$26:$I$26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'!$C$30:$I$30</c:f>
              <c:numCache>
                <c:formatCode>General</c:formatCode>
                <c:ptCount val="7"/>
                <c:pt idx="0">
                  <c:v>0.09</c:v>
                </c:pt>
                <c:pt idx="1">
                  <c:v>0.09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4-43D3-BDEB-1EB53BA7E4D3}"/>
            </c:ext>
          </c:extLst>
        </c:ser>
        <c:ser>
          <c:idx val="4"/>
          <c:order val="4"/>
          <c:tx>
            <c:strRef>
              <c:f>'Monte '!$B$31</c:f>
              <c:strCache>
                <c:ptCount val="1"/>
                <c:pt idx="0">
                  <c:v>cudaMemCpy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'Monte '!$C$26:$I$26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cat>
          <c:val>
            <c:numRef>
              <c:f>'Monte '!$C$31:$I$31</c:f>
              <c:numCache>
                <c:formatCode>General</c:formatCode>
                <c:ptCount val="7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0.03</c:v>
                </c:pt>
                <c:pt idx="5">
                  <c:v>0.08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04-43D3-BDEB-1EB53BA7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261807"/>
        <c:axId val="1789259887"/>
      </c:barChart>
      <c:catAx>
        <c:axId val="178926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Generate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59887"/>
        <c:crosses val="autoZero"/>
        <c:auto val="1"/>
        <c:lblAlgn val="ctr"/>
        <c:lblOffset val="100"/>
        <c:noMultiLvlLbl val="0"/>
      </c:catAx>
      <c:valAx>
        <c:axId val="17892598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Monte Carlo: GPU Activities</a:t>
            </a:r>
            <a:r>
              <a:rPr lang="en-US" baseline="0"/>
              <a:t>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'Monte v2'!$B$9</c:f>
              <c:strCache>
                <c:ptCount val="1"/>
                <c:pt idx="0">
                  <c:v>generatePoints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 v2'!$C$8:$E$8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v2'!$C$9:$E$9</c:f>
              <c:numCache>
                <c:formatCode>General</c:formatCode>
                <c:ptCount val="3"/>
                <c:pt idx="0">
                  <c:v>765.75</c:v>
                </c:pt>
                <c:pt idx="1">
                  <c:v>62559</c:v>
                </c:pt>
                <c:pt idx="2">
                  <c:v>572170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5-4A58-86E1-5809BCEAA4D9}"/>
            </c:ext>
          </c:extLst>
        </c:ser>
        <c:ser>
          <c:idx val="1"/>
          <c:order val="1"/>
          <c:tx>
            <c:strRef>
              <c:f>'Monte v2'!$B$10</c:f>
              <c:strCache>
                <c:ptCount val="1"/>
                <c:pt idx="0">
                  <c:v>reduceCounts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 v2'!$C$8:$E$8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v2'!$C$10:$E$10</c:f>
              <c:numCache>
                <c:formatCode>General</c:formatCode>
                <c:ptCount val="3"/>
                <c:pt idx="0">
                  <c:v>6.1440000000000001</c:v>
                </c:pt>
                <c:pt idx="1">
                  <c:v>5.8550000000000004</c:v>
                </c:pt>
                <c:pt idx="2">
                  <c:v>5.2160000000000002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5-4A58-86E1-5809BCEAA4D9}"/>
            </c:ext>
          </c:extLst>
        </c:ser>
        <c:ser>
          <c:idx val="2"/>
          <c:order val="2"/>
          <c:tx>
            <c:strRef>
              <c:f>'Monte v2'!$B$11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 v2'!$C$8:$E$8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v2'!$C$11:$E$11</c:f>
              <c:numCache>
                <c:formatCode>General</c:formatCode>
                <c:ptCount val="3"/>
                <c:pt idx="0">
                  <c:v>2.496</c:v>
                </c:pt>
                <c:pt idx="1">
                  <c:v>2.464</c:v>
                </c:pt>
                <c:pt idx="2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5-4A58-86E1-5809BCEAA4D9}"/>
            </c:ext>
          </c:extLst>
        </c:ser>
        <c:ser>
          <c:idx val="3"/>
          <c:order val="3"/>
          <c:tx>
            <c:strRef>
              <c:f>'Monte v2'!$B$12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'Monte v2'!$C$8:$E$8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'Monte v2'!$C$12:$E$12</c:f>
              <c:numCache>
                <c:formatCode>General</c:formatCode>
                <c:ptCount val="3"/>
                <c:pt idx="0">
                  <c:v>1.92</c:v>
                </c:pt>
                <c:pt idx="1">
                  <c:v>1.8879999999999999</c:v>
                </c:pt>
                <c:pt idx="2">
                  <c:v>1.792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5-4A58-86E1-5809BCEA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633967"/>
        <c:axId val="1466634447"/>
      </c:barChart>
      <c:catAx>
        <c:axId val="146663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Generate</a:t>
                </a:r>
                <a:r>
                  <a:rPr lang="en-US" baseline="0"/>
                  <a:t>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34447"/>
        <c:crosses val="autoZero"/>
        <c:auto val="1"/>
        <c:lblAlgn val="ctr"/>
        <c:lblOffset val="100"/>
        <c:noMultiLvlLbl val="0"/>
      </c:catAx>
      <c:valAx>
        <c:axId val="1466634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</xdr:colOff>
      <xdr:row>38</xdr:row>
      <xdr:rowOff>162560</xdr:rowOff>
    </xdr:from>
    <xdr:to>
      <xdr:col>11</xdr:col>
      <xdr:colOff>673099</xdr:colOff>
      <xdr:row>59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B7BBB3-AC34-CF7D-9DD4-BA86BCF9D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607694</xdr:colOff>
      <xdr:row>39</xdr:row>
      <xdr:rowOff>5080</xdr:rowOff>
    </xdr:from>
    <xdr:to>
      <xdr:col>25</xdr:col>
      <xdr:colOff>6349</xdr:colOff>
      <xdr:row>58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DC4194-6057-2FE1-0AB5-4877F657B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3174</xdr:colOff>
      <xdr:row>7</xdr:row>
      <xdr:rowOff>5080</xdr:rowOff>
    </xdr:from>
    <xdr:to>
      <xdr:col>13</xdr:col>
      <xdr:colOff>31749</xdr:colOff>
      <xdr:row>29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66EC2F-3784-1B10-2233-FEFA6F58E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1904</xdr:colOff>
      <xdr:row>7</xdr:row>
      <xdr:rowOff>0</xdr:rowOff>
    </xdr:from>
    <xdr:to>
      <xdr:col>25</xdr:col>
      <xdr:colOff>25400</xdr:colOff>
      <xdr:row>28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937780-2EA7-82A3-4E89-E4C913BD9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23494</xdr:colOff>
      <xdr:row>6</xdr:row>
      <xdr:rowOff>154940</xdr:rowOff>
    </xdr:from>
    <xdr:to>
      <xdr:col>21</xdr:col>
      <xdr:colOff>524509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0E207-3E91-CE2E-E0CC-4DE81657A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9524</xdr:colOff>
      <xdr:row>6</xdr:row>
      <xdr:rowOff>177800</xdr:rowOff>
    </xdr:from>
    <xdr:to>
      <xdr:col>31</xdr:col>
      <xdr:colOff>152399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9BFEB-F9F3-28BD-B631-3DEBF3F7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15874</xdr:colOff>
      <xdr:row>27</xdr:row>
      <xdr:rowOff>177800</xdr:rowOff>
    </xdr:from>
    <xdr:to>
      <xdr:col>21</xdr:col>
      <xdr:colOff>495299</xdr:colOff>
      <xdr:row>48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BE7D3-4B33-0787-D0B9-173520336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570864</xdr:colOff>
      <xdr:row>27</xdr:row>
      <xdr:rowOff>166370</xdr:rowOff>
    </xdr:from>
    <xdr:to>
      <xdr:col>30</xdr:col>
      <xdr:colOff>596899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637B6C-69A1-665F-2626-826569590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23494</xdr:colOff>
      <xdr:row>6</xdr:row>
      <xdr:rowOff>154940</xdr:rowOff>
    </xdr:from>
    <xdr:to>
      <xdr:col>17</xdr:col>
      <xdr:colOff>524509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8CE53-95DA-4EF9-B399-738586CE2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9524</xdr:colOff>
      <xdr:row>6</xdr:row>
      <xdr:rowOff>177800</xdr:rowOff>
    </xdr:from>
    <xdr:to>
      <xdr:col>27</xdr:col>
      <xdr:colOff>152399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6D1E41-311F-429F-915C-69E5E440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15874</xdr:colOff>
      <xdr:row>27</xdr:row>
      <xdr:rowOff>177800</xdr:rowOff>
    </xdr:from>
    <xdr:to>
      <xdr:col>17</xdr:col>
      <xdr:colOff>495299</xdr:colOff>
      <xdr:row>48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C70D58-FFEA-4E10-B785-75C1B981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570864</xdr:colOff>
      <xdr:row>27</xdr:row>
      <xdr:rowOff>166370</xdr:rowOff>
    </xdr:from>
    <xdr:to>
      <xdr:col>26</xdr:col>
      <xdr:colOff>596899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1C45B3-C04B-407F-AA99-FB6EE49BC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23494</xdr:colOff>
      <xdr:row>6</xdr:row>
      <xdr:rowOff>154940</xdr:rowOff>
    </xdr:from>
    <xdr:to>
      <xdr:col>17</xdr:col>
      <xdr:colOff>524509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1FFFA-75A5-42EF-96F6-732849556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9524</xdr:colOff>
      <xdr:row>6</xdr:row>
      <xdr:rowOff>177800</xdr:rowOff>
    </xdr:from>
    <xdr:to>
      <xdr:col>27</xdr:col>
      <xdr:colOff>152399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B7F8D-A6A1-44F8-869E-92A783C02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15874</xdr:colOff>
      <xdr:row>27</xdr:row>
      <xdr:rowOff>177800</xdr:rowOff>
    </xdr:from>
    <xdr:to>
      <xdr:col>17</xdr:col>
      <xdr:colOff>495299</xdr:colOff>
      <xdr:row>48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DA6BE-6FE6-4C92-B821-D7DFCDB1E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570864</xdr:colOff>
      <xdr:row>27</xdr:row>
      <xdr:rowOff>166370</xdr:rowOff>
    </xdr:from>
    <xdr:to>
      <xdr:col>26</xdr:col>
      <xdr:colOff>596899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75F1C-F702-4A99-8317-00A0E44A1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5"/>
  <sheetViews>
    <sheetView tabSelected="1" zoomScale="130" zoomScaleNormal="130" workbookViewId="0">
      <selection activeCell="U1" sqref="U1"/>
    </sheetView>
  </sheetViews>
  <sheetFormatPr defaultRowHeight="14.4" x14ac:dyDescent="0.3"/>
  <cols>
    <col min="2" max="2" width="29.5546875" bestFit="1" customWidth="1"/>
    <col min="3" max="3" width="8" bestFit="1" customWidth="1"/>
    <col min="4" max="4" width="8.44140625" bestFit="1" customWidth="1"/>
    <col min="21" max="21" width="10.44140625" bestFit="1" customWidth="1"/>
    <col min="23" max="23" width="10.44140625" bestFit="1" customWidth="1"/>
    <col min="25" max="25" width="11.109375" bestFit="1" customWidth="1"/>
  </cols>
  <sheetData>
    <row r="1" spans="2:25" ht="15" thickBot="1" x14ac:dyDescent="0.35">
      <c r="C1">
        <v>500</v>
      </c>
      <c r="E1">
        <v>2000</v>
      </c>
      <c r="G1">
        <v>8000</v>
      </c>
      <c r="I1">
        <v>16000</v>
      </c>
      <c r="K1">
        <v>32768</v>
      </c>
      <c r="M1">
        <v>64000</v>
      </c>
      <c r="O1">
        <v>100000</v>
      </c>
      <c r="Q1">
        <v>500000</v>
      </c>
      <c r="S1">
        <v>10000000</v>
      </c>
      <c r="U1">
        <v>100000000</v>
      </c>
      <c r="W1">
        <v>500000000</v>
      </c>
      <c r="Y1">
        <v>1000000000</v>
      </c>
    </row>
    <row r="2" spans="2:25" ht="15" thickBot="1" x14ac:dyDescent="0.35">
      <c r="B2" s="1" t="s">
        <v>0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6</v>
      </c>
      <c r="W2" t="s">
        <v>1</v>
      </c>
      <c r="X2" t="s">
        <v>6</v>
      </c>
      <c r="Y2" t="s">
        <v>7</v>
      </c>
    </row>
    <row r="3" spans="2:25" x14ac:dyDescent="0.3">
      <c r="B3" s="2" t="s">
        <v>3</v>
      </c>
      <c r="C3">
        <v>35.200000000000003</v>
      </c>
      <c r="D3">
        <v>2.2080000000000002</v>
      </c>
      <c r="E3">
        <v>43.75</v>
      </c>
      <c r="F3">
        <v>3.36</v>
      </c>
      <c r="G3">
        <v>60.79</v>
      </c>
      <c r="H3">
        <v>9.8239999999999998</v>
      </c>
      <c r="I3">
        <v>66.260000000000005</v>
      </c>
      <c r="J3">
        <v>17.216000000000001</v>
      </c>
      <c r="K3" s="3">
        <v>65.44</v>
      </c>
      <c r="L3">
        <v>26.175000000000001</v>
      </c>
      <c r="M3">
        <v>66.62</v>
      </c>
      <c r="N3">
        <v>46.622</v>
      </c>
      <c r="O3">
        <v>66.72</v>
      </c>
      <c r="P3">
        <v>70.111999999999995</v>
      </c>
      <c r="Q3">
        <v>79.180000000000007</v>
      </c>
      <c r="R3">
        <v>612.41</v>
      </c>
      <c r="S3">
        <v>83.64</v>
      </c>
      <c r="T3">
        <v>18312</v>
      </c>
      <c r="U3">
        <v>75.08</v>
      </c>
      <c r="V3">
        <v>304510</v>
      </c>
      <c r="W3">
        <v>53.69</v>
      </c>
      <c r="X3">
        <v>525970</v>
      </c>
    </row>
    <row r="4" spans="2:25" x14ac:dyDescent="0.3">
      <c r="B4" s="2" t="s">
        <v>4</v>
      </c>
      <c r="C4">
        <v>34.69</v>
      </c>
      <c r="D4">
        <v>2.1760000000000002</v>
      </c>
      <c r="E4">
        <v>28.33</v>
      </c>
      <c r="F4">
        <v>2.1760000000000002</v>
      </c>
      <c r="G4">
        <v>24.16</v>
      </c>
      <c r="H4">
        <v>3.9039999999999999</v>
      </c>
      <c r="I4">
        <v>23.15</v>
      </c>
      <c r="J4">
        <v>6.016</v>
      </c>
      <c r="K4" s="3">
        <v>28.64</v>
      </c>
      <c r="L4">
        <v>11.456</v>
      </c>
      <c r="M4">
        <v>29.45</v>
      </c>
      <c r="N4">
        <v>20.608000000000001</v>
      </c>
      <c r="O4">
        <v>30.33</v>
      </c>
      <c r="P4">
        <v>31.872</v>
      </c>
      <c r="Q4">
        <v>20.03</v>
      </c>
      <c r="R4">
        <v>154.94</v>
      </c>
      <c r="S4">
        <v>15.67</v>
      </c>
      <c r="T4">
        <v>3431.4</v>
      </c>
      <c r="U4">
        <v>24.55</v>
      </c>
      <c r="V4">
        <v>99563</v>
      </c>
      <c r="W4">
        <v>45.55</v>
      </c>
      <c r="X4">
        <v>446270</v>
      </c>
    </row>
    <row r="5" spans="2:25" x14ac:dyDescent="0.3">
      <c r="B5" s="2" t="s">
        <v>5</v>
      </c>
      <c r="C5">
        <v>30.1</v>
      </c>
      <c r="D5">
        <v>1.8879999999999999</v>
      </c>
      <c r="E5">
        <v>27.92</v>
      </c>
      <c r="F5">
        <v>2.1440000000000001</v>
      </c>
      <c r="G5">
        <v>15.05</v>
      </c>
      <c r="H5">
        <v>2.4319999999999999</v>
      </c>
      <c r="I5">
        <v>10.59</v>
      </c>
      <c r="J5">
        <v>2.7519999999999998</v>
      </c>
      <c r="K5" s="3">
        <v>5.92</v>
      </c>
      <c r="L5">
        <v>2.3679999999999999</v>
      </c>
      <c r="M5">
        <v>3.93</v>
      </c>
      <c r="N5">
        <v>2.7509999999999999</v>
      </c>
      <c r="O5">
        <v>2.95</v>
      </c>
      <c r="P5">
        <v>3.1040000000000001</v>
      </c>
      <c r="Q5">
        <v>0.79</v>
      </c>
      <c r="R5">
        <v>6.1109999999999998</v>
      </c>
      <c r="S5">
        <v>0.69</v>
      </c>
      <c r="T5">
        <v>150.33000000000001</v>
      </c>
      <c r="U5">
        <v>0.37</v>
      </c>
      <c r="V5">
        <v>1485.7</v>
      </c>
      <c r="W5">
        <v>0.76</v>
      </c>
      <c r="X5">
        <v>7433</v>
      </c>
    </row>
    <row r="6" spans="2:25" x14ac:dyDescent="0.3">
      <c r="E6" s="3"/>
    </row>
    <row r="7" spans="2:25" x14ac:dyDescent="0.3">
      <c r="E7" s="3"/>
    </row>
    <row r="8" spans="2:25" x14ac:dyDescent="0.3">
      <c r="E8" s="3"/>
    </row>
    <row r="13" spans="2:25" x14ac:dyDescent="0.3">
      <c r="G13" s="3"/>
    </row>
    <row r="14" spans="2:25" x14ac:dyDescent="0.3">
      <c r="G14" s="3"/>
    </row>
    <row r="15" spans="2:25" x14ac:dyDescent="0.3"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D730-03C5-4270-A70C-6ECE3C4279FC}">
  <dimension ref="B2:Z38"/>
  <sheetViews>
    <sheetView topLeftCell="A24" zoomScale="85" zoomScaleNormal="85" workbookViewId="0">
      <selection activeCell="B4" sqref="B4"/>
    </sheetView>
  </sheetViews>
  <sheetFormatPr defaultRowHeight="14.4" x14ac:dyDescent="0.3"/>
  <cols>
    <col min="2" max="2" width="30.33203125" bestFit="1" customWidth="1"/>
    <col min="12" max="13" width="10" bestFit="1" customWidth="1"/>
    <col min="15" max="15" width="30.33203125" bestFit="1" customWidth="1"/>
    <col min="25" max="26" width="10" bestFit="1" customWidth="1"/>
  </cols>
  <sheetData>
    <row r="2" spans="2:26" ht="15" thickBot="1" x14ac:dyDescent="0.35">
      <c r="C2">
        <v>500</v>
      </c>
      <c r="D2">
        <v>2000</v>
      </c>
      <c r="E2">
        <v>8000</v>
      </c>
      <c r="F2">
        <v>16000</v>
      </c>
      <c r="G2">
        <v>32768</v>
      </c>
      <c r="H2">
        <v>64000</v>
      </c>
      <c r="I2">
        <v>100000</v>
      </c>
      <c r="J2">
        <v>500000</v>
      </c>
      <c r="K2">
        <v>10000000</v>
      </c>
      <c r="L2">
        <v>100000000</v>
      </c>
      <c r="M2">
        <v>500000000</v>
      </c>
      <c r="P2">
        <v>500</v>
      </c>
      <c r="Q2">
        <v>2000</v>
      </c>
      <c r="R2">
        <v>8000</v>
      </c>
      <c r="S2">
        <v>16000</v>
      </c>
      <c r="T2">
        <v>32768</v>
      </c>
      <c r="U2">
        <v>64000</v>
      </c>
      <c r="V2">
        <v>100000</v>
      </c>
      <c r="W2">
        <v>500000</v>
      </c>
      <c r="X2">
        <v>10000000</v>
      </c>
      <c r="Y2">
        <v>100000000</v>
      </c>
      <c r="Z2">
        <v>500000000</v>
      </c>
    </row>
    <row r="3" spans="2:26" ht="15" thickBot="1" x14ac:dyDescent="0.35">
      <c r="B3" s="1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O3" s="1" t="s">
        <v>0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6</v>
      </c>
      <c r="Z3" t="s">
        <v>6</v>
      </c>
    </row>
    <row r="4" spans="2:26" x14ac:dyDescent="0.3">
      <c r="B4" s="2" t="s">
        <v>3</v>
      </c>
      <c r="C4">
        <v>35.200000000000003</v>
      </c>
      <c r="D4">
        <v>43.75</v>
      </c>
      <c r="E4">
        <v>60.79</v>
      </c>
      <c r="F4">
        <v>66.260000000000005</v>
      </c>
      <c r="G4" s="3">
        <v>65.44</v>
      </c>
      <c r="H4">
        <v>66.62</v>
      </c>
      <c r="I4">
        <v>66.72</v>
      </c>
      <c r="J4">
        <v>79.180000000000007</v>
      </c>
      <c r="K4">
        <v>83.64</v>
      </c>
      <c r="L4">
        <v>75.08</v>
      </c>
      <c r="M4">
        <v>53.69</v>
      </c>
      <c r="O4" s="2" t="s">
        <v>3</v>
      </c>
      <c r="P4">
        <v>2.2080000000000002</v>
      </c>
      <c r="Q4">
        <v>3.36</v>
      </c>
      <c r="R4">
        <v>9.8239999999999998</v>
      </c>
      <c r="S4">
        <v>17.216000000000001</v>
      </c>
      <c r="T4">
        <v>26.175000000000001</v>
      </c>
      <c r="U4">
        <v>46.622</v>
      </c>
      <c r="V4">
        <v>70.111999999999995</v>
      </c>
      <c r="W4">
        <v>612.41</v>
      </c>
      <c r="X4">
        <v>18312</v>
      </c>
      <c r="Y4">
        <v>304510</v>
      </c>
      <c r="Z4">
        <v>525970</v>
      </c>
    </row>
    <row r="5" spans="2:26" x14ac:dyDescent="0.3">
      <c r="B5" s="2" t="s">
        <v>4</v>
      </c>
      <c r="C5">
        <v>34.69</v>
      </c>
      <c r="D5">
        <v>28.33</v>
      </c>
      <c r="E5">
        <v>24.16</v>
      </c>
      <c r="F5">
        <v>23.15</v>
      </c>
      <c r="G5" s="3">
        <v>28.64</v>
      </c>
      <c r="H5">
        <v>29.45</v>
      </c>
      <c r="I5">
        <v>30.33</v>
      </c>
      <c r="J5">
        <v>20.03</v>
      </c>
      <c r="K5">
        <v>15.67</v>
      </c>
      <c r="L5">
        <v>24.55</v>
      </c>
      <c r="M5">
        <v>45.55</v>
      </c>
      <c r="O5" s="2" t="s">
        <v>4</v>
      </c>
      <c r="P5">
        <v>2.1760000000000002</v>
      </c>
      <c r="Q5">
        <v>2.1760000000000002</v>
      </c>
      <c r="R5">
        <v>3.9039999999999999</v>
      </c>
      <c r="S5">
        <v>6.016</v>
      </c>
      <c r="T5">
        <v>11.456</v>
      </c>
      <c r="U5">
        <v>20.608000000000001</v>
      </c>
      <c r="V5">
        <v>31.872</v>
      </c>
      <c r="W5">
        <v>154.94</v>
      </c>
      <c r="X5">
        <v>3431.4</v>
      </c>
      <c r="Y5">
        <v>99563</v>
      </c>
      <c r="Z5">
        <v>446270</v>
      </c>
    </row>
    <row r="6" spans="2:26" x14ac:dyDescent="0.3">
      <c r="B6" s="2" t="s">
        <v>5</v>
      </c>
      <c r="C6">
        <v>30.1</v>
      </c>
      <c r="D6">
        <v>27.92</v>
      </c>
      <c r="E6">
        <v>15.05</v>
      </c>
      <c r="F6">
        <v>10.59</v>
      </c>
      <c r="G6" s="3">
        <v>5.92</v>
      </c>
      <c r="H6">
        <v>3.93</v>
      </c>
      <c r="I6">
        <v>2.95</v>
      </c>
      <c r="J6">
        <v>0.79</v>
      </c>
      <c r="K6">
        <v>0.69</v>
      </c>
      <c r="L6">
        <v>0.37</v>
      </c>
      <c r="M6">
        <v>0.76</v>
      </c>
      <c r="O6" s="2" t="s">
        <v>5</v>
      </c>
      <c r="P6">
        <v>1.8879999999999999</v>
      </c>
      <c r="Q6">
        <v>2.1440000000000001</v>
      </c>
      <c r="R6">
        <v>2.4319999999999999</v>
      </c>
      <c r="S6">
        <v>2.7519999999999998</v>
      </c>
      <c r="T6">
        <v>2.3679999999999999</v>
      </c>
      <c r="U6">
        <v>2.7509999999999999</v>
      </c>
      <c r="V6">
        <v>3.1040000000000001</v>
      </c>
      <c r="W6">
        <v>6.1109999999999998</v>
      </c>
      <c r="X6">
        <v>150.33000000000001</v>
      </c>
      <c r="Y6">
        <v>1485.7</v>
      </c>
      <c r="Z6">
        <v>7433</v>
      </c>
    </row>
    <row r="31" spans="3:26" x14ac:dyDescent="0.3">
      <c r="C31">
        <v>500</v>
      </c>
      <c r="D31">
        <v>2000</v>
      </c>
      <c r="E31">
        <v>8000</v>
      </c>
      <c r="F31">
        <v>16000</v>
      </c>
      <c r="G31">
        <v>32768</v>
      </c>
      <c r="H31">
        <v>64000</v>
      </c>
      <c r="I31">
        <v>100000</v>
      </c>
      <c r="J31">
        <v>500000</v>
      </c>
      <c r="K31">
        <v>10000000</v>
      </c>
      <c r="L31">
        <v>100000000</v>
      </c>
      <c r="P31">
        <v>500</v>
      </c>
      <c r="Q31">
        <v>2000</v>
      </c>
      <c r="R31">
        <v>8000</v>
      </c>
      <c r="S31">
        <v>16000</v>
      </c>
      <c r="T31">
        <v>32768</v>
      </c>
      <c r="U31">
        <v>64000</v>
      </c>
      <c r="V31">
        <v>100000</v>
      </c>
      <c r="W31">
        <v>500000</v>
      </c>
      <c r="X31">
        <v>10000000</v>
      </c>
      <c r="Y31">
        <v>100000000</v>
      </c>
      <c r="Z31">
        <v>500000000</v>
      </c>
    </row>
    <row r="32" spans="3:26" x14ac:dyDescent="0.3"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6</v>
      </c>
      <c r="Z32" t="s">
        <v>6</v>
      </c>
    </row>
    <row r="33" spans="2:25" x14ac:dyDescent="0.3">
      <c r="B33" t="s">
        <v>8</v>
      </c>
      <c r="C33">
        <v>94.7</v>
      </c>
      <c r="D33">
        <v>94.49</v>
      </c>
      <c r="E33">
        <v>94.18</v>
      </c>
      <c r="F33">
        <v>94.33</v>
      </c>
      <c r="G33">
        <v>94.59</v>
      </c>
      <c r="H33">
        <v>94.33</v>
      </c>
      <c r="I33">
        <v>94.16</v>
      </c>
      <c r="J33">
        <v>93.29</v>
      </c>
      <c r="K33">
        <v>78</v>
      </c>
      <c r="L33">
        <v>19.52</v>
      </c>
      <c r="O33" t="s">
        <v>8</v>
      </c>
      <c r="P33">
        <v>100210</v>
      </c>
      <c r="Q33">
        <v>100870</v>
      </c>
      <c r="R33">
        <v>100590</v>
      </c>
      <c r="S33">
        <v>100080</v>
      </c>
      <c r="T33">
        <v>99991</v>
      </c>
      <c r="U33">
        <v>99669</v>
      </c>
      <c r="V33">
        <v>98509</v>
      </c>
      <c r="W33">
        <v>100190</v>
      </c>
      <c r="X33">
        <v>100540</v>
      </c>
      <c r="Y33">
        <v>100150</v>
      </c>
    </row>
    <row r="34" spans="2:25" x14ac:dyDescent="0.3">
      <c r="B34" t="s">
        <v>9</v>
      </c>
      <c r="C34">
        <v>4.9800000000000004</v>
      </c>
      <c r="D34">
        <v>5.18</v>
      </c>
      <c r="E34">
        <v>5.45</v>
      </c>
      <c r="F34">
        <v>5.27</v>
      </c>
      <c r="G34">
        <v>4.9800000000000004</v>
      </c>
      <c r="H34">
        <v>5.14</v>
      </c>
      <c r="I34">
        <v>5.23</v>
      </c>
      <c r="J34">
        <v>5.07</v>
      </c>
      <c r="K34">
        <v>4.25</v>
      </c>
      <c r="L34">
        <v>1.1299999999999999</v>
      </c>
      <c r="O34" t="s">
        <v>9</v>
      </c>
      <c r="P34">
        <v>5268.5</v>
      </c>
      <c r="Q34">
        <v>5526.8</v>
      </c>
      <c r="R34">
        <v>5823.7</v>
      </c>
      <c r="S34">
        <v>5590.4</v>
      </c>
      <c r="T34">
        <v>5261.9</v>
      </c>
      <c r="U34">
        <v>5430.1</v>
      </c>
      <c r="V34">
        <v>5474.4</v>
      </c>
      <c r="W34">
        <v>5442.8</v>
      </c>
      <c r="X34">
        <v>5474.5</v>
      </c>
      <c r="Y34">
        <v>5797.5</v>
      </c>
    </row>
    <row r="35" spans="2:25" x14ac:dyDescent="0.3">
      <c r="B35" t="s">
        <v>10</v>
      </c>
      <c r="C35">
        <v>0.13</v>
      </c>
      <c r="D35">
        <v>0.13</v>
      </c>
      <c r="E35">
        <v>0.14000000000000001</v>
      </c>
      <c r="F35">
        <v>0.15</v>
      </c>
      <c r="G35">
        <v>0.14000000000000001</v>
      </c>
      <c r="H35">
        <v>0.14000000000000001</v>
      </c>
      <c r="I35">
        <v>0.13</v>
      </c>
      <c r="J35">
        <v>0.14000000000000001</v>
      </c>
      <c r="K35">
        <v>0.11</v>
      </c>
      <c r="L35">
        <v>0.03</v>
      </c>
      <c r="O35" t="s">
        <v>10</v>
      </c>
      <c r="P35">
        <v>137.02000000000001</v>
      </c>
      <c r="Q35">
        <v>139.97</v>
      </c>
      <c r="R35">
        <v>154.36000000000001</v>
      </c>
      <c r="S35">
        <v>154.56</v>
      </c>
      <c r="T35">
        <v>149.24</v>
      </c>
      <c r="U35">
        <v>148.08000000000001</v>
      </c>
      <c r="V35">
        <v>137.1</v>
      </c>
      <c r="W35">
        <v>154.63</v>
      </c>
      <c r="X35">
        <v>140.79</v>
      </c>
      <c r="Y35">
        <v>136.16</v>
      </c>
    </row>
    <row r="36" spans="2:25" x14ac:dyDescent="0.3">
      <c r="B36" t="s">
        <v>11</v>
      </c>
      <c r="C36">
        <v>0.12</v>
      </c>
      <c r="D36">
        <v>0.12</v>
      </c>
      <c r="E36">
        <v>0.11</v>
      </c>
      <c r="F36">
        <v>0.11</v>
      </c>
      <c r="G36">
        <v>0.12</v>
      </c>
      <c r="H36">
        <v>0.12</v>
      </c>
      <c r="I36">
        <v>0.12</v>
      </c>
      <c r="J36">
        <v>0.19</v>
      </c>
      <c r="K36">
        <v>0.2</v>
      </c>
      <c r="L36">
        <v>0.13</v>
      </c>
      <c r="O36" t="s">
        <v>11</v>
      </c>
      <c r="P36">
        <v>122.33</v>
      </c>
      <c r="Q36">
        <v>124.43</v>
      </c>
      <c r="R36">
        <v>121.01</v>
      </c>
      <c r="S36">
        <v>119.18</v>
      </c>
      <c r="T36">
        <v>121.65</v>
      </c>
      <c r="U36">
        <v>124.11</v>
      </c>
      <c r="V36">
        <v>125.8</v>
      </c>
      <c r="W36">
        <v>199.48</v>
      </c>
      <c r="X36">
        <v>253.19</v>
      </c>
      <c r="Y36">
        <v>647.9</v>
      </c>
    </row>
    <row r="37" spans="2:25" x14ac:dyDescent="0.3">
      <c r="B37" t="s">
        <v>12</v>
      </c>
      <c r="C37">
        <v>0.05</v>
      </c>
      <c r="D37">
        <v>0.06</v>
      </c>
      <c r="E37">
        <v>0.08</v>
      </c>
      <c r="F37">
        <v>0.11</v>
      </c>
      <c r="G37">
        <v>0.15</v>
      </c>
      <c r="H37">
        <v>0.24</v>
      </c>
      <c r="I37">
        <v>0.33</v>
      </c>
      <c r="J37">
        <v>1.29</v>
      </c>
      <c r="K37">
        <v>17.309999999999999</v>
      </c>
      <c r="L37">
        <v>78.900000000000006</v>
      </c>
      <c r="O37" t="s">
        <v>12</v>
      </c>
      <c r="P37">
        <v>52.991999999999997</v>
      </c>
      <c r="Q37">
        <v>62.48</v>
      </c>
      <c r="R37">
        <v>87.79</v>
      </c>
      <c r="S37">
        <v>115.86</v>
      </c>
      <c r="T37">
        <v>155.13</v>
      </c>
      <c r="U37">
        <v>252.04</v>
      </c>
      <c r="V37">
        <v>345.22</v>
      </c>
      <c r="W37">
        <v>1383.3</v>
      </c>
      <c r="X37">
        <v>22308</v>
      </c>
      <c r="Y37">
        <v>404820</v>
      </c>
    </row>
    <row r="38" spans="2:25" x14ac:dyDescent="0.3">
      <c r="B38" t="s">
        <v>13</v>
      </c>
      <c r="J38">
        <v>0</v>
      </c>
      <c r="K38">
        <v>0.12</v>
      </c>
      <c r="L38">
        <v>0.28999999999999998</v>
      </c>
      <c r="O38" t="s">
        <v>13</v>
      </c>
      <c r="W38">
        <v>4.33</v>
      </c>
      <c r="X38">
        <v>148.91</v>
      </c>
      <c r="Y38">
        <v>1484.4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44A1-F1D0-41B4-B0E5-C497ECDFDA9B}">
  <dimension ref="B2:I31"/>
  <sheetViews>
    <sheetView topLeftCell="A7" workbookViewId="0">
      <selection activeCell="D16" sqref="D16"/>
    </sheetView>
  </sheetViews>
  <sheetFormatPr defaultRowHeight="14.4" x14ac:dyDescent="0.3"/>
  <cols>
    <col min="2" max="2" width="19.33203125" bestFit="1" customWidth="1"/>
  </cols>
  <sheetData>
    <row r="2" spans="2:9" x14ac:dyDescent="0.3">
      <c r="B2" t="s">
        <v>14</v>
      </c>
      <c r="C2">
        <v>1024</v>
      </c>
    </row>
    <row r="3" spans="2:9" x14ac:dyDescent="0.3">
      <c r="B3" t="s">
        <v>15</v>
      </c>
      <c r="C3">
        <v>100000</v>
      </c>
    </row>
    <row r="4" spans="2:9" x14ac:dyDescent="0.3">
      <c r="B4" t="s">
        <v>16</v>
      </c>
      <c r="C4">
        <v>32</v>
      </c>
    </row>
    <row r="5" spans="2:9" x14ac:dyDescent="0.3">
      <c r="B5" t="s">
        <v>17</v>
      </c>
      <c r="C5">
        <v>32</v>
      </c>
    </row>
    <row r="7" spans="2:9" x14ac:dyDescent="0.3">
      <c r="B7" t="s">
        <v>18</v>
      </c>
    </row>
    <row r="8" spans="2:9" x14ac:dyDescent="0.3">
      <c r="C8">
        <v>256</v>
      </c>
      <c r="D8">
        <v>512</v>
      </c>
      <c r="E8">
        <v>1024</v>
      </c>
      <c r="F8">
        <v>16384</v>
      </c>
      <c r="G8">
        <f>F8*8</f>
        <v>131072</v>
      </c>
      <c r="H8">
        <f>G8*8</f>
        <v>1048576</v>
      </c>
      <c r="I8">
        <f>F8*1024</f>
        <v>16777216</v>
      </c>
    </row>
    <row r="9" spans="2:9" x14ac:dyDescent="0.3">
      <c r="B9" t="s">
        <v>19</v>
      </c>
      <c r="C9">
        <f>1000*61.205</f>
        <v>61205</v>
      </c>
      <c r="D9">
        <f>1000*62.582</f>
        <v>62582</v>
      </c>
      <c r="E9">
        <f>1000*62.559</f>
        <v>62559</v>
      </c>
      <c r="F9">
        <f>1000*66.966</f>
        <v>66966</v>
      </c>
      <c r="G9">
        <f>1000*353.32</f>
        <v>353320</v>
      </c>
      <c r="H9">
        <f>2.6267*1000000</f>
        <v>2626700</v>
      </c>
      <c r="I9">
        <f>1000000*38.4498</f>
        <v>38449800</v>
      </c>
    </row>
    <row r="10" spans="2:9" x14ac:dyDescent="0.3">
      <c r="B10" t="s">
        <v>20</v>
      </c>
      <c r="C10">
        <v>3.008</v>
      </c>
      <c r="D10">
        <f>4.064</f>
        <v>4.0640000000000001</v>
      </c>
      <c r="E10">
        <v>5.8550000000000004</v>
      </c>
      <c r="F10">
        <v>61.759</v>
      </c>
      <c r="G10">
        <v>446.72</v>
      </c>
      <c r="H10">
        <f>1000*4.9156</f>
        <v>4915.6000000000004</v>
      </c>
      <c r="I10">
        <f>1000*72.673</f>
        <v>72673</v>
      </c>
    </row>
    <row r="11" spans="2:9" x14ac:dyDescent="0.3">
      <c r="B11" s="2" t="s">
        <v>3</v>
      </c>
      <c r="C11">
        <v>1.984</v>
      </c>
      <c r="D11">
        <v>2.1440000000000001</v>
      </c>
      <c r="E11">
        <v>2.464</v>
      </c>
      <c r="F11">
        <v>14.016999999999999</v>
      </c>
      <c r="G11">
        <v>88.48</v>
      </c>
      <c r="H11">
        <f>1000*1.6674</f>
        <v>1667.4</v>
      </c>
      <c r="I11">
        <f>1000*28.609</f>
        <v>28609</v>
      </c>
    </row>
    <row r="12" spans="2:9" x14ac:dyDescent="0.3">
      <c r="B12" s="2" t="s">
        <v>4</v>
      </c>
      <c r="C12">
        <v>1.8879999999999999</v>
      </c>
      <c r="D12">
        <v>1.92</v>
      </c>
      <c r="E12">
        <v>1.8879999999999999</v>
      </c>
      <c r="F12">
        <v>1.952</v>
      </c>
      <c r="G12">
        <v>1.8240000000000001</v>
      </c>
      <c r="H12">
        <v>1.92</v>
      </c>
      <c r="I12">
        <v>2.976</v>
      </c>
    </row>
    <row r="13" spans="2:9" x14ac:dyDescent="0.3">
      <c r="B13" s="4" t="b">
        <v>0</v>
      </c>
      <c r="C13" s="4">
        <v>256</v>
      </c>
      <c r="D13" s="4">
        <v>512</v>
      </c>
      <c r="E13" s="4">
        <v>1024</v>
      </c>
      <c r="F13" s="4">
        <v>16384</v>
      </c>
      <c r="G13" s="4">
        <f>F13*8</f>
        <v>131072</v>
      </c>
      <c r="H13" s="4">
        <f>G13*8</f>
        <v>1048576</v>
      </c>
      <c r="I13" s="4">
        <f>F13*1024</f>
        <v>16777216</v>
      </c>
    </row>
    <row r="14" spans="2:9" x14ac:dyDescent="0.3">
      <c r="B14" s="4" t="s">
        <v>8</v>
      </c>
      <c r="C14" s="4">
        <f>1000*93.881</f>
        <v>93881</v>
      </c>
      <c r="D14" s="4">
        <f>1000*94.21</f>
        <v>94210</v>
      </c>
      <c r="E14" s="4">
        <f>1000*100.62</f>
        <v>100620</v>
      </c>
      <c r="F14" s="4">
        <f>1000*94.085</f>
        <v>94085</v>
      </c>
      <c r="G14" s="4">
        <f>1000*93.437</f>
        <v>93437</v>
      </c>
      <c r="H14" s="4">
        <v>100690</v>
      </c>
      <c r="I14" s="4">
        <f>1000*104.11</f>
        <v>104110</v>
      </c>
    </row>
    <row r="15" spans="2:9" x14ac:dyDescent="0.3">
      <c r="B15" s="4" t="s">
        <v>13</v>
      </c>
      <c r="C15" s="4">
        <f>1000*61.207</f>
        <v>61207</v>
      </c>
      <c r="D15" s="4">
        <f>1000*62.55586</f>
        <v>62555.86</v>
      </c>
      <c r="E15" s="4">
        <f>1000*62.565</f>
        <v>62565</v>
      </c>
      <c r="F15" s="4">
        <f>1000*67.027</f>
        <v>67027</v>
      </c>
      <c r="G15" s="4">
        <f>1000*353.76</f>
        <v>353760</v>
      </c>
      <c r="H15" s="4">
        <f>1000000*2.63174</f>
        <v>2631740</v>
      </c>
      <c r="I15" s="4">
        <f>1000000*38.5226</f>
        <v>38522600</v>
      </c>
    </row>
    <row r="16" spans="2:9" x14ac:dyDescent="0.3">
      <c r="B16" s="4" t="s">
        <v>9</v>
      </c>
      <c r="C16" s="4">
        <v>5473.1</v>
      </c>
      <c r="D16" s="4">
        <v>5472.5</v>
      </c>
      <c r="E16" s="4">
        <f>1000*5.455</f>
        <v>5455</v>
      </c>
      <c r="F16" s="4">
        <v>5489.9</v>
      </c>
      <c r="G16" s="4">
        <f>1000*5.403</f>
        <v>5403</v>
      </c>
      <c r="H16" s="4">
        <f>1000*5.7644</f>
        <v>5764.4000000000005</v>
      </c>
      <c r="I16" s="4">
        <f>1000*5.9165</f>
        <v>5916.5</v>
      </c>
    </row>
    <row r="17" spans="2:9" x14ac:dyDescent="0.3">
      <c r="B17" s="4" t="s">
        <v>10</v>
      </c>
      <c r="C17" s="4">
        <v>142.62</v>
      </c>
      <c r="D17" s="4">
        <v>143.61000000000001</v>
      </c>
      <c r="E17" s="4">
        <v>140.11000000000001</v>
      </c>
      <c r="F17" s="4">
        <v>134.94</v>
      </c>
      <c r="G17" s="4">
        <v>287.48</v>
      </c>
      <c r="H17" s="4">
        <v>135.80000000000001</v>
      </c>
      <c r="I17" s="4">
        <v>138.68</v>
      </c>
    </row>
    <row r="18" spans="2:9" x14ac:dyDescent="0.3">
      <c r="B18" s="4" t="s">
        <v>21</v>
      </c>
      <c r="C18" s="4">
        <v>63.469000000000001</v>
      </c>
      <c r="D18" s="4">
        <v>61.780999999999999</v>
      </c>
      <c r="E18" s="4">
        <v>65.617999999999995</v>
      </c>
      <c r="F18" s="4">
        <v>287.48</v>
      </c>
      <c r="G18" s="4">
        <v>134.94</v>
      </c>
      <c r="H18" s="4">
        <v>2094.9</v>
      </c>
      <c r="I18" s="4">
        <f>1000*29.026</f>
        <v>29026</v>
      </c>
    </row>
    <row r="21" spans="2:9" x14ac:dyDescent="0.3">
      <c r="C21">
        <v>256</v>
      </c>
      <c r="D21">
        <v>512</v>
      </c>
      <c r="E21">
        <v>1024</v>
      </c>
      <c r="F21">
        <v>16384</v>
      </c>
      <c r="G21">
        <f>F21*8</f>
        <v>131072</v>
      </c>
      <c r="H21">
        <f>G21*8</f>
        <v>1048576</v>
      </c>
      <c r="I21">
        <f>F21*1024</f>
        <v>16777216</v>
      </c>
    </row>
    <row r="22" spans="2:9" x14ac:dyDescent="0.3">
      <c r="B22" t="s">
        <v>19</v>
      </c>
      <c r="C22">
        <v>99.99</v>
      </c>
      <c r="D22">
        <v>99.99</v>
      </c>
      <c r="E22">
        <v>99.98</v>
      </c>
      <c r="F22">
        <v>99.88</v>
      </c>
      <c r="G22">
        <v>99.85</v>
      </c>
      <c r="H22">
        <v>99.75</v>
      </c>
      <c r="I22">
        <v>99.74</v>
      </c>
    </row>
    <row r="23" spans="2:9" x14ac:dyDescent="0.3">
      <c r="B23" t="s">
        <v>20</v>
      </c>
      <c r="C23">
        <v>0.01</v>
      </c>
      <c r="D23">
        <v>0.01</v>
      </c>
      <c r="E23">
        <v>0.02</v>
      </c>
      <c r="F23">
        <v>0.09</v>
      </c>
      <c r="G23">
        <v>0.13</v>
      </c>
      <c r="H23">
        <v>0.19</v>
      </c>
      <c r="I23">
        <v>0.19</v>
      </c>
    </row>
    <row r="24" spans="2:9" x14ac:dyDescent="0.3">
      <c r="B24" s="2" t="s">
        <v>3</v>
      </c>
      <c r="C24">
        <v>0</v>
      </c>
      <c r="D24">
        <v>0</v>
      </c>
      <c r="E24">
        <v>0</v>
      </c>
      <c r="F24">
        <v>0.03</v>
      </c>
      <c r="G24">
        <v>0.03</v>
      </c>
      <c r="H24">
        <v>0.06</v>
      </c>
      <c r="I24">
        <v>7.0000000000000007E-2</v>
      </c>
    </row>
    <row r="25" spans="2:9" x14ac:dyDescent="0.3">
      <c r="B25" s="2" t="s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2:9" x14ac:dyDescent="0.3">
      <c r="C26">
        <v>256</v>
      </c>
      <c r="D26">
        <v>512</v>
      </c>
      <c r="E26">
        <v>1024</v>
      </c>
      <c r="F26">
        <v>16384</v>
      </c>
      <c r="G26">
        <f>F26*8</f>
        <v>131072</v>
      </c>
      <c r="H26">
        <f>G26*8</f>
        <v>1048576</v>
      </c>
      <c r="I26">
        <f>F26*1024</f>
        <v>16777216</v>
      </c>
    </row>
    <row r="27" spans="2:9" x14ac:dyDescent="0.3">
      <c r="B27" t="s">
        <v>8</v>
      </c>
      <c r="C27">
        <v>58.39</v>
      </c>
      <c r="D27">
        <v>57.98</v>
      </c>
      <c r="E27">
        <v>59.59</v>
      </c>
      <c r="F27">
        <v>56.39</v>
      </c>
      <c r="G27">
        <v>78.08</v>
      </c>
      <c r="H27">
        <v>3.67</v>
      </c>
      <c r="I27">
        <v>0.27</v>
      </c>
    </row>
    <row r="28" spans="2:9" x14ac:dyDescent="0.3">
      <c r="B28" t="s">
        <v>13</v>
      </c>
      <c r="C28">
        <v>38.07</v>
      </c>
      <c r="D28">
        <v>38.51</v>
      </c>
      <c r="E28">
        <v>37.005000000000003</v>
      </c>
      <c r="F28">
        <v>40.17</v>
      </c>
      <c r="G28">
        <v>20.62</v>
      </c>
      <c r="H28">
        <v>96.03</v>
      </c>
      <c r="I28">
        <v>99.64</v>
      </c>
    </row>
    <row r="29" spans="2:9" x14ac:dyDescent="0.3">
      <c r="B29" t="s">
        <v>9</v>
      </c>
      <c r="C29">
        <v>3.4</v>
      </c>
      <c r="D29">
        <v>3.37</v>
      </c>
      <c r="E29">
        <v>3.22</v>
      </c>
      <c r="F29">
        <v>3.29</v>
      </c>
      <c r="G29">
        <v>1.19</v>
      </c>
      <c r="H29">
        <v>0.21</v>
      </c>
      <c r="I29">
        <v>0.02</v>
      </c>
    </row>
    <row r="30" spans="2:9" x14ac:dyDescent="0.3">
      <c r="B30" t="s">
        <v>10</v>
      </c>
      <c r="C30">
        <v>0.09</v>
      </c>
      <c r="D30">
        <v>0.09</v>
      </c>
      <c r="E30">
        <v>0.08</v>
      </c>
      <c r="F30">
        <v>7.0000000000000007E-2</v>
      </c>
      <c r="G30">
        <v>0.06</v>
      </c>
      <c r="H30">
        <v>0</v>
      </c>
      <c r="I30">
        <v>0</v>
      </c>
    </row>
    <row r="31" spans="2:9" x14ac:dyDescent="0.3">
      <c r="B31" t="s">
        <v>21</v>
      </c>
      <c r="C31">
        <v>0.04</v>
      </c>
      <c r="D31">
        <v>0.04</v>
      </c>
      <c r="E31">
        <v>0.04</v>
      </c>
      <c r="F31">
        <v>0.06</v>
      </c>
      <c r="G31">
        <v>0.03</v>
      </c>
      <c r="H31">
        <v>0.08</v>
      </c>
      <c r="I31">
        <v>0.08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D276-73F1-4C82-9C9A-97D1997649AF}">
  <dimension ref="B2:E31"/>
  <sheetViews>
    <sheetView workbookViewId="0">
      <selection activeCell="AF27" sqref="AF27"/>
    </sheetView>
  </sheetViews>
  <sheetFormatPr defaultRowHeight="14.4" x14ac:dyDescent="0.3"/>
  <cols>
    <col min="2" max="2" width="19.33203125" bestFit="1" customWidth="1"/>
  </cols>
  <sheetData>
    <row r="2" spans="2:5" x14ac:dyDescent="0.3">
      <c r="C2" t="s">
        <v>14</v>
      </c>
      <c r="D2">
        <v>1024</v>
      </c>
    </row>
    <row r="3" spans="2:5" x14ac:dyDescent="0.3">
      <c r="C3" t="s">
        <v>15</v>
      </c>
      <c r="D3">
        <v>100000</v>
      </c>
    </row>
    <row r="4" spans="2:5" x14ac:dyDescent="0.3">
      <c r="C4" t="s">
        <v>16</v>
      </c>
      <c r="D4">
        <v>32</v>
      </c>
    </row>
    <row r="5" spans="2:5" x14ac:dyDescent="0.3">
      <c r="C5" t="s">
        <v>17</v>
      </c>
      <c r="D5">
        <v>32</v>
      </c>
    </row>
    <row r="7" spans="2:5" x14ac:dyDescent="0.3">
      <c r="C7" t="s">
        <v>15</v>
      </c>
      <c r="D7">
        <v>1024</v>
      </c>
    </row>
    <row r="8" spans="2:5" x14ac:dyDescent="0.3">
      <c r="C8">
        <v>10000</v>
      </c>
      <c r="D8">
        <v>100000</v>
      </c>
      <c r="E8">
        <v>1000000</v>
      </c>
    </row>
    <row r="9" spans="2:5" x14ac:dyDescent="0.3">
      <c r="B9" t="s">
        <v>19</v>
      </c>
      <c r="C9">
        <v>765.75</v>
      </c>
      <c r="D9">
        <f>1000*62.559</f>
        <v>62559</v>
      </c>
      <c r="E9">
        <f>572.17*1000</f>
        <v>572170</v>
      </c>
    </row>
    <row r="10" spans="2:5" x14ac:dyDescent="0.3">
      <c r="B10" t="s">
        <v>20</v>
      </c>
      <c r="C10">
        <v>6.1440000000000001</v>
      </c>
      <c r="D10">
        <v>5.8550000000000004</v>
      </c>
      <c r="E10">
        <v>5.2160000000000002</v>
      </c>
    </row>
    <row r="11" spans="2:5" x14ac:dyDescent="0.3">
      <c r="B11" s="2" t="s">
        <v>3</v>
      </c>
      <c r="C11">
        <v>2.496</v>
      </c>
      <c r="D11">
        <v>2.464</v>
      </c>
      <c r="E11">
        <v>2.4</v>
      </c>
    </row>
    <row r="12" spans="2:5" x14ac:dyDescent="0.3">
      <c r="B12" s="2" t="s">
        <v>4</v>
      </c>
      <c r="C12">
        <v>1.92</v>
      </c>
      <c r="D12">
        <v>1.8879999999999999</v>
      </c>
      <c r="E12">
        <v>1.792</v>
      </c>
    </row>
    <row r="13" spans="2:5" x14ac:dyDescent="0.3">
      <c r="C13">
        <v>10000</v>
      </c>
      <c r="D13">
        <v>100000</v>
      </c>
      <c r="E13">
        <v>1000000</v>
      </c>
    </row>
    <row r="14" spans="2:5" x14ac:dyDescent="0.3">
      <c r="B14" s="4" t="s">
        <v>8</v>
      </c>
      <c r="C14" s="4">
        <f>1000*103.23</f>
        <v>103230</v>
      </c>
      <c r="D14" s="4">
        <f>1000*100.62</f>
        <v>100620</v>
      </c>
      <c r="E14" s="4">
        <f>1000*102.03</f>
        <v>102030</v>
      </c>
    </row>
    <row r="15" spans="2:5" x14ac:dyDescent="0.3">
      <c r="B15" s="4" t="s">
        <v>13</v>
      </c>
      <c r="C15" s="4">
        <v>770.72</v>
      </c>
      <c r="D15" s="4">
        <f>1000*62.565</f>
        <v>62565</v>
      </c>
      <c r="E15" s="4">
        <f>572.18*1000</f>
        <v>572180</v>
      </c>
    </row>
    <row r="16" spans="2:5" x14ac:dyDescent="0.3">
      <c r="B16" s="4" t="s">
        <v>9</v>
      </c>
      <c r="C16" s="4">
        <v>6950.6</v>
      </c>
      <c r="D16" s="4">
        <f>1000*5.455</f>
        <v>5455</v>
      </c>
      <c r="E16" s="4">
        <v>5235.5</v>
      </c>
    </row>
    <row r="17" spans="2:5" x14ac:dyDescent="0.3">
      <c r="B17" s="4" t="s">
        <v>10</v>
      </c>
      <c r="C17" s="4">
        <v>142.25</v>
      </c>
      <c r="D17" s="4">
        <v>140.11000000000001</v>
      </c>
      <c r="E17" s="4">
        <v>135.07</v>
      </c>
    </row>
    <row r="18" spans="2:5" x14ac:dyDescent="0.3">
      <c r="B18" s="4" t="s">
        <v>21</v>
      </c>
      <c r="C18" s="4">
        <v>64.793999999999997</v>
      </c>
      <c r="D18" s="4">
        <v>65.617999999999995</v>
      </c>
      <c r="E18" s="4">
        <v>68.567999999999998</v>
      </c>
    </row>
    <row r="21" spans="2:5" x14ac:dyDescent="0.3">
      <c r="C21">
        <v>10000</v>
      </c>
      <c r="D21">
        <v>100000</v>
      </c>
      <c r="E21">
        <v>1000000</v>
      </c>
    </row>
    <row r="22" spans="2:5" x14ac:dyDescent="0.3">
      <c r="B22" t="s">
        <v>19</v>
      </c>
      <c r="C22">
        <v>98.64</v>
      </c>
      <c r="D22">
        <v>99.98</v>
      </c>
      <c r="E22">
        <v>100</v>
      </c>
    </row>
    <row r="23" spans="2:5" x14ac:dyDescent="0.3">
      <c r="B23" t="s">
        <v>20</v>
      </c>
      <c r="C23">
        <v>0.79</v>
      </c>
      <c r="D23">
        <v>0.02</v>
      </c>
      <c r="E23">
        <v>0</v>
      </c>
    </row>
    <row r="24" spans="2:5" x14ac:dyDescent="0.3">
      <c r="B24" s="2" t="s">
        <v>3</v>
      </c>
      <c r="C24">
        <v>0.32</v>
      </c>
      <c r="D24">
        <v>0</v>
      </c>
      <c r="E24">
        <v>0</v>
      </c>
    </row>
    <row r="25" spans="2:5" x14ac:dyDescent="0.3">
      <c r="B25" s="2" t="s">
        <v>4</v>
      </c>
      <c r="C25">
        <v>0.25</v>
      </c>
      <c r="D25">
        <v>0</v>
      </c>
      <c r="E25">
        <v>0</v>
      </c>
    </row>
    <row r="26" spans="2:5" x14ac:dyDescent="0.3">
      <c r="C26">
        <v>10000</v>
      </c>
      <c r="D26">
        <v>100000</v>
      </c>
      <c r="E26">
        <v>1000000</v>
      </c>
    </row>
    <row r="27" spans="2:5" x14ac:dyDescent="0.3">
      <c r="B27" t="s">
        <v>8</v>
      </c>
      <c r="C27">
        <v>92.85</v>
      </c>
      <c r="D27">
        <v>59.59</v>
      </c>
      <c r="E27">
        <v>15.01</v>
      </c>
    </row>
    <row r="28" spans="2:5" x14ac:dyDescent="0.3">
      <c r="B28" t="s">
        <v>13</v>
      </c>
      <c r="C28">
        <v>0.69</v>
      </c>
      <c r="D28">
        <v>37.005000000000003</v>
      </c>
      <c r="E28">
        <v>84.18</v>
      </c>
    </row>
    <row r="29" spans="2:5" x14ac:dyDescent="0.3">
      <c r="B29" t="s">
        <v>9</v>
      </c>
      <c r="C29">
        <v>6.25</v>
      </c>
      <c r="D29">
        <v>3.22</v>
      </c>
      <c r="E29">
        <v>0.77</v>
      </c>
    </row>
    <row r="30" spans="2:5" x14ac:dyDescent="0.3">
      <c r="B30" t="s">
        <v>10</v>
      </c>
      <c r="C30">
        <v>0.13</v>
      </c>
      <c r="D30">
        <v>0.08</v>
      </c>
      <c r="E30">
        <v>0.02</v>
      </c>
    </row>
    <row r="31" spans="2:5" x14ac:dyDescent="0.3">
      <c r="B31" t="s">
        <v>21</v>
      </c>
      <c r="C31">
        <v>0.06</v>
      </c>
      <c r="D31">
        <v>0.04</v>
      </c>
      <c r="E31">
        <v>0.01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AB24-45F6-423A-A46B-4B687B775F32}">
  <dimension ref="B2:E31"/>
  <sheetViews>
    <sheetView workbookViewId="0">
      <selection activeCell="K5" sqref="K5"/>
    </sheetView>
  </sheetViews>
  <sheetFormatPr defaultRowHeight="14.4" x14ac:dyDescent="0.3"/>
  <cols>
    <col min="2" max="2" width="19.33203125" bestFit="1" customWidth="1"/>
  </cols>
  <sheetData>
    <row r="2" spans="2:5" x14ac:dyDescent="0.3">
      <c r="C2" t="s">
        <v>14</v>
      </c>
      <c r="D2">
        <v>1024</v>
      </c>
    </row>
    <row r="3" spans="2:5" x14ac:dyDescent="0.3">
      <c r="C3" t="s">
        <v>15</v>
      </c>
      <c r="D3">
        <v>100000</v>
      </c>
    </row>
    <row r="4" spans="2:5" x14ac:dyDescent="0.3">
      <c r="C4" t="s">
        <v>16</v>
      </c>
      <c r="D4">
        <v>32</v>
      </c>
    </row>
    <row r="5" spans="2:5" x14ac:dyDescent="0.3">
      <c r="C5" t="s">
        <v>17</v>
      </c>
      <c r="D5">
        <v>32</v>
      </c>
    </row>
    <row r="7" spans="2:5" x14ac:dyDescent="0.3">
      <c r="C7" t="s">
        <v>22</v>
      </c>
      <c r="D7">
        <v>1024</v>
      </c>
    </row>
    <row r="8" spans="2:5" x14ac:dyDescent="0.3">
      <c r="C8">
        <v>4</v>
      </c>
      <c r="D8">
        <v>32</v>
      </c>
      <c r="E8">
        <v>128</v>
      </c>
    </row>
    <row r="9" spans="2:5" x14ac:dyDescent="0.3">
      <c r="B9" t="s">
        <v>19</v>
      </c>
      <c r="C9">
        <v>66663</v>
      </c>
      <c r="D9">
        <f>1000*62.559</f>
        <v>62559</v>
      </c>
      <c r="E9">
        <f>1000*62.927</f>
        <v>62927</v>
      </c>
    </row>
    <row r="10" spans="2:5" x14ac:dyDescent="0.3">
      <c r="B10" t="s">
        <v>20</v>
      </c>
      <c r="C10">
        <v>25.568000000000001</v>
      </c>
      <c r="D10">
        <v>5.8550000000000004</v>
      </c>
      <c r="E10">
        <v>5.7279999999999998</v>
      </c>
    </row>
    <row r="11" spans="2:5" x14ac:dyDescent="0.3">
      <c r="B11" s="2" t="s">
        <v>3</v>
      </c>
      <c r="C11">
        <v>2.464</v>
      </c>
      <c r="D11">
        <v>2.464</v>
      </c>
      <c r="E11">
        <v>2.56</v>
      </c>
    </row>
    <row r="12" spans="2:5" x14ac:dyDescent="0.3">
      <c r="B12" s="2" t="s">
        <v>4</v>
      </c>
      <c r="C12">
        <v>1.92</v>
      </c>
      <c r="D12">
        <v>1.8879999999999999</v>
      </c>
      <c r="E12">
        <v>1.984</v>
      </c>
    </row>
    <row r="13" spans="2:5" x14ac:dyDescent="0.3">
      <c r="C13">
        <v>10000</v>
      </c>
      <c r="D13">
        <v>100000</v>
      </c>
      <c r="E13">
        <v>1000000</v>
      </c>
    </row>
    <row r="14" spans="2:5" x14ac:dyDescent="0.3">
      <c r="B14" s="4" t="s">
        <v>8</v>
      </c>
      <c r="C14" s="4">
        <v>106980</v>
      </c>
      <c r="D14" s="4">
        <f>1000*100.62</f>
        <v>100620</v>
      </c>
      <c r="E14" s="4">
        <v>101230</v>
      </c>
    </row>
    <row r="15" spans="2:5" x14ac:dyDescent="0.3">
      <c r="B15" s="4" t="s">
        <v>13</v>
      </c>
      <c r="C15" s="4">
        <v>66691</v>
      </c>
      <c r="D15" s="4">
        <f>1000*62.565</f>
        <v>62565</v>
      </c>
      <c r="E15" s="4">
        <v>62933</v>
      </c>
    </row>
    <row r="16" spans="2:5" x14ac:dyDescent="0.3">
      <c r="B16" s="4" t="s">
        <v>9</v>
      </c>
      <c r="C16" s="4">
        <v>5395.3</v>
      </c>
      <c r="D16" s="4">
        <f>1000*5.455</f>
        <v>5455</v>
      </c>
      <c r="E16" s="4">
        <v>5469.7</v>
      </c>
    </row>
    <row r="17" spans="2:5" x14ac:dyDescent="0.3">
      <c r="B17" s="4" t="s">
        <v>10</v>
      </c>
      <c r="C17" s="4">
        <v>142.25</v>
      </c>
      <c r="D17" s="4">
        <v>140.11000000000001</v>
      </c>
      <c r="E17" s="4">
        <v>138.91999999999999</v>
      </c>
    </row>
    <row r="18" spans="2:5" x14ac:dyDescent="0.3">
      <c r="B18" s="4" t="s">
        <v>21</v>
      </c>
      <c r="C18" s="4">
        <v>66.498000000000005</v>
      </c>
      <c r="D18" s="4">
        <v>65.617999999999995</v>
      </c>
      <c r="E18" s="4">
        <v>61.411000000000001</v>
      </c>
    </row>
    <row r="21" spans="2:5" x14ac:dyDescent="0.3">
      <c r="C21">
        <v>10000</v>
      </c>
      <c r="D21">
        <v>100000</v>
      </c>
      <c r="E21">
        <v>1000000</v>
      </c>
    </row>
    <row r="22" spans="2:5" x14ac:dyDescent="0.3">
      <c r="B22" t="s">
        <v>19</v>
      </c>
      <c r="C22">
        <v>99.96</v>
      </c>
      <c r="D22">
        <v>99.98</v>
      </c>
      <c r="E22">
        <v>99.98</v>
      </c>
    </row>
    <row r="23" spans="2:5" x14ac:dyDescent="0.3">
      <c r="B23" t="s">
        <v>20</v>
      </c>
      <c r="C23">
        <v>0.04</v>
      </c>
      <c r="D23">
        <v>0.02</v>
      </c>
      <c r="E23">
        <v>0.02</v>
      </c>
    </row>
    <row r="24" spans="2:5" x14ac:dyDescent="0.3">
      <c r="B24" s="2" t="s">
        <v>3</v>
      </c>
      <c r="C24">
        <v>0</v>
      </c>
      <c r="D24">
        <v>0</v>
      </c>
      <c r="E24">
        <v>0</v>
      </c>
    </row>
    <row r="25" spans="2:5" x14ac:dyDescent="0.3">
      <c r="B25" s="2" t="s">
        <v>4</v>
      </c>
      <c r="C25">
        <v>0</v>
      </c>
      <c r="D25">
        <v>0</v>
      </c>
      <c r="E25">
        <v>0</v>
      </c>
    </row>
    <row r="26" spans="2:5" x14ac:dyDescent="0.3">
      <c r="C26">
        <v>10000</v>
      </c>
      <c r="D26">
        <v>100000</v>
      </c>
      <c r="E26">
        <v>1000000</v>
      </c>
    </row>
    <row r="27" spans="2:5" x14ac:dyDescent="0.3">
      <c r="B27" t="s">
        <v>8</v>
      </c>
      <c r="C27">
        <v>59.67</v>
      </c>
      <c r="D27">
        <v>59.59</v>
      </c>
      <c r="E27">
        <v>59.6</v>
      </c>
    </row>
    <row r="28" spans="2:5" x14ac:dyDescent="0.3">
      <c r="B28" t="s">
        <v>13</v>
      </c>
      <c r="C28">
        <v>37.200000000000003</v>
      </c>
      <c r="D28">
        <v>37.005000000000003</v>
      </c>
      <c r="E28">
        <v>37.049999999999997</v>
      </c>
    </row>
    <row r="29" spans="2:5" x14ac:dyDescent="0.3">
      <c r="B29" t="s">
        <v>9</v>
      </c>
      <c r="C29">
        <v>3.01</v>
      </c>
      <c r="D29">
        <v>3.22</v>
      </c>
      <c r="E29">
        <v>3.22</v>
      </c>
    </row>
    <row r="30" spans="2:5" x14ac:dyDescent="0.3">
      <c r="B30" t="s">
        <v>10</v>
      </c>
      <c r="C30">
        <v>7.0000000000000007E-2</v>
      </c>
      <c r="D30">
        <v>0.08</v>
      </c>
      <c r="E30">
        <v>0.08</v>
      </c>
    </row>
    <row r="31" spans="2:5" x14ac:dyDescent="0.3">
      <c r="B31" t="s">
        <v>21</v>
      </c>
      <c r="C31">
        <v>0.04</v>
      </c>
      <c r="D31">
        <v>0.04</v>
      </c>
      <c r="E31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SAXPY API Calls</vt:lpstr>
      <vt:lpstr>Monte </vt:lpstr>
      <vt:lpstr>Monte v2</vt:lpstr>
      <vt:lpstr>Monte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Devlin</dc:creator>
  <cp:lastModifiedBy>Devlin, Conor Xavier</cp:lastModifiedBy>
  <dcterms:created xsi:type="dcterms:W3CDTF">2015-06-05T18:17:20Z</dcterms:created>
  <dcterms:modified xsi:type="dcterms:W3CDTF">2025-02-01T18:53:02Z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2025-01-31T05:41:12Z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c9fbef23-4ba9-45fa-92a6-8b1faaa5808d</vt:lpwstr>
  </property>
  <property fmtid="{D5CDD505-2E9C-101B-9397-08002B2CF9AE}" pid="8" name="MSIP_Label_4044bd30-2ed7-4c9d-9d12-46200872a97b_ContentBits">
    <vt:lpwstr>0</vt:lpwstr>
  </property>
</Properties>
</file>