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DH_10017213\Private\Doc\"/>
    </mc:Choice>
  </mc:AlternateContent>
  <bookViews>
    <workbookView xWindow="-105" yWindow="-105" windowWidth="23250" windowHeight="12570"/>
  </bookViews>
  <sheets>
    <sheet name="HOME" sheetId="1" r:id="rId1"/>
    <sheet name="CAR" sheetId="2" r:id="rId2"/>
    <sheet name="car_list" sheetId="3" r:id="rId3"/>
    <sheet name="BABY" sheetId="4" r:id="rId4"/>
  </sheets>
  <calcPr calcId="162913"/>
</workbook>
</file>

<file path=xl/calcChain.xml><?xml version="1.0" encoding="utf-8"?>
<calcChain xmlns="http://schemas.openxmlformats.org/spreadsheetml/2006/main">
  <c r="F2722" i="1" l="1"/>
  <c r="G2704" i="1"/>
  <c r="G2703" i="1"/>
  <c r="G2701" i="1"/>
  <c r="F2692" i="1" l="1"/>
  <c r="G2674" i="1"/>
  <c r="G2673" i="1"/>
  <c r="G2671" i="1"/>
  <c r="F2662" i="1" l="1"/>
  <c r="G2644" i="1"/>
  <c r="G2643" i="1"/>
  <c r="G2641" i="1"/>
  <c r="F2632" i="1" l="1"/>
  <c r="G2614" i="1"/>
  <c r="G2613" i="1"/>
  <c r="G2611" i="1"/>
  <c r="F2602" i="1" l="1"/>
  <c r="G2584" i="1"/>
  <c r="G2583" i="1"/>
  <c r="G2581" i="1"/>
  <c r="F2572" i="1" l="1"/>
  <c r="G2554" i="1"/>
  <c r="G2553" i="1"/>
  <c r="G2551" i="1"/>
  <c r="F2542" i="1" l="1"/>
  <c r="G2524" i="1"/>
  <c r="G2523" i="1"/>
  <c r="G2521" i="1"/>
  <c r="F2512" i="1" l="1"/>
  <c r="G2494" i="1"/>
  <c r="G2493" i="1"/>
  <c r="G2491" i="1"/>
  <c r="F2482" i="1" l="1"/>
  <c r="G2464" i="1"/>
  <c r="G2463" i="1"/>
  <c r="G2461" i="1"/>
  <c r="F2452" i="1"/>
  <c r="G2434" i="1"/>
  <c r="G2433" i="1"/>
  <c r="G2431" i="1"/>
  <c r="F2422" i="1"/>
  <c r="G2404" i="1"/>
  <c r="G2403" i="1"/>
  <c r="G2401" i="1"/>
  <c r="F2392" i="1"/>
  <c r="G2374" i="1"/>
  <c r="G2373" i="1"/>
  <c r="G2371" i="1"/>
  <c r="F2360" i="1"/>
  <c r="G2342" i="1"/>
  <c r="G2341" i="1"/>
  <c r="G2339" i="1"/>
  <c r="F2330" i="1"/>
  <c r="G2312" i="1"/>
  <c r="G2311" i="1"/>
  <c r="G2309" i="1"/>
  <c r="F2300" i="1"/>
  <c r="G2282" i="1"/>
  <c r="G2281" i="1"/>
  <c r="G2279" i="1"/>
  <c r="F2270" i="1"/>
  <c r="G2252" i="1"/>
  <c r="G2251" i="1"/>
  <c r="G2249" i="1"/>
  <c r="F2240" i="1"/>
  <c r="G2222" i="1"/>
  <c r="G2221" i="1"/>
  <c r="G2219" i="1"/>
  <c r="F2210" i="1"/>
  <c r="G2192" i="1"/>
  <c r="G2191" i="1"/>
  <c r="G2189" i="1"/>
  <c r="G2159" i="1"/>
  <c r="F2180" i="1"/>
  <c r="G2162" i="1"/>
  <c r="G2161" i="1"/>
  <c r="F2150" i="1"/>
  <c r="G2132" i="1"/>
  <c r="G2131" i="1"/>
  <c r="G2129" i="1"/>
  <c r="F2120" i="1"/>
  <c r="G2102" i="1"/>
  <c r="G2101" i="1"/>
  <c r="G2099" i="1"/>
  <c r="K2099" i="1"/>
  <c r="K2071" i="1"/>
  <c r="F2090" i="1"/>
  <c r="G2074" i="1"/>
  <c r="G2073" i="1"/>
  <c r="G2071" i="1"/>
  <c r="F2062" i="1"/>
  <c r="G2046" i="1"/>
  <c r="G2045" i="1"/>
  <c r="G2043" i="1"/>
  <c r="F2034" i="1"/>
  <c r="G2018" i="1"/>
  <c r="G2017" i="1"/>
  <c r="G2015" i="1"/>
  <c r="F2006" i="1"/>
  <c r="G1990" i="1"/>
  <c r="G1989" i="1"/>
  <c r="G1987" i="1"/>
  <c r="F1978" i="1"/>
  <c r="G1962" i="1"/>
  <c r="G1961" i="1"/>
  <c r="G1959" i="1"/>
  <c r="F1950" i="1"/>
  <c r="G1934" i="1"/>
  <c r="G1933" i="1"/>
  <c r="G1931" i="1"/>
  <c r="G1905" i="1"/>
  <c r="F1922" i="1"/>
  <c r="G1906" i="1"/>
  <c r="G1903" i="1"/>
  <c r="G1877" i="1"/>
  <c r="G1875" i="1"/>
  <c r="F1894" i="1"/>
  <c r="G1878" i="1"/>
  <c r="G1850" i="1"/>
  <c r="F1867" i="1"/>
  <c r="G1851" i="1"/>
  <c r="G1848" i="1"/>
  <c r="F1840" i="1"/>
  <c r="G1825" i="1"/>
  <c r="G1824" i="1"/>
  <c r="J1824" i="1"/>
  <c r="G1822" i="1"/>
  <c r="F1814" i="1"/>
  <c r="G1799" i="1"/>
  <c r="G1798" i="1"/>
  <c r="G1796" i="1"/>
  <c r="G1772" i="1"/>
  <c r="I1772" i="1"/>
  <c r="F1788" i="1"/>
  <c r="G1775" i="1"/>
  <c r="G1773" i="1"/>
  <c r="G1770" i="1"/>
  <c r="F1763" i="1"/>
  <c r="G1750" i="1"/>
  <c r="G1748" i="1"/>
  <c r="G1747" i="1"/>
  <c r="G1745" i="1"/>
  <c r="G1720" i="1"/>
  <c r="F1738" i="1"/>
  <c r="G1725" i="1"/>
  <c r="G1723" i="1"/>
  <c r="G1722" i="1"/>
  <c r="F1713" i="1"/>
  <c r="G1700" i="1"/>
  <c r="G1698" i="1"/>
  <c r="G1697" i="1"/>
  <c r="G1695" i="1"/>
  <c r="F1688" i="1"/>
  <c r="G1675" i="1"/>
  <c r="G1673" i="1"/>
  <c r="G1672" i="1"/>
  <c r="G1670" i="1"/>
  <c r="F1663" i="1"/>
  <c r="G1650" i="1"/>
  <c r="G1648" i="1"/>
  <c r="G1647" i="1"/>
  <c r="G1645" i="1"/>
  <c r="F1638" i="1"/>
  <c r="G1625" i="1"/>
  <c r="G1623" i="1"/>
  <c r="G1622" i="1"/>
  <c r="G1620" i="1"/>
  <c r="G1597" i="1"/>
  <c r="J1597" i="1"/>
  <c r="F1613" i="1"/>
  <c r="G1600" i="1"/>
  <c r="G1598" i="1"/>
  <c r="G1595" i="1"/>
  <c r="G1545" i="1"/>
  <c r="F1587" i="1"/>
  <c r="G1574" i="1"/>
  <c r="G1572" i="1"/>
  <c r="G1571" i="1"/>
  <c r="J1571" i="1" s="1"/>
  <c r="G1569" i="1"/>
  <c r="F1544" i="1"/>
  <c r="F1561" i="1" s="1"/>
  <c r="G1543" i="1"/>
  <c r="G1548" i="1"/>
  <c r="G1546" i="1"/>
  <c r="G1520" i="1"/>
  <c r="F1536" i="1"/>
  <c r="G1523" i="1"/>
  <c r="G1521" i="1"/>
  <c r="G1518" i="1"/>
  <c r="G1495" i="1"/>
  <c r="F1511" i="1"/>
  <c r="G1498" i="1"/>
  <c r="G1496" i="1"/>
  <c r="G1493" i="1"/>
  <c r="G1470" i="1"/>
  <c r="F1486" i="1"/>
  <c r="G1473" i="1"/>
  <c r="G1471" i="1"/>
  <c r="G1468" i="1"/>
  <c r="G1445" i="1"/>
  <c r="F1461" i="1"/>
  <c r="G1448" i="1"/>
  <c r="G1446" i="1"/>
  <c r="G1443" i="1"/>
  <c r="F1437" i="1"/>
  <c r="G1424" i="1"/>
  <c r="G1422" i="1"/>
  <c r="G1419" i="1"/>
  <c r="K1397" i="1"/>
  <c r="F1413" i="1"/>
  <c r="G1400" i="1"/>
  <c r="G1398" i="1"/>
  <c r="G1395" i="1"/>
  <c r="F1389" i="1"/>
  <c r="G1384" i="1"/>
  <c r="G1376" i="1"/>
  <c r="G1374" i="1"/>
  <c r="G1371" i="1"/>
  <c r="G1360" i="1"/>
  <c r="F1365" i="1"/>
  <c r="G1352" i="1"/>
  <c r="G1350" i="1"/>
  <c r="G1348" i="1"/>
  <c r="G1329" i="1"/>
  <c r="F1342" i="1"/>
  <c r="G1327" i="1"/>
  <c r="G1325" i="1"/>
  <c r="F1319" i="1"/>
  <c r="G1304" i="1"/>
  <c r="G1302" i="1"/>
  <c r="F1296" i="1"/>
  <c r="G1281" i="1"/>
  <c r="G1279" i="1"/>
  <c r="F1273" i="1"/>
  <c r="G1259" i="1"/>
  <c r="G1257" i="1"/>
  <c r="F1253" i="1"/>
  <c r="G1239" i="1"/>
  <c r="G1237" i="1"/>
  <c r="F1233" i="1"/>
  <c r="G1219" i="1"/>
  <c r="G1217" i="1"/>
  <c r="F1213" i="1"/>
  <c r="G1199" i="1"/>
  <c r="G1197" i="1"/>
  <c r="F1193" i="1"/>
  <c r="G1179" i="1"/>
  <c r="G1177" i="1"/>
  <c r="F1173" i="1"/>
  <c r="G1159" i="1"/>
  <c r="G1157" i="1"/>
  <c r="F1153" i="1"/>
  <c r="G1139" i="1"/>
  <c r="G1137" i="1"/>
  <c r="F1133" i="1"/>
  <c r="G1119" i="1"/>
  <c r="G1117" i="1"/>
  <c r="F1113" i="1"/>
  <c r="G1099" i="1"/>
  <c r="G1097" i="1"/>
  <c r="F1093" i="1"/>
  <c r="G1079" i="1"/>
  <c r="G1077" i="1"/>
  <c r="F1073" i="1"/>
  <c r="G1059" i="1"/>
  <c r="G1057" i="1"/>
  <c r="F1053" i="1"/>
  <c r="G1039" i="1"/>
  <c r="G1037" i="1"/>
  <c r="F1033" i="1"/>
  <c r="G1019" i="1"/>
  <c r="G1017" i="1"/>
  <c r="F1013" i="1"/>
  <c r="G999" i="1"/>
  <c r="G997" i="1"/>
  <c r="F993" i="1"/>
  <c r="G979" i="1"/>
  <c r="G977" i="1"/>
  <c r="F973" i="1"/>
  <c r="G959" i="1"/>
  <c r="G957" i="1"/>
  <c r="F953" i="1"/>
  <c r="G939" i="1"/>
  <c r="G937" i="1"/>
  <c r="F933" i="1"/>
  <c r="G919" i="1"/>
  <c r="G917" i="1"/>
  <c r="F913" i="1"/>
  <c r="G900" i="1"/>
  <c r="G898" i="1"/>
  <c r="F894" i="1"/>
  <c r="G881" i="1"/>
  <c r="G879" i="1"/>
  <c r="F875" i="1"/>
  <c r="G862" i="1"/>
  <c r="G860" i="1"/>
  <c r="F856" i="1"/>
  <c r="G843" i="1"/>
  <c r="G841" i="1"/>
  <c r="F837" i="1"/>
  <c r="G824" i="1"/>
  <c r="G822" i="1"/>
  <c r="F818" i="1"/>
  <c r="G805" i="1"/>
  <c r="G803" i="1"/>
  <c r="F799" i="1"/>
  <c r="G786" i="1"/>
  <c r="G784" i="1"/>
  <c r="G765" i="1"/>
  <c r="F780" i="1"/>
  <c r="G767" i="1"/>
  <c r="F761" i="1"/>
  <c r="G746" i="1"/>
  <c r="G748" i="1"/>
  <c r="F742" i="1"/>
  <c r="G729" i="1"/>
  <c r="G727" i="1"/>
  <c r="F723" i="1"/>
  <c r="G710" i="1"/>
  <c r="G708" i="1"/>
  <c r="F704" i="1"/>
  <c r="G691" i="1"/>
  <c r="G689" i="1"/>
  <c r="I670" i="1"/>
  <c r="G670" i="1"/>
  <c r="F685" i="1"/>
  <c r="G672" i="1"/>
  <c r="F666" i="1"/>
  <c r="G653" i="1"/>
  <c r="G651" i="1"/>
  <c r="F647" i="1"/>
  <c r="G634" i="1"/>
  <c r="G632" i="1"/>
  <c r="F628" i="1"/>
  <c r="G615" i="1"/>
  <c r="G613" i="1"/>
  <c r="F609" i="1"/>
  <c r="G596" i="1"/>
  <c r="G594" i="1"/>
  <c r="F590" i="1"/>
  <c r="G577" i="1"/>
  <c r="G575" i="1"/>
  <c r="F571" i="1"/>
  <c r="G558" i="1"/>
  <c r="G556" i="1"/>
  <c r="G537" i="1"/>
  <c r="G518" i="1"/>
  <c r="F552" i="1"/>
  <c r="G539" i="1"/>
  <c r="F533" i="1"/>
  <c r="G520" i="1"/>
  <c r="F514" i="1"/>
  <c r="G501" i="1"/>
  <c r="G499" i="1"/>
  <c r="F495" i="1"/>
  <c r="G482" i="1"/>
  <c r="G480" i="1"/>
  <c r="F476" i="1"/>
  <c r="G463" i="1"/>
  <c r="G461" i="1"/>
  <c r="F457" i="1"/>
  <c r="G444" i="1"/>
  <c r="G442" i="1"/>
  <c r="F438" i="1"/>
  <c r="G425" i="1"/>
  <c r="G423" i="1"/>
  <c r="F419" i="1"/>
  <c r="G406" i="1"/>
  <c r="G404" i="1"/>
  <c r="F400" i="1"/>
  <c r="G387" i="1"/>
  <c r="G385" i="1"/>
  <c r="G366" i="1"/>
  <c r="F381" i="1"/>
  <c r="G368" i="1"/>
  <c r="F362" i="1"/>
  <c r="G349" i="1"/>
  <c r="G347" i="1"/>
  <c r="F343" i="1"/>
  <c r="G330" i="1"/>
  <c r="G328" i="1"/>
  <c r="G309" i="1"/>
  <c r="F324" i="1"/>
  <c r="G311" i="1"/>
  <c r="K306" i="1"/>
  <c r="L306" i="1" s="1"/>
  <c r="G290" i="1"/>
  <c r="F305" i="1"/>
  <c r="G292" i="1"/>
  <c r="F286" i="1"/>
  <c r="G273" i="1"/>
  <c r="G271" i="1"/>
  <c r="H286" i="1" s="1"/>
  <c r="C23" i="4"/>
  <c r="G251" i="1"/>
  <c r="F267" i="1"/>
  <c r="G253" i="1"/>
  <c r="F247" i="1"/>
  <c r="G235" i="1"/>
  <c r="G233" i="1"/>
  <c r="B71" i="3"/>
  <c r="B75" i="3"/>
  <c r="E75" i="3"/>
  <c r="H21" i="3"/>
  <c r="I22" i="3"/>
  <c r="K22" i="3"/>
  <c r="H31" i="3"/>
  <c r="B21" i="3"/>
  <c r="B28" i="3"/>
  <c r="B31" i="3"/>
  <c r="B58" i="3"/>
  <c r="B57" i="3"/>
  <c r="B59" i="3"/>
  <c r="B38" i="3"/>
  <c r="C38" i="3"/>
  <c r="C45" i="3"/>
  <c r="L215" i="1"/>
  <c r="L220" i="1" s="1"/>
  <c r="L213" i="1"/>
  <c r="F229" i="1"/>
  <c r="G217" i="1"/>
  <c r="G215" i="1"/>
  <c r="L197" i="1"/>
  <c r="L202" i="1" s="1"/>
  <c r="L195" i="1"/>
  <c r="F211" i="1"/>
  <c r="G199" i="1"/>
  <c r="G197" i="1"/>
  <c r="G13" i="3"/>
  <c r="C14" i="3"/>
  <c r="G8" i="3"/>
  <c r="C9" i="3"/>
  <c r="G3" i="3"/>
  <c r="C4" i="3"/>
  <c r="K10" i="2"/>
  <c r="J13" i="2"/>
  <c r="K5" i="2"/>
  <c r="F193" i="1"/>
  <c r="G181" i="1"/>
  <c r="G179" i="1"/>
  <c r="E10" i="2"/>
  <c r="E5" i="2"/>
  <c r="D13" i="2"/>
  <c r="G161" i="1"/>
  <c r="F175" i="1"/>
  <c r="H175" i="1" s="1"/>
  <c r="G163" i="1"/>
  <c r="J143" i="1"/>
  <c r="F157" i="1"/>
  <c r="H157" i="1" s="1"/>
  <c r="G145" i="1"/>
  <c r="G143" i="1"/>
  <c r="F139" i="1"/>
  <c r="H139" i="1" s="1"/>
  <c r="G127" i="1"/>
  <c r="G125" i="1"/>
  <c r="G107" i="1"/>
  <c r="F121" i="1"/>
  <c r="H121" i="1"/>
  <c r="G109" i="1"/>
  <c r="G89" i="1"/>
  <c r="F103" i="1"/>
  <c r="H103" i="1"/>
  <c r="G91" i="1"/>
  <c r="L91" i="1" s="1"/>
  <c r="G73" i="1"/>
  <c r="G71" i="1"/>
  <c r="F85" i="1"/>
  <c r="H85" i="1" s="1"/>
  <c r="F67" i="1"/>
  <c r="H67" i="1"/>
  <c r="H35" i="1"/>
  <c r="F49" i="1"/>
  <c r="H49" i="1" s="1"/>
  <c r="F31" i="1"/>
  <c r="H31" i="1" s="1"/>
  <c r="H5" i="1"/>
  <c r="F17" i="1"/>
  <c r="H17" i="1"/>
  <c r="I21" i="3"/>
  <c r="K21" i="3"/>
  <c r="C22" i="3"/>
  <c r="E22" i="3"/>
  <c r="C21" i="3"/>
  <c r="E21" i="3"/>
  <c r="B61" i="3"/>
  <c r="I31" i="3"/>
  <c r="K31" i="3"/>
  <c r="B46" i="3"/>
  <c r="C31" i="3"/>
  <c r="E74" i="3"/>
  <c r="E73" i="3"/>
  <c r="F75" i="3"/>
  <c r="H267" i="1"/>
  <c r="J269" i="1"/>
  <c r="I32" i="3"/>
  <c r="I30" i="3"/>
  <c r="L29" i="3"/>
  <c r="E31" i="3"/>
  <c r="C32" i="3"/>
  <c r="C30" i="3"/>
  <c r="F46" i="3"/>
  <c r="F47" i="3"/>
  <c r="F48" i="3"/>
  <c r="C48" i="3"/>
  <c r="B48" i="3"/>
  <c r="C50" i="3"/>
  <c r="L30" i="3"/>
  <c r="L28" i="3"/>
  <c r="F28" i="3"/>
  <c r="F29" i="3"/>
  <c r="F30" i="3"/>
  <c r="F50" i="3"/>
</calcChain>
</file>

<file path=xl/sharedStrings.xml><?xml version="1.0" encoding="utf-8"?>
<sst xmlns="http://schemas.openxmlformats.org/spreadsheetml/2006/main" count="5105" uniqueCount="266">
  <si>
    <t>SALTMING MONEY FLOW</t>
    <phoneticPr fontId="1" type="noConversion"/>
  </si>
  <si>
    <t>Category</t>
    <phoneticPr fontId="1" type="noConversion"/>
  </si>
  <si>
    <t>Content</t>
    <phoneticPr fontId="1" type="noConversion"/>
  </si>
  <si>
    <t>Amount</t>
    <phoneticPr fontId="1" type="noConversion"/>
  </si>
  <si>
    <t>Sum</t>
    <phoneticPr fontId="1" type="noConversion"/>
  </si>
  <si>
    <t>Note</t>
    <phoneticPr fontId="1" type="noConversion"/>
  </si>
  <si>
    <t>수입</t>
    <phoneticPr fontId="1" type="noConversion"/>
  </si>
  <si>
    <t>지출</t>
    <phoneticPr fontId="1" type="noConversion"/>
  </si>
  <si>
    <t>YYYY.MM</t>
    <phoneticPr fontId="1" type="noConversion"/>
  </si>
  <si>
    <t>DD</t>
    <phoneticPr fontId="1" type="noConversion"/>
  </si>
  <si>
    <t>한화손해보험</t>
    <phoneticPr fontId="1" type="noConversion"/>
  </si>
  <si>
    <t>현대카드</t>
    <phoneticPr fontId="1" type="noConversion"/>
  </si>
  <si>
    <t>메리츠모아리치</t>
    <phoneticPr fontId="1" type="noConversion"/>
  </si>
  <si>
    <t>삼성생명</t>
    <phoneticPr fontId="1" type="noConversion"/>
  </si>
  <si>
    <t>가스요금</t>
    <phoneticPr fontId="1" type="noConversion"/>
  </si>
  <si>
    <t>전기요금</t>
    <phoneticPr fontId="1" type="noConversion"/>
  </si>
  <si>
    <t>신한생명</t>
    <phoneticPr fontId="1" type="noConversion"/>
  </si>
  <si>
    <t>롯데손해보험</t>
    <phoneticPr fontId="1" type="noConversion"/>
  </si>
  <si>
    <t>메리츠실비</t>
    <phoneticPr fontId="1" type="noConversion"/>
  </si>
  <si>
    <t>아파트관리비</t>
    <phoneticPr fontId="1" type="noConversion"/>
  </si>
  <si>
    <t>지민 CMA</t>
    <phoneticPr fontId="1" type="noConversion"/>
  </si>
  <si>
    <t xml:space="preserve">급여 </t>
    <phoneticPr fontId="1" type="noConversion"/>
  </si>
  <si>
    <t>교통비</t>
    <phoneticPr fontId="1" type="noConversion"/>
  </si>
  <si>
    <t>총지출액</t>
    <phoneticPr fontId="1" type="noConversion"/>
  </si>
  <si>
    <t>저축</t>
    <phoneticPr fontId="1" type="noConversion"/>
  </si>
  <si>
    <t>2013.10</t>
    <phoneticPr fontId="1" type="noConversion"/>
  </si>
  <si>
    <t>HOLY</t>
    <phoneticPr fontId="1" type="noConversion"/>
  </si>
  <si>
    <t>주일헌금</t>
    <phoneticPr fontId="1" type="noConversion"/>
  </si>
  <si>
    <t>지민(공과금)</t>
    <phoneticPr fontId="1" type="noConversion"/>
  </si>
  <si>
    <t>보험비</t>
    <phoneticPr fontId="1" type="noConversion"/>
  </si>
  <si>
    <t>휴대폰요금</t>
    <phoneticPr fontId="1" type="noConversion"/>
  </si>
  <si>
    <t>십일조 (14년1월)</t>
    <phoneticPr fontId="1" type="noConversion"/>
  </si>
  <si>
    <t>기업은행</t>
    <phoneticPr fontId="1" type="noConversion"/>
  </si>
  <si>
    <t>우리은행(CMA)</t>
    <phoneticPr fontId="1" type="noConversion"/>
  </si>
  <si>
    <t>신한 -&gt; 우리(CMA)</t>
    <phoneticPr fontId="1" type="noConversion"/>
  </si>
  <si>
    <t>용돈</t>
    <phoneticPr fontId="1" type="noConversion"/>
  </si>
  <si>
    <t xml:space="preserve">급여(+퇴직금) </t>
    <phoneticPr fontId="1" type="noConversion"/>
  </si>
  <si>
    <t>급여</t>
    <phoneticPr fontId="1" type="noConversion"/>
  </si>
  <si>
    <t>십일조</t>
    <phoneticPr fontId="1" type="noConversion"/>
  </si>
  <si>
    <t>르노삼성 SM3 뉴 제너레이션 LE16</t>
  </si>
  <si>
    <t>2007년 07월</t>
  </si>
  <si>
    <t>청색</t>
  </si>
  <si>
    <t>오토</t>
  </si>
  <si>
    <t>가솔린</t>
  </si>
  <si>
    <t>85,060km</t>
  </si>
  <si>
    <t>차량대금</t>
  </si>
  <si>
    <t>등록/취득세</t>
  </si>
  <si>
    <t>증지대</t>
  </si>
  <si>
    <t>인지대</t>
  </si>
  <si>
    <t>번호판교체비</t>
  </si>
  <si>
    <t>엔카수수료</t>
    <phoneticPr fontId="1" type="noConversion"/>
  </si>
  <si>
    <t>합계</t>
    <phoneticPr fontId="1" type="noConversion"/>
  </si>
  <si>
    <t>공채매입비용</t>
    <phoneticPr fontId="1" type="noConversion"/>
  </si>
  <si>
    <t>보험료</t>
    <phoneticPr fontId="1" type="noConversion"/>
  </si>
  <si>
    <t>자동차세</t>
    <phoneticPr fontId="1" type="noConversion"/>
  </si>
  <si>
    <t>2014.10</t>
    <phoneticPr fontId="1" type="noConversion"/>
  </si>
  <si>
    <t>르노삼성 뉴SM3 SE</t>
    <phoneticPr fontId="1" type="noConversion"/>
  </si>
  <si>
    <t>2011년 03월</t>
    <phoneticPr fontId="1" type="noConversion"/>
  </si>
  <si>
    <t>은색</t>
    <phoneticPr fontId="1" type="noConversion"/>
  </si>
  <si>
    <t>64,650km</t>
    <phoneticPr fontId="1" type="noConversion"/>
  </si>
  <si>
    <t>라세티 프리미어 1.6 SX 일반형</t>
    <phoneticPr fontId="1" type="noConversion"/>
  </si>
  <si>
    <t>10/11식(11년형)</t>
    <phoneticPr fontId="1" type="noConversion"/>
  </si>
  <si>
    <t>57701 km</t>
    <phoneticPr fontId="1" type="noConversion"/>
  </si>
  <si>
    <t xml:space="preserve">렌트 이력 </t>
    <phoneticPr fontId="1" type="noConversion"/>
  </si>
  <si>
    <t>사이드씰패널 판금</t>
    <phoneticPr fontId="1" type="noConversion"/>
  </si>
  <si>
    <t xml:space="preserve">취등록세 </t>
    <phoneticPr fontId="1" type="noConversion"/>
  </si>
  <si>
    <t>공채매입비</t>
    <phoneticPr fontId="1" type="noConversion"/>
  </si>
  <si>
    <t>증지대</t>
    <phoneticPr fontId="1" type="noConversion"/>
  </si>
  <si>
    <t>인지대</t>
    <phoneticPr fontId="1" type="noConversion"/>
  </si>
  <si>
    <t>번호판교체비</t>
    <phoneticPr fontId="1" type="noConversion"/>
  </si>
  <si>
    <t>총금액</t>
    <phoneticPr fontId="1" type="noConversion"/>
  </si>
  <si>
    <t>58001 km</t>
    <phoneticPr fontId="1" type="noConversion"/>
  </si>
  <si>
    <t>용도변경없음</t>
    <phoneticPr fontId="1" type="noConversion"/>
  </si>
  <si>
    <t>프론트휀더/도어 교환</t>
    <phoneticPr fontId="1" type="noConversion"/>
  </si>
  <si>
    <t>08/11식(09년형)</t>
    <phoneticPr fontId="1" type="noConversion"/>
  </si>
  <si>
    <t>2014.11</t>
    <phoneticPr fontId="1" type="noConversion"/>
  </si>
  <si>
    <t>우리</t>
    <phoneticPr fontId="1" type="noConversion"/>
  </si>
  <si>
    <t>기업</t>
    <phoneticPr fontId="1" type="noConversion"/>
  </si>
  <si>
    <t>국민</t>
    <phoneticPr fontId="1" type="noConversion"/>
  </si>
  <si>
    <t>618 404131 18 276</t>
  </si>
  <si>
    <t>070 091595 01 017</t>
  </si>
  <si>
    <t>422401-01-283265</t>
  </si>
  <si>
    <t>자동이체</t>
    <phoneticPr fontId="1" type="noConversion"/>
  </si>
  <si>
    <t>1.4 Turbo LS 고급형 A/T</t>
  </si>
  <si>
    <t>2014.12</t>
    <phoneticPr fontId="1" type="noConversion"/>
  </si>
  <si>
    <t>크루즈 1.8 가솔린 LT+ A/T</t>
    <phoneticPr fontId="1" type="noConversion"/>
  </si>
  <si>
    <t>SM3 SE SP 15MY Neo</t>
    <phoneticPr fontId="1" type="noConversion"/>
  </si>
  <si>
    <t>SM3 SE  Neo</t>
    <phoneticPr fontId="1" type="noConversion"/>
  </si>
  <si>
    <t>2015.01</t>
    <phoneticPr fontId="1" type="noConversion"/>
  </si>
  <si>
    <t>2015.02</t>
    <phoneticPr fontId="1" type="noConversion"/>
  </si>
  <si>
    <t>보험비 + 휴대폰요금</t>
    <phoneticPr fontId="1" type="noConversion"/>
  </si>
  <si>
    <t>CMA</t>
    <phoneticPr fontId="1" type="noConversion"/>
  </si>
  <si>
    <t>동헌 용돈</t>
    <phoneticPr fontId="1" type="noConversion"/>
  </si>
  <si>
    <t>지민 용돈</t>
    <phoneticPr fontId="1" type="noConversion"/>
  </si>
  <si>
    <t>동헌 지출</t>
    <phoneticPr fontId="1" type="noConversion"/>
  </si>
  <si>
    <t>지민 지출</t>
    <phoneticPr fontId="1" type="noConversion"/>
  </si>
  <si>
    <t>생활비</t>
    <phoneticPr fontId="1" type="noConversion"/>
  </si>
  <si>
    <t>공동 지출</t>
    <phoneticPr fontId="1" type="noConversion"/>
  </si>
  <si>
    <t>특별 지출</t>
    <phoneticPr fontId="1" type="noConversion"/>
  </si>
  <si>
    <t>유모차 (어보2)</t>
    <phoneticPr fontId="1" type="noConversion"/>
  </si>
  <si>
    <t>에르고 아기띠</t>
    <phoneticPr fontId="1" type="noConversion"/>
  </si>
  <si>
    <t>TOTAL</t>
    <phoneticPr fontId="1" type="noConversion"/>
  </si>
  <si>
    <t>- 쿨패드, 침받이, 워머(머핀)</t>
    <phoneticPr fontId="1" type="noConversion"/>
  </si>
  <si>
    <t>아기침대</t>
    <phoneticPr fontId="1" type="noConversion"/>
  </si>
  <si>
    <t>유팡소독기</t>
    <phoneticPr fontId="1" type="noConversion"/>
  </si>
  <si>
    <t>유아용 이불</t>
    <phoneticPr fontId="1" type="noConversion"/>
  </si>
  <si>
    <t>좁쌀베개</t>
    <phoneticPr fontId="1" type="noConversion"/>
  </si>
  <si>
    <t>젖병건조대</t>
    <phoneticPr fontId="1" type="noConversion"/>
  </si>
  <si>
    <t>젖꼭지솔</t>
    <phoneticPr fontId="1" type="noConversion"/>
  </si>
  <si>
    <t>브라운 체온계</t>
    <phoneticPr fontId="1" type="noConversion"/>
  </si>
  <si>
    <t>온습도계</t>
    <phoneticPr fontId="1" type="noConversion"/>
  </si>
  <si>
    <t>손목보호대</t>
    <phoneticPr fontId="1" type="noConversion"/>
  </si>
  <si>
    <t>수유티</t>
    <phoneticPr fontId="1" type="noConversion"/>
  </si>
  <si>
    <t>바운서</t>
    <phoneticPr fontId="1" type="noConversion"/>
  </si>
  <si>
    <t>쏘서</t>
    <phoneticPr fontId="1" type="noConversion"/>
  </si>
  <si>
    <t>아기체육관</t>
    <phoneticPr fontId="1" type="noConversion"/>
  </si>
  <si>
    <t>치발기</t>
    <phoneticPr fontId="1" type="noConversion"/>
  </si>
  <si>
    <t>알집매트</t>
    <phoneticPr fontId="1" type="noConversion"/>
  </si>
  <si>
    <t>미니에어컨</t>
    <phoneticPr fontId="1" type="noConversion"/>
  </si>
  <si>
    <t>-공기청정, 제습</t>
    <phoneticPr fontId="1" type="noConversion"/>
  </si>
  <si>
    <t>어보2 유모차</t>
    <phoneticPr fontId="1" type="noConversion"/>
  </si>
  <si>
    <t>price</t>
    <phoneticPr fontId="1" type="noConversion"/>
  </si>
  <si>
    <t>멕시코시 카시트</t>
    <phoneticPr fontId="1" type="noConversion"/>
  </si>
  <si>
    <t>유아 세탁세제</t>
    <phoneticPr fontId="1" type="noConversion"/>
  </si>
  <si>
    <t>2015.03</t>
    <phoneticPr fontId="1" type="noConversion"/>
  </si>
  <si>
    <t>2015.04</t>
    <phoneticPr fontId="1" type="noConversion"/>
  </si>
  <si>
    <t>2015.05</t>
    <phoneticPr fontId="1" type="noConversion"/>
  </si>
  <si>
    <t>2015.06</t>
    <phoneticPr fontId="1" type="noConversion"/>
  </si>
  <si>
    <t>우리 CMA</t>
    <phoneticPr fontId="1" type="noConversion"/>
  </si>
  <si>
    <t>우체국</t>
    <phoneticPr fontId="1" type="noConversion"/>
  </si>
  <si>
    <t>2015.07</t>
    <phoneticPr fontId="1" type="noConversion"/>
  </si>
  <si>
    <t>2015.08</t>
    <phoneticPr fontId="1" type="noConversion"/>
  </si>
  <si>
    <t>2015.09</t>
    <phoneticPr fontId="1" type="noConversion"/>
  </si>
  <si>
    <t>2015.10</t>
    <phoneticPr fontId="1" type="noConversion"/>
  </si>
  <si>
    <t>2015.11</t>
    <phoneticPr fontId="1" type="noConversion"/>
  </si>
  <si>
    <t>2015.12</t>
    <phoneticPr fontId="1" type="noConversion"/>
  </si>
  <si>
    <t>2016.01</t>
    <phoneticPr fontId="1" type="noConversion"/>
  </si>
  <si>
    <t>2016.02</t>
    <phoneticPr fontId="1" type="noConversion"/>
  </si>
  <si>
    <t>2016.03</t>
    <phoneticPr fontId="1" type="noConversion"/>
  </si>
  <si>
    <t>2016.04</t>
    <phoneticPr fontId="1" type="noConversion"/>
  </si>
  <si>
    <t>2016.05</t>
    <phoneticPr fontId="1" type="noConversion"/>
  </si>
  <si>
    <t>2016.06</t>
    <phoneticPr fontId="1" type="noConversion"/>
  </si>
  <si>
    <t>십일조포함</t>
    <phoneticPr fontId="1" type="noConversion"/>
  </si>
  <si>
    <t>2016.07</t>
    <phoneticPr fontId="1" type="noConversion"/>
  </si>
  <si>
    <t>2016.08</t>
    <phoneticPr fontId="1" type="noConversion"/>
  </si>
  <si>
    <t>2016.09</t>
    <phoneticPr fontId="1" type="noConversion"/>
  </si>
  <si>
    <t>2016.10</t>
    <phoneticPr fontId="1" type="noConversion"/>
  </si>
  <si>
    <t>2016.11</t>
    <phoneticPr fontId="1" type="noConversion"/>
  </si>
  <si>
    <t>2016.12</t>
    <phoneticPr fontId="1" type="noConversion"/>
  </si>
  <si>
    <t>2017.01</t>
    <phoneticPr fontId="1" type="noConversion"/>
  </si>
  <si>
    <t>2017.02</t>
    <phoneticPr fontId="1" type="noConversion"/>
  </si>
  <si>
    <t>2017.03</t>
    <phoneticPr fontId="1" type="noConversion"/>
  </si>
  <si>
    <t>2017.04</t>
    <phoneticPr fontId="1" type="noConversion"/>
  </si>
  <si>
    <t>2017.05</t>
    <phoneticPr fontId="1" type="noConversion"/>
  </si>
  <si>
    <t>2017.06</t>
    <phoneticPr fontId="1" type="noConversion"/>
  </si>
  <si>
    <t>2017.07</t>
    <phoneticPr fontId="1" type="noConversion"/>
  </si>
  <si>
    <t>2017.08</t>
    <phoneticPr fontId="1" type="noConversion"/>
  </si>
  <si>
    <t>2017.09</t>
    <phoneticPr fontId="1" type="noConversion"/>
  </si>
  <si>
    <t>하나 (지민)</t>
    <phoneticPr fontId="1" type="noConversion"/>
  </si>
  <si>
    <t>2017.10</t>
    <phoneticPr fontId="1" type="noConversion"/>
  </si>
  <si>
    <t>2017.11</t>
    <phoneticPr fontId="1" type="noConversion"/>
  </si>
  <si>
    <t>2017.12</t>
    <phoneticPr fontId="1" type="noConversion"/>
  </si>
  <si>
    <t>2018.01</t>
    <phoneticPr fontId="1" type="noConversion"/>
  </si>
  <si>
    <t>자동차 할부</t>
    <phoneticPr fontId="1" type="noConversion"/>
  </si>
  <si>
    <t>2018.02</t>
    <phoneticPr fontId="1" type="noConversion"/>
  </si>
  <si>
    <t>2018.03</t>
    <phoneticPr fontId="1" type="noConversion"/>
  </si>
  <si>
    <t>2018.04</t>
    <phoneticPr fontId="1" type="noConversion"/>
  </si>
  <si>
    <t>2018.05</t>
    <phoneticPr fontId="1" type="noConversion"/>
  </si>
  <si>
    <t>2018.06</t>
    <phoneticPr fontId="1" type="noConversion"/>
  </si>
  <si>
    <t>2018.07</t>
    <phoneticPr fontId="1" type="noConversion"/>
  </si>
  <si>
    <t>2018.08</t>
    <phoneticPr fontId="1" type="noConversion"/>
  </si>
  <si>
    <t>2018.09</t>
    <phoneticPr fontId="1" type="noConversion"/>
  </si>
  <si>
    <t>2018.10</t>
    <phoneticPr fontId="1" type="noConversion"/>
  </si>
  <si>
    <t>2018.11</t>
    <phoneticPr fontId="1" type="noConversion"/>
  </si>
  <si>
    <t>2018.12</t>
    <phoneticPr fontId="1" type="noConversion"/>
  </si>
  <si>
    <t>2019.01</t>
    <phoneticPr fontId="1" type="noConversion"/>
  </si>
  <si>
    <t>2019.02</t>
    <phoneticPr fontId="1" type="noConversion"/>
  </si>
  <si>
    <t>2019.03</t>
    <phoneticPr fontId="1" type="noConversion"/>
  </si>
  <si>
    <t>2019.04</t>
    <phoneticPr fontId="1" type="noConversion"/>
  </si>
  <si>
    <t>2019.05</t>
    <phoneticPr fontId="1" type="noConversion"/>
  </si>
  <si>
    <t>2019.06</t>
    <phoneticPr fontId="1" type="noConversion"/>
  </si>
  <si>
    <t xml:space="preserve">유찬 어린이 활동비 </t>
    <phoneticPr fontId="1" type="noConversion"/>
  </si>
  <si>
    <t>친척모임 회비</t>
    <phoneticPr fontId="1" type="noConversion"/>
  </si>
  <si>
    <t>2019.07</t>
    <phoneticPr fontId="1" type="noConversion"/>
  </si>
  <si>
    <t>하나카드</t>
    <phoneticPr fontId="1" type="noConversion"/>
  </si>
  <si>
    <t>2019.08</t>
    <phoneticPr fontId="1" type="noConversion"/>
  </si>
  <si>
    <t>2019.09</t>
  </si>
  <si>
    <t>2019.10</t>
    <phoneticPr fontId="1" type="noConversion"/>
  </si>
  <si>
    <t>주택담보대출</t>
    <phoneticPr fontId="1" type="noConversion"/>
  </si>
  <si>
    <t>2019.11</t>
    <phoneticPr fontId="1" type="noConversion"/>
  </si>
  <si>
    <t>2019.12</t>
    <phoneticPr fontId="1" type="noConversion"/>
  </si>
  <si>
    <t>2020.01</t>
    <phoneticPr fontId="1" type="noConversion"/>
  </si>
  <si>
    <t>2020.02</t>
    <phoneticPr fontId="1" type="noConversion"/>
  </si>
  <si>
    <t>가족계</t>
    <phoneticPr fontId="1" type="noConversion"/>
  </si>
  <si>
    <t>하나은행</t>
    <phoneticPr fontId="1" type="noConversion"/>
  </si>
  <si>
    <t>2020.03</t>
    <phoneticPr fontId="1" type="noConversion"/>
  </si>
  <si>
    <t>2020.04</t>
    <phoneticPr fontId="1" type="noConversion"/>
  </si>
  <si>
    <t>하나 적금</t>
    <phoneticPr fontId="1" type="noConversion"/>
  </si>
  <si>
    <t>2020.05</t>
    <phoneticPr fontId="1" type="noConversion"/>
  </si>
  <si>
    <t>2020.06</t>
    <phoneticPr fontId="1" type="noConversion"/>
  </si>
  <si>
    <t>스마일카드 연회비</t>
    <phoneticPr fontId="1" type="noConversion"/>
  </si>
  <si>
    <t>2020.07</t>
    <phoneticPr fontId="1" type="noConversion"/>
  </si>
  <si>
    <t>2020.08</t>
    <phoneticPr fontId="1" type="noConversion"/>
  </si>
  <si>
    <t>2020.09</t>
    <phoneticPr fontId="1" type="noConversion"/>
  </si>
  <si>
    <t>2020.10</t>
    <phoneticPr fontId="1" type="noConversion"/>
  </si>
  <si>
    <t>2020.11</t>
    <phoneticPr fontId="1" type="noConversion"/>
  </si>
  <si>
    <t>2020.12</t>
    <phoneticPr fontId="1" type="noConversion"/>
  </si>
  <si>
    <t>2021.01</t>
    <phoneticPr fontId="1" type="noConversion"/>
  </si>
  <si>
    <t>2021.02</t>
    <phoneticPr fontId="1" type="noConversion"/>
  </si>
  <si>
    <t>2021.03</t>
    <phoneticPr fontId="1" type="noConversion"/>
  </si>
  <si>
    <t>수입</t>
  </si>
  <si>
    <t>급여</t>
  </si>
  <si>
    <t>자동이체</t>
  </si>
  <si>
    <t>동헌 지출</t>
  </si>
  <si>
    <t>한화손해보험</t>
  </si>
  <si>
    <t>기업은행</t>
  </si>
  <si>
    <t>현대카드</t>
  </si>
  <si>
    <t>하나카드</t>
  </si>
  <si>
    <t>하나은행</t>
  </si>
  <si>
    <t>우리은행(CMA)</t>
  </si>
  <si>
    <t>삼성생명</t>
  </si>
  <si>
    <t>롯데손해보험</t>
  </si>
  <si>
    <t>메리츠실비</t>
  </si>
  <si>
    <t>동헌 용돈</t>
  </si>
  <si>
    <t>국민</t>
  </si>
  <si>
    <t>지민 지출</t>
  </si>
  <si>
    <t>보험비 + 휴대폰요금</t>
  </si>
  <si>
    <t>하나 (지민)</t>
  </si>
  <si>
    <t>지민 용돈</t>
  </si>
  <si>
    <t>공동 지출</t>
  </si>
  <si>
    <t>가스요금</t>
  </si>
  <si>
    <t>전기요금</t>
  </si>
  <si>
    <t>아파트관리비</t>
  </si>
  <si>
    <t>주택담보대출</t>
  </si>
  <si>
    <t>생활비</t>
  </si>
  <si>
    <t>우체국</t>
  </si>
  <si>
    <t>HOLY</t>
  </si>
  <si>
    <t>주일헌금</t>
  </si>
  <si>
    <t>십일조</t>
  </si>
  <si>
    <t>하나 적금</t>
  </si>
  <si>
    <t>총지출액</t>
  </si>
  <si>
    <t>저축</t>
  </si>
  <si>
    <t>지민 CMA</t>
  </si>
  <si>
    <t xml:space="preserve">유찬 어린이 활동비 </t>
  </si>
  <si>
    <t>친척모임 회비</t>
  </si>
  <si>
    <t>가족계</t>
  </si>
  <si>
    <t>열1</t>
  </si>
  <si>
    <t>열2</t>
  </si>
  <si>
    <t>열3</t>
  </si>
  <si>
    <t>열4</t>
  </si>
  <si>
    <t>열5</t>
  </si>
  <si>
    <t>열6</t>
  </si>
  <si>
    <t>열7</t>
  </si>
  <si>
    <t>삼성 정기보험</t>
    <phoneticPr fontId="1" type="noConversion"/>
  </si>
  <si>
    <t>2021.10</t>
    <phoneticPr fontId="1" type="noConversion"/>
  </si>
  <si>
    <t>자동차할부</t>
    <phoneticPr fontId="1" type="noConversion"/>
  </si>
  <si>
    <t>양평 월세</t>
    <phoneticPr fontId="1" type="noConversion"/>
  </si>
  <si>
    <t>`2022.10</t>
    <phoneticPr fontId="1" type="noConversion"/>
  </si>
  <si>
    <t>`2022.11</t>
    <phoneticPr fontId="1" type="noConversion"/>
  </si>
  <si>
    <t>`2022.12</t>
    <phoneticPr fontId="1" type="noConversion"/>
  </si>
  <si>
    <t>`2023.01</t>
    <phoneticPr fontId="1" type="noConversion"/>
  </si>
  <si>
    <t>`2023.02</t>
    <phoneticPr fontId="1" type="noConversion"/>
  </si>
  <si>
    <t>2023.10</t>
    <phoneticPr fontId="1" type="noConversion"/>
  </si>
  <si>
    <t>2023.11</t>
    <phoneticPr fontId="1" type="noConversion"/>
  </si>
  <si>
    <t>카카오적금</t>
    <phoneticPr fontId="1" type="noConversion"/>
  </si>
  <si>
    <t>48일뒤 만기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</si>
</sst>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_ "/>
    <numFmt numFmtId="177" formatCode="&quot;₩&quot;#,##0"/>
    <numFmt numFmtId="178" formatCode="&quot;₩&quot;#,##0.00"/>
    <numFmt numFmtId="179" formatCode="&quot;₩&quot;#,##0.0"/>
    <numFmt numFmtId="180" formatCode="#,##0_);[Red]\(#,##0\)"/>
    <numFmt numFmtId="181" formatCode="&quot;₩&quot;#,##0_);[Red]\(&quot;₩&quot;#,##0\)"/>
    <numFmt numFmtId="182" formatCode="&quot;₩&quot;#,##0.00_);[Red]\(&quot;₩&quot;#,##0.00\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i/>
      <sz val="15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33CC33"/>
      <name val="맑은 고딕"/>
      <family val="3"/>
      <charset val="129"/>
      <scheme val="minor"/>
    </font>
    <font>
      <b/>
      <sz val="11"/>
      <color rgb="FFCC66FF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FF6600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9"/>
      <color theme="1" tint="0.34998626667073579"/>
      <name val="맑은 고딕"/>
      <family val="3"/>
      <charset val="129"/>
    </font>
    <font>
      <b/>
      <sz val="9"/>
      <color theme="1" tint="0.34998626667073579"/>
      <name val="맑은 고딕"/>
      <family val="3"/>
      <charset val="129"/>
    </font>
    <font>
      <sz val="10"/>
      <color theme="1" tint="0.34998626667073579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414042"/>
      <name val="Arial"/>
      <family val="2"/>
    </font>
    <font>
      <sz val="10"/>
      <color rgb="FFFF0000"/>
      <name val="맑은 고딕"/>
      <family val="2"/>
      <charset val="129"/>
      <scheme val="minor"/>
    </font>
    <font>
      <b/>
      <sz val="9"/>
      <color rgb="FF59595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color theme="0" tint="-0.499984740745262"/>
      <name val="맑은 고딕"/>
      <family val="2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i/>
      <sz val="9"/>
      <color theme="1"/>
      <name val="맑은 고딕"/>
      <family val="3"/>
      <charset val="129"/>
      <scheme val="minor"/>
    </font>
    <font>
      <sz val="9"/>
      <color theme="0" tint="-0.34998626667073579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3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1" fillId="0" borderId="5" xfId="0" applyFont="1" applyBorder="1">
      <alignment vertical="center"/>
    </xf>
    <xf numFmtId="0" fontId="12" fillId="0" borderId="5" xfId="0" applyFont="1" applyBorder="1">
      <alignment vertical="center"/>
    </xf>
    <xf numFmtId="3" fontId="15" fillId="0" borderId="0" xfId="0" applyNumberFormat="1" applyFont="1">
      <alignment vertical="center"/>
    </xf>
    <xf numFmtId="0" fontId="14" fillId="0" borderId="6" xfId="0" applyFont="1" applyBorder="1">
      <alignment vertical="center"/>
    </xf>
    <xf numFmtId="0" fontId="13" fillId="0" borderId="6" xfId="0" applyFont="1" applyBorder="1">
      <alignment vertical="center"/>
    </xf>
    <xf numFmtId="3" fontId="13" fillId="0" borderId="6" xfId="0" applyNumberFormat="1" applyFont="1" applyBorder="1">
      <alignment vertical="center"/>
    </xf>
    <xf numFmtId="0" fontId="12" fillId="0" borderId="6" xfId="0" applyFont="1" applyBorder="1">
      <alignment vertical="center"/>
    </xf>
    <xf numFmtId="0" fontId="13" fillId="0" borderId="7" xfId="0" applyFont="1" applyBorder="1" applyAlignment="1">
      <alignment horizontal="center" vertical="center" wrapText="1"/>
    </xf>
    <xf numFmtId="3" fontId="16" fillId="0" borderId="0" xfId="0" applyNumberFormat="1" applyFont="1">
      <alignment vertical="center"/>
    </xf>
    <xf numFmtId="0" fontId="17" fillId="2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3" fontId="19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21" fillId="0" borderId="0" xfId="0" applyFont="1">
      <alignment vertical="center"/>
    </xf>
    <xf numFmtId="178" fontId="18" fillId="0" borderId="0" xfId="0" applyNumberFormat="1" applyFont="1">
      <alignment vertical="center"/>
    </xf>
    <xf numFmtId="9" fontId="18" fillId="0" borderId="0" xfId="0" applyNumberFormat="1" applyFont="1">
      <alignment vertical="center"/>
    </xf>
    <xf numFmtId="179" fontId="18" fillId="0" borderId="0" xfId="0" applyNumberFormat="1" applyFont="1">
      <alignment vertical="center"/>
    </xf>
    <xf numFmtId="177" fontId="22" fillId="0" borderId="0" xfId="0" applyNumberFormat="1" applyFont="1">
      <alignment vertical="center"/>
    </xf>
    <xf numFmtId="180" fontId="18" fillId="0" borderId="0" xfId="0" applyNumberFormat="1" applyFont="1">
      <alignment vertical="center"/>
    </xf>
    <xf numFmtId="0" fontId="23" fillId="0" borderId="0" xfId="0" applyFont="1">
      <alignment vertical="center"/>
    </xf>
    <xf numFmtId="180" fontId="19" fillId="0" borderId="0" xfId="0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181" fontId="19" fillId="0" borderId="0" xfId="0" applyNumberFormat="1" applyFont="1" applyAlignment="1">
      <alignment horizontal="center" vertical="center"/>
    </xf>
    <xf numFmtId="181" fontId="18" fillId="0" borderId="0" xfId="0" applyNumberFormat="1" applyFont="1">
      <alignment vertical="center"/>
    </xf>
    <xf numFmtId="181" fontId="24" fillId="0" borderId="0" xfId="0" applyNumberFormat="1" applyFont="1">
      <alignment vertical="center"/>
    </xf>
    <xf numFmtId="0" fontId="25" fillId="0" borderId="0" xfId="0" applyFont="1">
      <alignment vertical="center"/>
    </xf>
    <xf numFmtId="182" fontId="18" fillId="0" borderId="0" xfId="0" applyNumberFormat="1" applyFont="1">
      <alignment vertical="center"/>
    </xf>
    <xf numFmtId="176" fontId="26" fillId="0" borderId="0" xfId="0" applyNumberFormat="1" applyFont="1">
      <alignment vertical="center"/>
    </xf>
    <xf numFmtId="176" fontId="26" fillId="0" borderId="2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3" fontId="27" fillId="0" borderId="0" xfId="0" applyNumberFormat="1" applyFont="1">
      <alignment vertical="center"/>
    </xf>
    <xf numFmtId="0" fontId="28" fillId="0" borderId="0" xfId="0" applyFont="1">
      <alignment vertical="center"/>
    </xf>
    <xf numFmtId="177" fontId="28" fillId="0" borderId="0" xfId="0" applyNumberFormat="1" applyFont="1">
      <alignment vertical="center"/>
    </xf>
    <xf numFmtId="0" fontId="29" fillId="0" borderId="0" xfId="0" applyFont="1">
      <alignment vertical="center"/>
    </xf>
    <xf numFmtId="0" fontId="28" fillId="0" borderId="0" xfId="0" quotePrefix="1" applyFont="1">
      <alignment vertical="center"/>
    </xf>
    <xf numFmtId="177" fontId="29" fillId="0" borderId="0" xfId="0" applyNumberFormat="1" applyFont="1">
      <alignment vertical="center"/>
    </xf>
    <xf numFmtId="177" fontId="30" fillId="0" borderId="0" xfId="0" applyNumberFormat="1" applyFont="1">
      <alignment vertical="center"/>
    </xf>
    <xf numFmtId="0" fontId="30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0" fillId="3" borderId="0" xfId="0" applyNumberFormat="1" applyFill="1">
      <alignment vertical="center"/>
    </xf>
  </cellXfs>
  <cellStyles count="1">
    <cellStyle name="표준" xfId="0" builtinId="0"/>
  </cellStyles>
  <dxfs count="96"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#,##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</dxfs>
  <tableStyles count="0" defaultTableStyle="TableStyleMedium2" defaultPivotStyle="PivotStyleLight16"/>
  <colors>
    <mruColors>
      <color rgb="FF33CC33"/>
      <color rgb="FFFF6600"/>
      <color rgb="FFCC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표1" displayName="표1" ref="B1793:H1815" totalsRowShown="0">
  <autoFilter ref="B1793:H1815"/>
  <tableColumns count="7">
    <tableColumn id="1" name="열1" dataDxfId="95"/>
    <tableColumn id="2" name="열2" dataDxfId="94"/>
    <tableColumn id="3" name="열3"/>
    <tableColumn id="4" name="열4"/>
    <tableColumn id="5" name="열5" dataDxfId="93"/>
    <tableColumn id="6" name="열6"/>
    <tableColumn id="7" name="열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표1_34567981011" displayName="표1_34567981011" ref="B2040:H2063" totalsRowShown="0">
  <autoFilter ref="B2040:H2063"/>
  <tableColumns count="7">
    <tableColumn id="1" name="열1" dataDxfId="68"/>
    <tableColumn id="2" name="열2" dataDxfId="67"/>
    <tableColumn id="3" name="열3"/>
    <tableColumn id="4" name="열4"/>
    <tableColumn id="5" name="열5" dataDxfId="66"/>
    <tableColumn id="6" name="열6"/>
    <tableColumn id="7" name="열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표1_3456798101112" displayName="표1_3456798101112" ref="B2068:H2091" totalsRowShown="0">
  <autoFilter ref="B2068:H2091"/>
  <tableColumns count="7">
    <tableColumn id="1" name="열1" dataDxfId="65"/>
    <tableColumn id="2" name="열2" dataDxfId="64"/>
    <tableColumn id="3" name="열3"/>
    <tableColumn id="4" name="열4"/>
    <tableColumn id="5" name="열5" dataDxfId="63"/>
    <tableColumn id="6" name="열6"/>
    <tableColumn id="7" name="열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표1_345679810111213" displayName="표1_345679810111213" ref="B2096:H2121" totalsRowShown="0">
  <autoFilter ref="B2096:H2121"/>
  <tableColumns count="7">
    <tableColumn id="1" name="열1" dataDxfId="62"/>
    <tableColumn id="2" name="열2" dataDxfId="61"/>
    <tableColumn id="3" name="열3"/>
    <tableColumn id="4" name="열4"/>
    <tableColumn id="5" name="열5" dataDxfId="60"/>
    <tableColumn id="6" name="열6"/>
    <tableColumn id="7" name="열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표1_34567981011121316" displayName="표1_34567981011121316" ref="B2126:H2151" totalsRowShown="0">
  <autoFilter ref="B2126:H2151"/>
  <tableColumns count="7">
    <tableColumn id="1" name="열1" dataDxfId="59"/>
    <tableColumn id="2" name="열2" dataDxfId="58"/>
    <tableColumn id="3" name="열3"/>
    <tableColumn id="4" name="열4"/>
    <tableColumn id="5" name="열5" dataDxfId="57"/>
    <tableColumn id="6" name="열6"/>
    <tableColumn id="7" name="열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표1_3456798101112131614" displayName="표1_3456798101112131614" ref="B2156:H2181" totalsRowShown="0">
  <autoFilter ref="B2156:H2181"/>
  <tableColumns count="7">
    <tableColumn id="1" name="열1" dataDxfId="56"/>
    <tableColumn id="2" name="열2" dataDxfId="55"/>
    <tableColumn id="3" name="열3"/>
    <tableColumn id="4" name="열4"/>
    <tableColumn id="5" name="열5" dataDxfId="54"/>
    <tableColumn id="6" name="열6"/>
    <tableColumn id="7" name="열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표1_345679810111213161415" displayName="표1_345679810111213161415" ref="B2186:H2211" totalsRowShown="0">
  <autoFilter ref="B2186:H2211"/>
  <tableColumns count="7">
    <tableColumn id="1" name="열1" dataDxfId="53"/>
    <tableColumn id="2" name="열2" dataDxfId="52"/>
    <tableColumn id="3" name="열3"/>
    <tableColumn id="4" name="열4"/>
    <tableColumn id="5" name="열5" dataDxfId="51"/>
    <tableColumn id="6" name="열6"/>
    <tableColumn id="7" name="열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표1_34567981011121316141517" displayName="표1_34567981011121316141517" ref="B2216:H2241" totalsRowShown="0">
  <autoFilter ref="B2216:H2241"/>
  <tableColumns count="7">
    <tableColumn id="1" name="열1" dataDxfId="50"/>
    <tableColumn id="2" name="열2" dataDxfId="49"/>
    <tableColumn id="3" name="열3"/>
    <tableColumn id="4" name="열4"/>
    <tableColumn id="5" name="열5" dataDxfId="48"/>
    <tableColumn id="6" name="열6"/>
    <tableColumn id="7" name="열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표1_3456798101112131614151718" displayName="표1_3456798101112131614151718" ref="B2246:H2271" totalsRowShown="0">
  <autoFilter ref="B2246:H2271"/>
  <tableColumns count="7">
    <tableColumn id="1" name="열1" dataDxfId="47"/>
    <tableColumn id="2" name="열2" dataDxfId="46"/>
    <tableColumn id="3" name="열3"/>
    <tableColumn id="4" name="열4"/>
    <tableColumn id="5" name="열5" dataDxfId="45"/>
    <tableColumn id="6" name="열6"/>
    <tableColumn id="7" name="열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표1_345679810111213161415171819" displayName="표1_345679810111213161415171819" ref="B2276:H2301" totalsRowShown="0">
  <autoFilter ref="B2276:H2301"/>
  <tableColumns count="7">
    <tableColumn id="1" name="열1" dataDxfId="44"/>
    <tableColumn id="2" name="열2" dataDxfId="43"/>
    <tableColumn id="3" name="열3"/>
    <tableColumn id="4" name="열4"/>
    <tableColumn id="5" name="열5" dataDxfId="42"/>
    <tableColumn id="6" name="열6"/>
    <tableColumn id="7" name="열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표1_34567981011121316141517181920" displayName="표1_34567981011121316141517181920" ref="B2306:H2331" totalsRowShown="0">
  <autoFilter ref="B2306:H2331"/>
  <tableColumns count="7">
    <tableColumn id="1" name="열1" dataDxfId="41"/>
    <tableColumn id="2" name="열2" dataDxfId="40"/>
    <tableColumn id="3" name="열3"/>
    <tableColumn id="4" name="열4"/>
    <tableColumn id="5" name="열5" dataDxfId="39"/>
    <tableColumn id="6" name="열6"/>
    <tableColumn id="7" name="열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1_3" displayName="표1_3" ref="B1819:H1841" totalsRowShown="0">
  <autoFilter ref="B1819:H1841"/>
  <tableColumns count="7">
    <tableColumn id="1" name="열1" dataDxfId="92"/>
    <tableColumn id="2" name="열2" dataDxfId="91"/>
    <tableColumn id="3" name="열3"/>
    <tableColumn id="4" name="열4"/>
    <tableColumn id="5" name="열5" dataDxfId="90"/>
    <tableColumn id="6" name="열6"/>
    <tableColumn id="7" name="열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표1_3456798101112131614151718192021" displayName="표1_3456798101112131614151718192021" ref="B2336:H2361" totalsRowShown="0">
  <autoFilter ref="B2336:H2361"/>
  <tableColumns count="7">
    <tableColumn id="1" name="열1" dataDxfId="38"/>
    <tableColumn id="2" name="열2" dataDxfId="37"/>
    <tableColumn id="3" name="열3"/>
    <tableColumn id="4" name="열4"/>
    <tableColumn id="5" name="열5" dataDxfId="36"/>
    <tableColumn id="6" name="열6"/>
    <tableColumn id="7" name="열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표1_34567981011121316141517181920212223" displayName="표1_34567981011121316141517181920212223" ref="B2368:H2393" totalsRowShown="0">
  <autoFilter ref="B2368:H2393"/>
  <tableColumns count="7">
    <tableColumn id="1" name="열1" dataDxfId="35"/>
    <tableColumn id="2" name="열2" dataDxfId="34"/>
    <tableColumn id="3" name="열3"/>
    <tableColumn id="4" name="열4"/>
    <tableColumn id="5" name="열5" dataDxfId="33"/>
    <tableColumn id="6" name="열6"/>
    <tableColumn id="7" name="열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표1_3456798101112131614151718192021222324" displayName="표1_3456798101112131614151718192021222324" ref="B2398:H2423" totalsRowShown="0">
  <autoFilter ref="B2398:H2423"/>
  <tableColumns count="7">
    <tableColumn id="1" name="열1" dataDxfId="32"/>
    <tableColumn id="2" name="열2" dataDxfId="31"/>
    <tableColumn id="3" name="열3"/>
    <tableColumn id="4" name="열4"/>
    <tableColumn id="5" name="열5" dataDxfId="30"/>
    <tableColumn id="6" name="열6"/>
    <tableColumn id="7" name="열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1" name="표1_345679810111213161415171819202122232422" displayName="표1_345679810111213161415171819202122232422" ref="B2428:H2453" totalsRowShown="0">
  <autoFilter ref="B2428:H2453"/>
  <tableColumns count="7">
    <tableColumn id="1" name="열1" dataDxfId="29"/>
    <tableColumn id="2" name="열2" dataDxfId="28"/>
    <tableColumn id="3" name="열3"/>
    <tableColumn id="4" name="열4"/>
    <tableColumn id="5" name="열5" dataDxfId="27"/>
    <tableColumn id="6" name="열6"/>
    <tableColumn id="7" name="열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표1_34567981011121316141517181920212223242225" displayName="표1_34567981011121316141517181920212223242225" ref="B2458:H2483" totalsRowShown="0">
  <autoFilter ref="B2458:H2483"/>
  <tableColumns count="7">
    <tableColumn id="1" name="열1" dataDxfId="26"/>
    <tableColumn id="2" name="열2" dataDxfId="25"/>
    <tableColumn id="3" name="열3"/>
    <tableColumn id="4" name="열4"/>
    <tableColumn id="5" name="열5" dataDxfId="24"/>
    <tableColumn id="6" name="열6"/>
    <tableColumn id="7" name="열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표1_3456798101112131614151718192021222324222526" displayName="표1_3456798101112131614151718192021222324222526" ref="B2488:H2513" totalsRowShown="0">
  <autoFilter ref="B2488:H2513"/>
  <tableColumns count="7">
    <tableColumn id="1" name="열1" dataDxfId="23"/>
    <tableColumn id="2" name="열2" dataDxfId="22"/>
    <tableColumn id="3" name="열3"/>
    <tableColumn id="4" name="열4"/>
    <tableColumn id="5" name="열5" dataDxfId="21"/>
    <tableColumn id="6" name="열6"/>
    <tableColumn id="7" name="열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표1_345679810111213161415171819202122232422252627" displayName="표1_345679810111213161415171819202122232422252627" ref="B2518:H2543" totalsRowShown="0">
  <autoFilter ref="B2518:H2543"/>
  <tableColumns count="7">
    <tableColumn id="1" name="열1" dataDxfId="20"/>
    <tableColumn id="2" name="열2" dataDxfId="19"/>
    <tableColumn id="3" name="열3"/>
    <tableColumn id="4" name="열4"/>
    <tableColumn id="5" name="열5" dataDxfId="18"/>
    <tableColumn id="6" name="열6"/>
    <tableColumn id="7" name="열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표1_34567981011121316141517181920212223242225262728" displayName="표1_34567981011121316141517181920212223242225262728" ref="B2548:H2573" totalsRowShown="0">
  <autoFilter ref="B2548:H2573"/>
  <tableColumns count="7">
    <tableColumn id="1" name="열1" dataDxfId="17"/>
    <tableColumn id="2" name="열2" dataDxfId="16"/>
    <tableColumn id="3" name="열3"/>
    <tableColumn id="4" name="열4"/>
    <tableColumn id="5" name="열5" dataDxfId="15"/>
    <tableColumn id="6" name="열6"/>
    <tableColumn id="7" name="열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표1_3456798101112131614151718192021222324222526272829" displayName="표1_3456798101112131614151718192021222324222526272829" ref="B2578:H2603" totalsRowShown="0">
  <autoFilter ref="B2578:H2603"/>
  <tableColumns count="7">
    <tableColumn id="1" name="열1" dataDxfId="14"/>
    <tableColumn id="2" name="열2" dataDxfId="13"/>
    <tableColumn id="3" name="열3"/>
    <tableColumn id="4" name="열4"/>
    <tableColumn id="5" name="열5" dataDxfId="12"/>
    <tableColumn id="6" name="열6"/>
    <tableColumn id="7" name="열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표1_345679810111213161415171819202122232422252627282930" displayName="표1_345679810111213161415171819202122232422252627282930" ref="B2608:H2633" totalsRowShown="0">
  <autoFilter ref="B2608:H2633"/>
  <tableColumns count="7">
    <tableColumn id="1" name="열1" dataDxfId="11"/>
    <tableColumn id="2" name="열2" dataDxfId="10"/>
    <tableColumn id="3" name="열3"/>
    <tableColumn id="4" name="열4"/>
    <tableColumn id="5" name="열5" dataDxfId="9"/>
    <tableColumn id="6" name="열6"/>
    <tableColumn id="7" name="열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표1_34" displayName="표1_34" ref="B1845:H1868" totalsRowShown="0">
  <autoFilter ref="B1845:H1868"/>
  <tableColumns count="7">
    <tableColumn id="1" name="열1" dataDxfId="89"/>
    <tableColumn id="2" name="열2" dataDxfId="88"/>
    <tableColumn id="3" name="열3"/>
    <tableColumn id="4" name="열4"/>
    <tableColumn id="5" name="열5" dataDxfId="87"/>
    <tableColumn id="6" name="열6"/>
    <tableColumn id="7" name="열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표1_34567981011121316141517181920212223242225262728293031" displayName="표1_34567981011121316141517181920212223242225262728293031" ref="B2638:H2663" totalsRowShown="0">
  <autoFilter ref="B2638:H2663"/>
  <tableColumns count="7">
    <tableColumn id="1" name="열1" dataDxfId="8"/>
    <tableColumn id="2" name="열2" dataDxfId="7"/>
    <tableColumn id="3" name="열3"/>
    <tableColumn id="4" name="열4"/>
    <tableColumn id="5" name="열5" dataDxfId="6"/>
    <tableColumn id="6" name="열6"/>
    <tableColumn id="7" name="열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표1_3456798101112131614151718192021222324222526272829303132" displayName="표1_3456798101112131614151718192021222324222526272829303132" ref="B2668:H2693" totalsRowShown="0">
  <autoFilter ref="B2668:H2693"/>
  <tableColumns count="7">
    <tableColumn id="1" name="열1" dataDxfId="5"/>
    <tableColumn id="2" name="열2" dataDxfId="4"/>
    <tableColumn id="3" name="열3"/>
    <tableColumn id="4" name="열4"/>
    <tableColumn id="5" name="열5" dataDxfId="3"/>
    <tableColumn id="6" name="열6"/>
    <tableColumn id="7" name="열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표1_345679810111213161415171819202122232422252627282930313233" displayName="표1_345679810111213161415171819202122232422252627282930313233" ref="B2698:H2723" totalsRowShown="0">
  <autoFilter ref="B2698:H2723"/>
  <tableColumns count="7">
    <tableColumn id="1" name="열1" dataDxfId="2"/>
    <tableColumn id="2" name="열2" dataDxfId="1"/>
    <tableColumn id="3" name="열3"/>
    <tableColumn id="4" name="열4"/>
    <tableColumn id="5" name="열5" dataDxfId="0"/>
    <tableColumn id="6" name="열6"/>
    <tableColumn id="7" name="열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1_345" displayName="표1_345" ref="B1872:H1895" totalsRowShown="0">
  <autoFilter ref="B1872:H1895"/>
  <tableColumns count="7">
    <tableColumn id="1" name="열1" dataDxfId="86"/>
    <tableColumn id="2" name="열2" dataDxfId="85"/>
    <tableColumn id="3" name="열3"/>
    <tableColumn id="4" name="열4"/>
    <tableColumn id="5" name="열5" dataDxfId="84"/>
    <tableColumn id="6" name="열6"/>
    <tableColumn id="7" name="열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표1_3456" displayName="표1_3456" ref="B1900:H1923" totalsRowShown="0">
  <autoFilter ref="B1900:H1923"/>
  <tableColumns count="7">
    <tableColumn id="1" name="열1" dataDxfId="83"/>
    <tableColumn id="2" name="열2" dataDxfId="82"/>
    <tableColumn id="3" name="열3"/>
    <tableColumn id="4" name="열4"/>
    <tableColumn id="5" name="열5" dataDxfId="81"/>
    <tableColumn id="6" name="열6"/>
    <tableColumn id="7" name="열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표1_34567" displayName="표1_34567" ref="B1928:H1951" totalsRowShown="0">
  <autoFilter ref="B1928:H1951"/>
  <tableColumns count="7">
    <tableColumn id="1" name="열1" dataDxfId="80"/>
    <tableColumn id="2" name="열2" dataDxfId="79"/>
    <tableColumn id="3" name="열3"/>
    <tableColumn id="4" name="열4"/>
    <tableColumn id="5" name="열5" dataDxfId="78"/>
    <tableColumn id="6" name="열6"/>
    <tableColumn id="7" name="열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표1_345679" displayName="표1_345679" ref="B1956:H1979" totalsRowShown="0">
  <autoFilter ref="B1956:H1979"/>
  <tableColumns count="7">
    <tableColumn id="1" name="열1" dataDxfId="77"/>
    <tableColumn id="2" name="열2" dataDxfId="76"/>
    <tableColumn id="3" name="열3"/>
    <tableColumn id="4" name="열4"/>
    <tableColumn id="5" name="열5" dataDxfId="75"/>
    <tableColumn id="6" name="열6"/>
    <tableColumn id="7" name="열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표1_3456798" displayName="표1_3456798" ref="B1984:H2007" totalsRowShown="0">
  <autoFilter ref="B1984:H2007"/>
  <tableColumns count="7">
    <tableColumn id="1" name="열1" dataDxfId="74"/>
    <tableColumn id="2" name="열2" dataDxfId="73"/>
    <tableColumn id="3" name="열3"/>
    <tableColumn id="4" name="열4"/>
    <tableColumn id="5" name="열5" dataDxfId="72"/>
    <tableColumn id="6" name="열6"/>
    <tableColumn id="7" name="열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표1_345679810" displayName="표1_345679810" ref="B2012:H2035" totalsRowShown="0">
  <autoFilter ref="B2012:H2035"/>
  <tableColumns count="7">
    <tableColumn id="1" name="열1" dataDxfId="71"/>
    <tableColumn id="2" name="열2" dataDxfId="70"/>
    <tableColumn id="3" name="열3"/>
    <tableColumn id="4" name="열4"/>
    <tableColumn id="5" name="열5" dataDxfId="69"/>
    <tableColumn id="6" name="열6"/>
    <tableColumn id="7" name="열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8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FB2726"/>
  <sheetViews>
    <sheetView tabSelected="1" topLeftCell="A2692" zoomScale="90" zoomScaleNormal="90" workbookViewId="0">
      <selection activeCell="L2706" sqref="L2706"/>
    </sheetView>
  </sheetViews>
  <sheetFormatPr defaultRowHeight="16.5" x14ac:dyDescent="0.3"/>
  <cols>
    <col min="1" max="1" width="1.75" customWidth="1"/>
    <col min="2" max="2" width="11" customWidth="1"/>
    <col min="3" max="3" width="11.625" customWidth="1"/>
    <col min="4" max="4" width="9.375" customWidth="1"/>
    <col min="5" max="5" width="22" customWidth="1"/>
    <col min="6" max="6" width="10.5" style="9" customWidth="1"/>
    <col min="7" max="7" width="11.625" customWidth="1"/>
    <col min="8" max="8" width="17.875" customWidth="1"/>
    <col min="10" max="12" width="10" bestFit="1" customWidth="1"/>
  </cols>
  <sheetData>
    <row r="2" spans="2:8" ht="21.75" customHeight="1" x14ac:dyDescent="0.3">
      <c r="B2" s="8" t="s">
        <v>0</v>
      </c>
    </row>
    <row r="3" spans="2:8" s="1" customFormat="1" ht="13.5" customHeight="1" x14ac:dyDescent="0.3">
      <c r="C3" s="3"/>
      <c r="F3" s="10"/>
    </row>
    <row r="4" spans="2:8" s="2" customFormat="1" ht="18" customHeight="1" x14ac:dyDescent="0.3">
      <c r="B4" s="4" t="s">
        <v>8</v>
      </c>
      <c r="C4" s="4" t="s">
        <v>1</v>
      </c>
      <c r="D4" s="4" t="s">
        <v>9</v>
      </c>
      <c r="E4" s="4" t="s">
        <v>2</v>
      </c>
      <c r="F4" s="11" t="s">
        <v>3</v>
      </c>
      <c r="G4" s="4" t="s">
        <v>4</v>
      </c>
      <c r="H4" s="4" t="s">
        <v>5</v>
      </c>
    </row>
    <row r="5" spans="2:8" x14ac:dyDescent="0.3">
      <c r="B5" s="21" t="s">
        <v>25</v>
      </c>
      <c r="C5" s="18" t="s">
        <v>6</v>
      </c>
      <c r="D5" s="7"/>
      <c r="E5" s="7" t="s">
        <v>21</v>
      </c>
      <c r="F5" s="12">
        <v>2434406</v>
      </c>
      <c r="G5" s="12"/>
      <c r="H5" s="12">
        <f>SUM(F5:F6)</f>
        <v>2541106</v>
      </c>
    </row>
    <row r="6" spans="2:8" x14ac:dyDescent="0.3">
      <c r="B6" s="6"/>
      <c r="C6" s="6"/>
      <c r="D6" s="6"/>
      <c r="E6" s="6" t="s">
        <v>22</v>
      </c>
      <c r="F6" s="13">
        <v>106700</v>
      </c>
      <c r="G6" s="6"/>
      <c r="H6" s="6"/>
    </row>
    <row r="7" spans="2:8" x14ac:dyDescent="0.3">
      <c r="B7" s="6"/>
      <c r="C7" s="17" t="s">
        <v>7</v>
      </c>
      <c r="D7" s="6"/>
      <c r="E7" s="6" t="s">
        <v>10</v>
      </c>
      <c r="F7" s="13">
        <v>102000</v>
      </c>
      <c r="G7" s="6"/>
      <c r="H7" s="6"/>
    </row>
    <row r="8" spans="2:8" x14ac:dyDescent="0.3">
      <c r="B8" s="6"/>
      <c r="C8" s="6"/>
      <c r="D8" s="6"/>
      <c r="E8" s="6" t="s">
        <v>11</v>
      </c>
      <c r="F8" s="13">
        <v>893997</v>
      </c>
      <c r="G8" s="6"/>
      <c r="H8" s="6"/>
    </row>
    <row r="9" spans="2:8" x14ac:dyDescent="0.3">
      <c r="B9" s="6"/>
      <c r="C9" s="6"/>
      <c r="D9" s="6"/>
      <c r="E9" s="6" t="s">
        <v>12</v>
      </c>
      <c r="F9" s="13">
        <v>500000</v>
      </c>
      <c r="G9" s="6"/>
      <c r="H9" s="6"/>
    </row>
    <row r="10" spans="2:8" x14ac:dyDescent="0.3">
      <c r="B10" s="6"/>
      <c r="C10" s="6"/>
      <c r="D10" s="6"/>
      <c r="E10" s="6" t="s">
        <v>13</v>
      </c>
      <c r="F10" s="13">
        <v>113454</v>
      </c>
      <c r="G10" s="6"/>
      <c r="H10" s="6"/>
    </row>
    <row r="11" spans="2:8" x14ac:dyDescent="0.3">
      <c r="B11" s="6"/>
      <c r="C11" s="6"/>
      <c r="D11" s="6"/>
      <c r="E11" s="6" t="s">
        <v>14</v>
      </c>
      <c r="F11" s="13">
        <v>2750</v>
      </c>
      <c r="G11" s="6"/>
      <c r="H11" s="6"/>
    </row>
    <row r="12" spans="2:8" x14ac:dyDescent="0.3">
      <c r="B12" s="6"/>
      <c r="C12" s="6"/>
      <c r="D12" s="6"/>
      <c r="E12" s="6" t="s">
        <v>15</v>
      </c>
      <c r="F12" s="13">
        <v>13580</v>
      </c>
      <c r="G12" s="6"/>
      <c r="H12" s="6"/>
    </row>
    <row r="13" spans="2:8" x14ac:dyDescent="0.3">
      <c r="B13" s="6"/>
      <c r="C13" s="6"/>
      <c r="D13" s="6"/>
      <c r="E13" s="6" t="s">
        <v>16</v>
      </c>
      <c r="F13" s="13">
        <v>100000</v>
      </c>
      <c r="G13" s="6"/>
      <c r="H13" s="6"/>
    </row>
    <row r="14" spans="2:8" x14ac:dyDescent="0.3">
      <c r="B14" s="6"/>
      <c r="C14" s="6"/>
      <c r="D14" s="6"/>
      <c r="E14" s="6" t="s">
        <v>17</v>
      </c>
      <c r="F14" s="13">
        <v>100000</v>
      </c>
      <c r="G14" s="6"/>
      <c r="H14" s="6"/>
    </row>
    <row r="15" spans="2:8" x14ac:dyDescent="0.3">
      <c r="B15" s="6"/>
      <c r="C15" s="6"/>
      <c r="D15" s="6"/>
      <c r="E15" s="6" t="s">
        <v>18</v>
      </c>
      <c r="F15" s="13">
        <v>20000</v>
      </c>
      <c r="G15" s="6"/>
      <c r="H15" s="6"/>
    </row>
    <row r="16" spans="2:8" x14ac:dyDescent="0.3">
      <c r="B16" s="6"/>
      <c r="C16" s="6"/>
      <c r="D16" s="6"/>
      <c r="E16" s="6" t="s">
        <v>19</v>
      </c>
      <c r="F16" s="13">
        <v>129390</v>
      </c>
      <c r="G16" s="6"/>
      <c r="H16" s="6"/>
    </row>
    <row r="17" spans="2:12" x14ac:dyDescent="0.3">
      <c r="B17" s="6"/>
      <c r="C17" s="6"/>
      <c r="D17" s="6"/>
      <c r="E17" s="16" t="s">
        <v>23</v>
      </c>
      <c r="F17" s="13">
        <f>SUM(F7:F16)</f>
        <v>1975171</v>
      </c>
      <c r="G17" s="6"/>
      <c r="H17" s="13">
        <f>H5-F17</f>
        <v>565935</v>
      </c>
    </row>
    <row r="18" spans="2:12" ht="17.25" thickBot="1" x14ac:dyDescent="0.35">
      <c r="B18" s="14"/>
      <c r="C18" s="19" t="s">
        <v>24</v>
      </c>
      <c r="D18" s="14"/>
      <c r="E18" s="14" t="s">
        <v>20</v>
      </c>
      <c r="F18" s="15">
        <v>550000</v>
      </c>
      <c r="G18" s="14"/>
      <c r="H18" s="14"/>
    </row>
    <row r="19" spans="2:12" x14ac:dyDescent="0.3">
      <c r="B19" s="5">
        <v>2013.11</v>
      </c>
      <c r="C19" s="18" t="s">
        <v>6</v>
      </c>
      <c r="D19" s="7"/>
      <c r="E19" s="7" t="s">
        <v>21</v>
      </c>
      <c r="F19" s="12">
        <v>2434406</v>
      </c>
      <c r="G19" s="12"/>
      <c r="H19" s="20"/>
    </row>
    <row r="20" spans="2:12" x14ac:dyDescent="0.3">
      <c r="B20" s="6"/>
      <c r="C20" s="6"/>
      <c r="D20" s="6"/>
      <c r="E20" s="6"/>
      <c r="F20" s="13">
        <v>211160</v>
      </c>
      <c r="G20" s="6"/>
      <c r="H20" s="6"/>
    </row>
    <row r="21" spans="2:12" x14ac:dyDescent="0.3">
      <c r="B21" s="6"/>
      <c r="C21" s="17" t="s">
        <v>7</v>
      </c>
      <c r="D21" s="6"/>
      <c r="E21" s="6" t="s">
        <v>10</v>
      </c>
      <c r="F21" s="13">
        <v>102000</v>
      </c>
      <c r="G21" s="6"/>
      <c r="H21" s="6"/>
      <c r="J21" s="9"/>
      <c r="L21" s="9"/>
    </row>
    <row r="22" spans="2:12" x14ac:dyDescent="0.3">
      <c r="B22" s="6"/>
      <c r="C22" s="6"/>
      <c r="D22" s="6"/>
      <c r="E22" s="6" t="s">
        <v>11</v>
      </c>
      <c r="F22" s="13">
        <v>896137</v>
      </c>
      <c r="G22" s="6"/>
      <c r="H22" s="6"/>
    </row>
    <row r="23" spans="2:12" x14ac:dyDescent="0.3">
      <c r="B23" s="6"/>
      <c r="C23" s="6"/>
      <c r="D23" s="6"/>
      <c r="E23" s="6" t="s">
        <v>12</v>
      </c>
      <c r="F23" s="13">
        <v>100000</v>
      </c>
      <c r="G23" s="6"/>
      <c r="H23" s="6"/>
      <c r="L23" s="9"/>
    </row>
    <row r="24" spans="2:12" x14ac:dyDescent="0.3">
      <c r="B24" s="6"/>
      <c r="C24" s="6"/>
      <c r="D24" s="6"/>
      <c r="E24" s="6" t="s">
        <v>13</v>
      </c>
      <c r="F24" s="13">
        <v>113454</v>
      </c>
      <c r="G24" s="6"/>
      <c r="H24" s="6"/>
    </row>
    <row r="25" spans="2:12" x14ac:dyDescent="0.3">
      <c r="B25" s="6"/>
      <c r="C25" s="6"/>
      <c r="D25" s="6"/>
      <c r="E25" s="6" t="s">
        <v>14</v>
      </c>
      <c r="F25" s="13"/>
      <c r="G25" s="6"/>
      <c r="H25" s="6"/>
      <c r="J25" s="9"/>
    </row>
    <row r="26" spans="2:12" x14ac:dyDescent="0.3">
      <c r="B26" s="6"/>
      <c r="C26" s="6"/>
      <c r="D26" s="6"/>
      <c r="E26" s="6" t="s">
        <v>15</v>
      </c>
      <c r="F26" s="13">
        <v>12050</v>
      </c>
      <c r="G26" s="6"/>
      <c r="H26" s="6"/>
    </row>
    <row r="27" spans="2:12" x14ac:dyDescent="0.3">
      <c r="B27" s="6"/>
      <c r="C27" s="6"/>
      <c r="D27" s="6"/>
      <c r="E27" s="6" t="s">
        <v>16</v>
      </c>
      <c r="F27" s="13">
        <v>100000</v>
      </c>
      <c r="G27" s="6"/>
      <c r="H27" s="6"/>
    </row>
    <row r="28" spans="2:12" x14ac:dyDescent="0.3">
      <c r="B28" s="6"/>
      <c r="C28" s="6"/>
      <c r="D28" s="6"/>
      <c r="E28" s="6" t="s">
        <v>17</v>
      </c>
      <c r="F28" s="13">
        <v>100000</v>
      </c>
      <c r="G28" s="6"/>
      <c r="H28" s="6"/>
    </row>
    <row r="29" spans="2:12" x14ac:dyDescent="0.3">
      <c r="B29" s="6"/>
      <c r="C29" s="6"/>
      <c r="D29" s="6"/>
      <c r="E29" s="6" t="s">
        <v>18</v>
      </c>
      <c r="F29" s="13">
        <v>20000</v>
      </c>
      <c r="G29" s="6"/>
      <c r="H29" s="6"/>
    </row>
    <row r="30" spans="2:12" x14ac:dyDescent="0.3">
      <c r="B30" s="6"/>
      <c r="C30" s="6"/>
      <c r="D30" s="6"/>
      <c r="E30" s="6" t="s">
        <v>19</v>
      </c>
      <c r="F30" s="13">
        <v>133970</v>
      </c>
      <c r="G30" s="6"/>
      <c r="H30" s="6"/>
    </row>
    <row r="31" spans="2:12" x14ac:dyDescent="0.3">
      <c r="B31" s="6"/>
      <c r="C31" s="6"/>
      <c r="D31" s="6"/>
      <c r="E31" s="16" t="s">
        <v>23</v>
      </c>
      <c r="F31" s="13">
        <f>SUM(F21:F30)</f>
        <v>1577611</v>
      </c>
      <c r="G31" s="6"/>
      <c r="H31" s="13">
        <f>(F19+F20)-F31</f>
        <v>1067955</v>
      </c>
    </row>
    <row r="32" spans="2:12" ht="17.25" thickBot="1" x14ac:dyDescent="0.35">
      <c r="B32" s="14"/>
      <c r="C32" s="19" t="s">
        <v>24</v>
      </c>
      <c r="D32" s="14"/>
      <c r="E32" s="14" t="s">
        <v>20</v>
      </c>
      <c r="F32" s="15">
        <v>1050000</v>
      </c>
      <c r="G32" s="14"/>
      <c r="H32" s="14"/>
    </row>
    <row r="33" spans="2:8" x14ac:dyDescent="0.3">
      <c r="B33" s="5">
        <v>2013.12</v>
      </c>
      <c r="C33" s="18" t="s">
        <v>6</v>
      </c>
      <c r="D33" s="7"/>
      <c r="E33" s="7" t="s">
        <v>21</v>
      </c>
      <c r="F33" s="12">
        <v>2434406</v>
      </c>
      <c r="G33" s="12"/>
      <c r="H33" s="20"/>
    </row>
    <row r="34" spans="2:8" x14ac:dyDescent="0.3">
      <c r="B34" s="6"/>
      <c r="C34" s="6"/>
      <c r="D34" s="6"/>
      <c r="E34" s="6"/>
      <c r="F34" s="13"/>
      <c r="G34" s="6"/>
      <c r="H34" s="6"/>
    </row>
    <row r="35" spans="2:8" x14ac:dyDescent="0.3">
      <c r="B35" s="6"/>
      <c r="C35" s="17" t="s">
        <v>7</v>
      </c>
      <c r="D35" s="6"/>
      <c r="E35" s="6" t="s">
        <v>10</v>
      </c>
      <c r="F35" s="13">
        <v>102000</v>
      </c>
      <c r="G35" s="6"/>
      <c r="H35" s="13">
        <f>SUM(F35:F38)</f>
        <v>1368432</v>
      </c>
    </row>
    <row r="36" spans="2:8" x14ac:dyDescent="0.3">
      <c r="B36" s="6"/>
      <c r="C36" s="6"/>
      <c r="D36" s="6"/>
      <c r="E36" s="6" t="s">
        <v>11</v>
      </c>
      <c r="F36" s="13">
        <v>1052978</v>
      </c>
      <c r="G36" s="6"/>
      <c r="H36" s="6"/>
    </row>
    <row r="37" spans="2:8" x14ac:dyDescent="0.3">
      <c r="B37" s="6"/>
      <c r="C37" s="6"/>
      <c r="D37" s="6"/>
      <c r="E37" s="6" t="s">
        <v>12</v>
      </c>
      <c r="F37" s="13">
        <v>100000</v>
      </c>
      <c r="G37" s="6"/>
      <c r="H37" s="6"/>
    </row>
    <row r="38" spans="2:8" x14ac:dyDescent="0.3">
      <c r="B38" s="6"/>
      <c r="C38" s="6"/>
      <c r="D38" s="6"/>
      <c r="E38" s="6" t="s">
        <v>13</v>
      </c>
      <c r="F38" s="13">
        <v>113454</v>
      </c>
      <c r="G38" s="6"/>
      <c r="H38" s="6"/>
    </row>
    <row r="39" spans="2:8" x14ac:dyDescent="0.3">
      <c r="B39" s="6"/>
      <c r="C39" s="6"/>
      <c r="D39" s="6"/>
      <c r="E39" s="6" t="s">
        <v>14</v>
      </c>
      <c r="F39" s="13"/>
      <c r="G39" s="6"/>
      <c r="H39" s="6"/>
    </row>
    <row r="40" spans="2:8" x14ac:dyDescent="0.3">
      <c r="B40" s="6"/>
      <c r="C40" s="6"/>
      <c r="D40" s="6"/>
      <c r="E40" s="6" t="s">
        <v>15</v>
      </c>
      <c r="F40" s="13"/>
      <c r="G40" s="6"/>
      <c r="H40" s="6"/>
    </row>
    <row r="41" spans="2:8" x14ac:dyDescent="0.3">
      <c r="B41" s="6"/>
      <c r="C41" s="6"/>
      <c r="D41" s="6"/>
      <c r="E41" s="6" t="s">
        <v>16</v>
      </c>
      <c r="F41" s="13">
        <v>100000</v>
      </c>
      <c r="G41" s="6"/>
      <c r="H41" s="6"/>
    </row>
    <row r="42" spans="2:8" x14ac:dyDescent="0.3">
      <c r="B42" s="6"/>
      <c r="C42" s="6"/>
      <c r="D42" s="6"/>
      <c r="E42" s="6" t="s">
        <v>17</v>
      </c>
      <c r="F42" s="13">
        <v>100000</v>
      </c>
      <c r="G42" s="6"/>
      <c r="H42" s="6"/>
    </row>
    <row r="43" spans="2:8" x14ac:dyDescent="0.3">
      <c r="B43" s="6"/>
      <c r="C43" s="6"/>
      <c r="D43" s="6"/>
      <c r="E43" s="6" t="s">
        <v>18</v>
      </c>
      <c r="F43" s="13">
        <v>20000</v>
      </c>
      <c r="G43" s="6"/>
      <c r="H43" s="6"/>
    </row>
    <row r="44" spans="2:8" x14ac:dyDescent="0.3">
      <c r="B44" s="6"/>
      <c r="C44" s="6"/>
      <c r="D44" s="6"/>
      <c r="E44" s="6" t="s">
        <v>19</v>
      </c>
      <c r="F44" s="13">
        <v>131300</v>
      </c>
      <c r="G44" s="6"/>
      <c r="H44" s="6"/>
    </row>
    <row r="45" spans="2:8" x14ac:dyDescent="0.3">
      <c r="B45" s="6"/>
      <c r="C45" s="23" t="s">
        <v>28</v>
      </c>
      <c r="D45" s="6"/>
      <c r="E45" s="6" t="s">
        <v>29</v>
      </c>
      <c r="F45" s="13"/>
      <c r="G45" s="6"/>
      <c r="H45" s="6"/>
    </row>
    <row r="46" spans="2:8" x14ac:dyDescent="0.3">
      <c r="B46" s="6"/>
      <c r="C46" s="23"/>
      <c r="D46" s="6"/>
      <c r="E46" s="6" t="s">
        <v>30</v>
      </c>
      <c r="F46" s="13"/>
      <c r="G46" s="6"/>
      <c r="H46" s="6"/>
    </row>
    <row r="47" spans="2:8" x14ac:dyDescent="0.3">
      <c r="B47" s="6"/>
      <c r="C47" s="22" t="s">
        <v>26</v>
      </c>
      <c r="D47" s="6"/>
      <c r="E47" s="6" t="s">
        <v>27</v>
      </c>
      <c r="F47" s="13">
        <v>60000</v>
      </c>
      <c r="G47" s="6"/>
      <c r="H47" s="6"/>
    </row>
    <row r="48" spans="2:8" x14ac:dyDescent="0.3">
      <c r="B48" s="6"/>
      <c r="C48" s="6"/>
      <c r="D48" s="6"/>
      <c r="E48" s="6" t="s">
        <v>31</v>
      </c>
      <c r="F48" s="13">
        <v>240000</v>
      </c>
      <c r="G48" s="6"/>
      <c r="H48" s="6"/>
    </row>
    <row r="49" spans="2:10" x14ac:dyDescent="0.3">
      <c r="B49" s="6"/>
      <c r="C49" s="6"/>
      <c r="D49" s="6"/>
      <c r="E49" s="16" t="s">
        <v>23</v>
      </c>
      <c r="F49" s="13">
        <f>SUM(F35:F48)</f>
        <v>2019732</v>
      </c>
      <c r="G49" s="6"/>
      <c r="H49" s="13">
        <f>F33-F49</f>
        <v>414674</v>
      </c>
    </row>
    <row r="50" spans="2:10" ht="17.25" thickBot="1" x14ac:dyDescent="0.35">
      <c r="B50" s="14"/>
      <c r="C50" s="19" t="s">
        <v>24</v>
      </c>
      <c r="D50" s="14"/>
      <c r="E50" s="14" t="s">
        <v>20</v>
      </c>
      <c r="F50" s="15">
        <v>500000</v>
      </c>
      <c r="G50" s="14"/>
      <c r="H50" s="14"/>
    </row>
    <row r="51" spans="2:10" x14ac:dyDescent="0.3">
      <c r="B51" s="5">
        <v>2014.01</v>
      </c>
      <c r="C51" s="18" t="s">
        <v>6</v>
      </c>
      <c r="D51" s="7"/>
      <c r="E51" s="7" t="s">
        <v>21</v>
      </c>
      <c r="F51" s="9">
        <v>2433036</v>
      </c>
      <c r="G51" s="12"/>
      <c r="H51" s="20"/>
    </row>
    <row r="52" spans="2:10" x14ac:dyDescent="0.3">
      <c r="B52" s="6"/>
      <c r="C52" s="6"/>
      <c r="D52" s="6"/>
      <c r="E52" s="6"/>
      <c r="F52" s="13"/>
      <c r="G52" s="6"/>
      <c r="H52" s="6"/>
    </row>
    <row r="53" spans="2:10" x14ac:dyDescent="0.3">
      <c r="B53" s="6"/>
      <c r="C53" s="17" t="s">
        <v>7</v>
      </c>
      <c r="D53" s="6"/>
      <c r="E53" s="6" t="s">
        <v>10</v>
      </c>
      <c r="F53" s="13">
        <v>102000</v>
      </c>
      <c r="G53" s="6"/>
      <c r="H53" s="13" t="s">
        <v>32</v>
      </c>
      <c r="J53" s="9"/>
    </row>
    <row r="54" spans="2:10" x14ac:dyDescent="0.3">
      <c r="B54" s="6"/>
      <c r="C54" s="6"/>
      <c r="D54" s="6"/>
      <c r="E54" s="6" t="s">
        <v>11</v>
      </c>
      <c r="F54" s="13">
        <v>1397515</v>
      </c>
      <c r="G54" s="6"/>
      <c r="H54" s="6"/>
    </row>
    <row r="55" spans="2:10" x14ac:dyDescent="0.3">
      <c r="B55" s="6"/>
      <c r="C55" s="6"/>
      <c r="D55" s="6"/>
      <c r="E55" s="6" t="s">
        <v>12</v>
      </c>
      <c r="F55" s="13">
        <v>100000</v>
      </c>
      <c r="G55" s="6"/>
      <c r="H55" s="6" t="s">
        <v>33</v>
      </c>
      <c r="J55" s="9"/>
    </row>
    <row r="56" spans="2:10" x14ac:dyDescent="0.3">
      <c r="B56" s="6"/>
      <c r="C56" s="6"/>
      <c r="D56" s="6"/>
      <c r="E56" s="6" t="s">
        <v>13</v>
      </c>
      <c r="F56" s="13">
        <v>113454</v>
      </c>
      <c r="G56" s="6"/>
      <c r="H56" s="6" t="s">
        <v>32</v>
      </c>
    </row>
    <row r="57" spans="2:10" x14ac:dyDescent="0.3">
      <c r="B57" s="6"/>
      <c r="C57" s="6"/>
      <c r="D57" s="6"/>
      <c r="E57" s="6" t="s">
        <v>14</v>
      </c>
      <c r="F57" s="13"/>
      <c r="G57" s="6"/>
      <c r="H57" s="6"/>
    </row>
    <row r="58" spans="2:10" x14ac:dyDescent="0.3">
      <c r="B58" s="6"/>
      <c r="C58" s="6"/>
      <c r="D58" s="6"/>
      <c r="E58" s="6" t="s">
        <v>15</v>
      </c>
      <c r="F58" s="13"/>
      <c r="G58" s="6"/>
      <c r="H58" s="6"/>
    </row>
    <row r="59" spans="2:10" x14ac:dyDescent="0.3">
      <c r="B59" s="6"/>
      <c r="C59" s="6"/>
      <c r="D59" s="6"/>
      <c r="E59" s="6" t="s">
        <v>16</v>
      </c>
      <c r="F59" s="13">
        <v>100000</v>
      </c>
      <c r="G59" s="6"/>
      <c r="H59" s="6" t="s">
        <v>34</v>
      </c>
    </row>
    <row r="60" spans="2:10" x14ac:dyDescent="0.3">
      <c r="B60" s="6"/>
      <c r="C60" s="6"/>
      <c r="D60" s="6"/>
      <c r="E60" s="6" t="s">
        <v>17</v>
      </c>
      <c r="F60" s="13">
        <v>100000</v>
      </c>
      <c r="G60" s="6"/>
      <c r="H60" s="6" t="s">
        <v>32</v>
      </c>
    </row>
    <row r="61" spans="2:10" x14ac:dyDescent="0.3">
      <c r="B61" s="6"/>
      <c r="C61" s="6"/>
      <c r="D61" s="6"/>
      <c r="E61" s="6" t="s">
        <v>18</v>
      </c>
      <c r="F61" s="13">
        <v>20000</v>
      </c>
      <c r="G61" s="6"/>
      <c r="H61" s="6" t="s">
        <v>33</v>
      </c>
    </row>
    <row r="62" spans="2:10" x14ac:dyDescent="0.3">
      <c r="B62" s="6"/>
      <c r="C62" s="6"/>
      <c r="D62" s="6"/>
      <c r="E62" s="6" t="s">
        <v>19</v>
      </c>
      <c r="F62" s="13">
        <v>180480</v>
      </c>
      <c r="G62" s="6"/>
      <c r="H62" s="6"/>
    </row>
    <row r="63" spans="2:10" x14ac:dyDescent="0.3">
      <c r="B63" s="6"/>
      <c r="C63" s="23" t="s">
        <v>28</v>
      </c>
      <c r="D63" s="6"/>
      <c r="E63" s="6" t="s">
        <v>29</v>
      </c>
      <c r="F63" s="13"/>
      <c r="G63" s="6"/>
      <c r="H63" s="6"/>
    </row>
    <row r="64" spans="2:10" x14ac:dyDescent="0.3">
      <c r="B64" s="6"/>
      <c r="C64" s="23"/>
      <c r="D64" s="6"/>
      <c r="E64" s="6" t="s">
        <v>30</v>
      </c>
      <c r="F64" s="13"/>
      <c r="G64" s="6"/>
      <c r="H64" s="6"/>
    </row>
    <row r="65" spans="2:8" x14ac:dyDescent="0.3">
      <c r="B65" s="6"/>
      <c r="C65" s="22" t="s">
        <v>26</v>
      </c>
      <c r="D65" s="6"/>
      <c r="E65" s="6" t="s">
        <v>27</v>
      </c>
      <c r="F65" s="13"/>
      <c r="G65" s="6"/>
      <c r="H65" s="6"/>
    </row>
    <row r="66" spans="2:8" x14ac:dyDescent="0.3">
      <c r="B66" s="6"/>
      <c r="C66" s="6"/>
      <c r="D66" s="6"/>
      <c r="E66" s="6" t="s">
        <v>31</v>
      </c>
      <c r="F66" s="13">
        <v>240000</v>
      </c>
      <c r="G66" s="6"/>
      <c r="H66" s="6"/>
    </row>
    <row r="67" spans="2:8" x14ac:dyDescent="0.3">
      <c r="B67" s="6"/>
      <c r="C67" s="6"/>
      <c r="D67" s="6"/>
      <c r="E67" s="16" t="s">
        <v>23</v>
      </c>
      <c r="F67" s="13">
        <f>SUM(F53:F66)</f>
        <v>2353449</v>
      </c>
      <c r="G67" s="6"/>
      <c r="H67" s="13">
        <f>F51-F67</f>
        <v>79587</v>
      </c>
    </row>
    <row r="68" spans="2:8" ht="17.25" thickBot="1" x14ac:dyDescent="0.35">
      <c r="B68" s="14"/>
      <c r="C68" s="19" t="s">
        <v>24</v>
      </c>
      <c r="D68" s="14"/>
      <c r="E68" s="14" t="s">
        <v>20</v>
      </c>
      <c r="F68" s="15">
        <v>200000</v>
      </c>
      <c r="G68" s="14"/>
      <c r="H68" s="14"/>
    </row>
    <row r="69" spans="2:8" x14ac:dyDescent="0.3">
      <c r="B69" s="5">
        <v>2014.02</v>
      </c>
      <c r="C69" s="18" t="s">
        <v>6</v>
      </c>
      <c r="D69" s="7"/>
      <c r="E69" s="7" t="s">
        <v>21</v>
      </c>
      <c r="F69" s="9">
        <v>2555966</v>
      </c>
      <c r="G69" s="12"/>
      <c r="H69" s="20"/>
    </row>
    <row r="70" spans="2:8" x14ac:dyDescent="0.3">
      <c r="B70" s="6"/>
      <c r="C70" s="6"/>
      <c r="D70" s="6"/>
      <c r="E70" s="6"/>
      <c r="F70" s="13"/>
      <c r="G70" s="6"/>
      <c r="H70" s="6"/>
    </row>
    <row r="71" spans="2:8" x14ac:dyDescent="0.3">
      <c r="B71" s="6"/>
      <c r="C71" s="17" t="s">
        <v>7</v>
      </c>
      <c r="D71" s="6"/>
      <c r="E71" s="6" t="s">
        <v>10</v>
      </c>
      <c r="F71" s="13">
        <v>102000</v>
      </c>
      <c r="G71" s="13">
        <f>SUM(F71,F72,F74,F78)</f>
        <v>1696304</v>
      </c>
      <c r="H71" s="13" t="s">
        <v>32</v>
      </c>
    </row>
    <row r="72" spans="2:8" x14ac:dyDescent="0.3">
      <c r="B72" s="6"/>
      <c r="C72" s="6"/>
      <c r="D72" s="6"/>
      <c r="E72" s="6" t="s">
        <v>11</v>
      </c>
      <c r="F72" s="13">
        <v>1380850</v>
      </c>
      <c r="G72" s="6"/>
      <c r="H72" s="6"/>
    </row>
    <row r="73" spans="2:8" x14ac:dyDescent="0.3">
      <c r="B73" s="6"/>
      <c r="C73" s="6"/>
      <c r="D73" s="6"/>
      <c r="E73" s="6" t="s">
        <v>12</v>
      </c>
      <c r="F73" s="13">
        <v>100000</v>
      </c>
      <c r="G73" s="13">
        <f>SUM(F73,F77,F79)</f>
        <v>220000</v>
      </c>
      <c r="H73" s="6" t="s">
        <v>33</v>
      </c>
    </row>
    <row r="74" spans="2:8" x14ac:dyDescent="0.3">
      <c r="B74" s="6"/>
      <c r="C74" s="6"/>
      <c r="D74" s="6"/>
      <c r="E74" s="6" t="s">
        <v>13</v>
      </c>
      <c r="F74" s="13">
        <v>113454</v>
      </c>
      <c r="G74" s="6"/>
      <c r="H74" s="6" t="s">
        <v>32</v>
      </c>
    </row>
    <row r="75" spans="2:8" x14ac:dyDescent="0.3">
      <c r="B75" s="6"/>
      <c r="C75" s="6"/>
      <c r="D75" s="6"/>
      <c r="E75" s="6" t="s">
        <v>14</v>
      </c>
      <c r="F75" s="13"/>
      <c r="G75" s="6"/>
      <c r="H75" s="6"/>
    </row>
    <row r="76" spans="2:8" x14ac:dyDescent="0.3">
      <c r="B76" s="6"/>
      <c r="C76" s="6"/>
      <c r="D76" s="6"/>
      <c r="E76" s="6" t="s">
        <v>15</v>
      </c>
      <c r="F76" s="13"/>
      <c r="G76" s="6"/>
      <c r="H76" s="6"/>
    </row>
    <row r="77" spans="2:8" x14ac:dyDescent="0.3">
      <c r="B77" s="6"/>
      <c r="C77" s="6"/>
      <c r="D77" s="6"/>
      <c r="E77" s="6" t="s">
        <v>16</v>
      </c>
      <c r="F77" s="13">
        <v>100000</v>
      </c>
      <c r="G77" s="6"/>
      <c r="H77" s="6" t="s">
        <v>34</v>
      </c>
    </row>
    <row r="78" spans="2:8" x14ac:dyDescent="0.3">
      <c r="B78" s="6"/>
      <c r="C78" s="6"/>
      <c r="D78" s="6"/>
      <c r="E78" s="6" t="s">
        <v>17</v>
      </c>
      <c r="F78" s="13">
        <v>100000</v>
      </c>
      <c r="G78" s="6"/>
      <c r="H78" s="6" t="s">
        <v>32</v>
      </c>
    </row>
    <row r="79" spans="2:8" x14ac:dyDescent="0.3">
      <c r="B79" s="6"/>
      <c r="C79" s="6"/>
      <c r="D79" s="6"/>
      <c r="E79" s="6" t="s">
        <v>18</v>
      </c>
      <c r="F79" s="13">
        <v>20000</v>
      </c>
      <c r="G79" s="6"/>
      <c r="H79" s="6" t="s">
        <v>33</v>
      </c>
    </row>
    <row r="80" spans="2:8" x14ac:dyDescent="0.3">
      <c r="B80" s="6"/>
      <c r="C80" s="6"/>
      <c r="D80" s="6"/>
      <c r="E80" s="6" t="s">
        <v>19</v>
      </c>
      <c r="F80" s="13">
        <v>168830</v>
      </c>
      <c r="G80" s="6"/>
      <c r="H80" s="6"/>
    </row>
    <row r="81" spans="2:12" x14ac:dyDescent="0.3">
      <c r="B81" s="6"/>
      <c r="C81" s="23" t="s">
        <v>28</v>
      </c>
      <c r="D81" s="6"/>
      <c r="E81" s="6" t="s">
        <v>29</v>
      </c>
      <c r="F81" s="13"/>
      <c r="G81" s="6"/>
      <c r="H81" s="6"/>
    </row>
    <row r="82" spans="2:12" x14ac:dyDescent="0.3">
      <c r="B82" s="6"/>
      <c r="C82" s="23"/>
      <c r="D82" s="6"/>
      <c r="E82" s="6" t="s">
        <v>30</v>
      </c>
      <c r="F82" s="13"/>
      <c r="G82" s="6"/>
      <c r="H82" s="6"/>
    </row>
    <row r="83" spans="2:12" x14ac:dyDescent="0.3">
      <c r="B83" s="6"/>
      <c r="C83" s="22" t="s">
        <v>26</v>
      </c>
      <c r="D83" s="6"/>
      <c r="E83" s="6" t="s">
        <v>27</v>
      </c>
      <c r="F83" s="13"/>
      <c r="G83" s="6"/>
      <c r="H83" s="6"/>
    </row>
    <row r="84" spans="2:12" x14ac:dyDescent="0.3">
      <c r="B84" s="6"/>
      <c r="C84" s="6"/>
      <c r="D84" s="6"/>
      <c r="E84" s="6" t="s">
        <v>31</v>
      </c>
      <c r="F84" s="13">
        <v>240000</v>
      </c>
      <c r="G84" s="6"/>
      <c r="H84" s="6"/>
    </row>
    <row r="85" spans="2:12" x14ac:dyDescent="0.3">
      <c r="B85" s="6"/>
      <c r="C85" s="6"/>
      <c r="D85" s="6"/>
      <c r="E85" s="16" t="s">
        <v>23</v>
      </c>
      <c r="F85" s="13">
        <f>SUM(F71:F84)</f>
        <v>2325134</v>
      </c>
      <c r="G85" s="6"/>
      <c r="H85" s="13">
        <f>F69-F85</f>
        <v>230832</v>
      </c>
    </row>
    <row r="86" spans="2:12" ht="17.25" thickBot="1" x14ac:dyDescent="0.35">
      <c r="B86" s="14"/>
      <c r="C86" s="19" t="s">
        <v>24</v>
      </c>
      <c r="D86" s="14"/>
      <c r="E86" s="14" t="s">
        <v>20</v>
      </c>
      <c r="F86" s="15">
        <v>200000</v>
      </c>
      <c r="G86" s="14"/>
      <c r="H86" s="14"/>
    </row>
    <row r="87" spans="2:12" x14ac:dyDescent="0.3">
      <c r="B87" s="5">
        <v>2014.03</v>
      </c>
      <c r="C87" s="18" t="s">
        <v>6</v>
      </c>
      <c r="D87" s="7"/>
      <c r="E87" s="7" t="s">
        <v>21</v>
      </c>
      <c r="F87" s="9">
        <v>2418906</v>
      </c>
      <c r="G87" s="12"/>
      <c r="H87" s="20"/>
    </row>
    <row r="88" spans="2:12" x14ac:dyDescent="0.3">
      <c r="B88" s="6"/>
      <c r="C88" s="6"/>
      <c r="D88" s="6"/>
      <c r="E88" s="6"/>
      <c r="F88" s="13"/>
      <c r="G88" s="6"/>
      <c r="H88" s="6"/>
    </row>
    <row r="89" spans="2:12" x14ac:dyDescent="0.3">
      <c r="B89" s="6"/>
      <c r="C89" s="17" t="s">
        <v>7</v>
      </c>
      <c r="D89" s="6"/>
      <c r="E89" s="6" t="s">
        <v>10</v>
      </c>
      <c r="F89" s="13">
        <v>102000</v>
      </c>
      <c r="G89" s="13">
        <f>SUM(F89,F90,F92,F96)</f>
        <v>1955774</v>
      </c>
      <c r="H89" s="13" t="s">
        <v>32</v>
      </c>
      <c r="J89" s="2" t="s">
        <v>35</v>
      </c>
      <c r="L89">
        <v>296684</v>
      </c>
    </row>
    <row r="90" spans="2:12" x14ac:dyDescent="0.3">
      <c r="B90" s="6"/>
      <c r="C90" s="6"/>
      <c r="D90" s="6"/>
      <c r="E90" s="6" t="s">
        <v>11</v>
      </c>
      <c r="F90" s="13">
        <v>1640320</v>
      </c>
      <c r="G90" s="6"/>
      <c r="H90" s="6"/>
      <c r="J90">
        <v>5000</v>
      </c>
    </row>
    <row r="91" spans="2:12" x14ac:dyDescent="0.3">
      <c r="B91" s="6"/>
      <c r="C91" s="6"/>
      <c r="D91" s="6"/>
      <c r="E91" s="6" t="s">
        <v>12</v>
      </c>
      <c r="F91" s="13">
        <v>100000</v>
      </c>
      <c r="G91" s="13">
        <f>SUM(F91,F95,F97)</f>
        <v>220000</v>
      </c>
      <c r="H91" s="6" t="s">
        <v>33</v>
      </c>
      <c r="J91">
        <v>25000</v>
      </c>
      <c r="L91" s="9">
        <f>L89-G91</f>
        <v>76684</v>
      </c>
    </row>
    <row r="92" spans="2:12" x14ac:dyDescent="0.3">
      <c r="B92" s="6"/>
      <c r="C92" s="6"/>
      <c r="D92" s="6"/>
      <c r="E92" s="6" t="s">
        <v>13</v>
      </c>
      <c r="F92" s="13">
        <v>113454</v>
      </c>
      <c r="G92" s="6"/>
      <c r="H92" s="6" t="s">
        <v>32</v>
      </c>
      <c r="J92">
        <v>10000</v>
      </c>
    </row>
    <row r="93" spans="2:12" x14ac:dyDescent="0.3">
      <c r="B93" s="6"/>
      <c r="C93" s="6"/>
      <c r="D93" s="6"/>
      <c r="E93" s="6" t="s">
        <v>14</v>
      </c>
      <c r="F93" s="13"/>
      <c r="G93" s="6"/>
      <c r="H93" s="6"/>
    </row>
    <row r="94" spans="2:12" x14ac:dyDescent="0.3">
      <c r="B94" s="6"/>
      <c r="C94" s="6"/>
      <c r="D94" s="6"/>
      <c r="E94" s="6" t="s">
        <v>15</v>
      </c>
      <c r="F94" s="13">
        <v>23440</v>
      </c>
      <c r="G94" s="6"/>
      <c r="H94" s="6"/>
    </row>
    <row r="95" spans="2:12" x14ac:dyDescent="0.3">
      <c r="B95" s="6"/>
      <c r="C95" s="6"/>
      <c r="D95" s="6"/>
      <c r="E95" s="6" t="s">
        <v>16</v>
      </c>
      <c r="F95" s="13">
        <v>100000</v>
      </c>
      <c r="G95" s="6"/>
      <c r="H95" s="6" t="s">
        <v>34</v>
      </c>
    </row>
    <row r="96" spans="2:12" x14ac:dyDescent="0.3">
      <c r="B96" s="6"/>
      <c r="C96" s="6"/>
      <c r="D96" s="6"/>
      <c r="E96" s="6" t="s">
        <v>17</v>
      </c>
      <c r="F96" s="13">
        <v>100000</v>
      </c>
      <c r="G96" s="6"/>
      <c r="H96" s="6" t="s">
        <v>32</v>
      </c>
    </row>
    <row r="97" spans="2:8" x14ac:dyDescent="0.3">
      <c r="B97" s="6"/>
      <c r="C97" s="6"/>
      <c r="D97" s="6"/>
      <c r="E97" s="6" t="s">
        <v>18</v>
      </c>
      <c r="F97" s="13">
        <v>20000</v>
      </c>
      <c r="G97" s="6"/>
      <c r="H97" s="6" t="s">
        <v>33</v>
      </c>
    </row>
    <row r="98" spans="2:8" x14ac:dyDescent="0.3">
      <c r="B98" s="6"/>
      <c r="C98" s="6"/>
      <c r="D98" s="6"/>
      <c r="E98" s="6" t="s">
        <v>19</v>
      </c>
      <c r="F98" s="13">
        <v>163500</v>
      </c>
      <c r="G98" s="6"/>
      <c r="H98" s="6"/>
    </row>
    <row r="99" spans="2:8" x14ac:dyDescent="0.3">
      <c r="B99" s="6"/>
      <c r="C99" s="23" t="s">
        <v>28</v>
      </c>
      <c r="D99" s="6"/>
      <c r="E99" s="6" t="s">
        <v>29</v>
      </c>
      <c r="F99" s="13"/>
      <c r="G99" s="6"/>
      <c r="H99" s="6"/>
    </row>
    <row r="100" spans="2:8" x14ac:dyDescent="0.3">
      <c r="B100" s="6"/>
      <c r="C100" s="23"/>
      <c r="D100" s="6"/>
      <c r="E100" s="6" t="s">
        <v>30</v>
      </c>
      <c r="F100" s="13"/>
      <c r="G100" s="6"/>
      <c r="H100" s="6"/>
    </row>
    <row r="101" spans="2:8" x14ac:dyDescent="0.3">
      <c r="B101" s="6"/>
      <c r="C101" s="22" t="s">
        <v>26</v>
      </c>
      <c r="D101" s="6"/>
      <c r="E101" s="6" t="s">
        <v>27</v>
      </c>
      <c r="F101" s="13"/>
      <c r="G101" s="6"/>
      <c r="H101" s="6"/>
    </row>
    <row r="102" spans="2:8" x14ac:dyDescent="0.3">
      <c r="B102" s="6"/>
      <c r="C102" s="6"/>
      <c r="D102" s="6"/>
      <c r="E102" s="6" t="s">
        <v>31</v>
      </c>
      <c r="F102" s="13"/>
      <c r="G102" s="6"/>
      <c r="H102" s="6"/>
    </row>
    <row r="103" spans="2:8" x14ac:dyDescent="0.3">
      <c r="B103" s="6"/>
      <c r="C103" s="6"/>
      <c r="D103" s="6"/>
      <c r="E103" s="16" t="s">
        <v>23</v>
      </c>
      <c r="F103" s="13">
        <f>SUM(F89:F102)</f>
        <v>2362714</v>
      </c>
      <c r="G103" s="6"/>
      <c r="H103" s="13">
        <f>F87-F103</f>
        <v>56192</v>
      </c>
    </row>
    <row r="104" spans="2:8" ht="17.25" thickBot="1" x14ac:dyDescent="0.35">
      <c r="B104" s="14"/>
      <c r="C104" s="19" t="s">
        <v>24</v>
      </c>
      <c r="D104" s="14"/>
      <c r="E104" s="14" t="s">
        <v>20</v>
      </c>
      <c r="F104" s="15"/>
      <c r="G104" s="14"/>
      <c r="H104" s="14"/>
    </row>
    <row r="105" spans="2:8" x14ac:dyDescent="0.3">
      <c r="B105" s="5">
        <v>2014.04</v>
      </c>
      <c r="C105" s="18" t="s">
        <v>6</v>
      </c>
      <c r="D105" s="7"/>
      <c r="E105" s="7" t="s">
        <v>21</v>
      </c>
      <c r="F105" s="9">
        <v>2418906</v>
      </c>
      <c r="G105" s="12"/>
      <c r="H105" s="20"/>
    </row>
    <row r="106" spans="2:8" x14ac:dyDescent="0.3">
      <c r="B106" s="6"/>
      <c r="C106" s="6"/>
      <c r="D106" s="6"/>
      <c r="E106" s="6"/>
      <c r="F106" s="13">
        <v>55000</v>
      </c>
      <c r="G106" s="6"/>
      <c r="H106" s="6"/>
    </row>
    <row r="107" spans="2:8" x14ac:dyDescent="0.3">
      <c r="B107" s="6"/>
      <c r="C107" s="17" t="s">
        <v>7</v>
      </c>
      <c r="D107" s="6"/>
      <c r="E107" s="6" t="s">
        <v>10</v>
      </c>
      <c r="F107" s="13">
        <v>102000</v>
      </c>
      <c r="G107" s="13">
        <f>SUM(F107,F108,F110,F114,F111,F112)</f>
        <v>1479956</v>
      </c>
      <c r="H107" s="13" t="s">
        <v>32</v>
      </c>
    </row>
    <row r="108" spans="2:8" x14ac:dyDescent="0.3">
      <c r="B108" s="6"/>
      <c r="C108" s="6"/>
      <c r="D108" s="6"/>
      <c r="E108" s="6" t="s">
        <v>11</v>
      </c>
      <c r="F108" s="13">
        <v>1154342</v>
      </c>
      <c r="G108" s="6"/>
      <c r="H108" s="6"/>
    </row>
    <row r="109" spans="2:8" x14ac:dyDescent="0.3">
      <c r="B109" s="6"/>
      <c r="C109" s="6"/>
      <c r="D109" s="6"/>
      <c r="E109" s="6" t="s">
        <v>12</v>
      </c>
      <c r="F109" s="13">
        <v>100000</v>
      </c>
      <c r="G109" s="13">
        <f>SUM(F109,F113,F115)</f>
        <v>220000</v>
      </c>
      <c r="H109" s="6" t="s">
        <v>33</v>
      </c>
    </row>
    <row r="110" spans="2:8" x14ac:dyDescent="0.3">
      <c r="B110" s="6"/>
      <c r="C110" s="6"/>
      <c r="D110" s="6"/>
      <c r="E110" s="6" t="s">
        <v>13</v>
      </c>
      <c r="F110" s="13">
        <v>113454</v>
      </c>
      <c r="G110" s="6"/>
      <c r="H110" s="6" t="s">
        <v>32</v>
      </c>
    </row>
    <row r="111" spans="2:8" x14ac:dyDescent="0.3">
      <c r="B111" s="6"/>
      <c r="C111" s="6"/>
      <c r="D111" s="6"/>
      <c r="E111" s="6" t="s">
        <v>14</v>
      </c>
      <c r="F111" s="13">
        <v>10160</v>
      </c>
      <c r="G111" s="6"/>
      <c r="H111" s="6"/>
    </row>
    <row r="112" spans="2:8" x14ac:dyDescent="0.3">
      <c r="B112" s="6"/>
      <c r="C112" s="6"/>
      <c r="D112" s="6"/>
      <c r="E112" s="6" t="s">
        <v>15</v>
      </c>
      <c r="F112" s="13"/>
      <c r="G112" s="6"/>
      <c r="H112" s="6"/>
    </row>
    <row r="113" spans="2:8" x14ac:dyDescent="0.3">
      <c r="B113" s="6"/>
      <c r="C113" s="6"/>
      <c r="D113" s="6"/>
      <c r="E113" s="6" t="s">
        <v>16</v>
      </c>
      <c r="F113" s="13">
        <v>100000</v>
      </c>
      <c r="G113" s="6"/>
      <c r="H113" s="6" t="s">
        <v>34</v>
      </c>
    </row>
    <row r="114" spans="2:8" x14ac:dyDescent="0.3">
      <c r="B114" s="6"/>
      <c r="C114" s="6"/>
      <c r="D114" s="6"/>
      <c r="E114" s="6" t="s">
        <v>17</v>
      </c>
      <c r="F114" s="13">
        <v>100000</v>
      </c>
      <c r="G114" s="6"/>
      <c r="H114" s="6" t="s">
        <v>32</v>
      </c>
    </row>
    <row r="115" spans="2:8" x14ac:dyDescent="0.3">
      <c r="B115" s="6"/>
      <c r="C115" s="6"/>
      <c r="D115" s="6"/>
      <c r="E115" s="6" t="s">
        <v>18</v>
      </c>
      <c r="F115" s="13">
        <v>20000</v>
      </c>
      <c r="G115" s="6"/>
      <c r="H115" s="6" t="s">
        <v>33</v>
      </c>
    </row>
    <row r="116" spans="2:8" x14ac:dyDescent="0.3">
      <c r="B116" s="6"/>
      <c r="C116" s="6"/>
      <c r="D116" s="6"/>
      <c r="E116" s="6" t="s">
        <v>19</v>
      </c>
      <c r="F116" s="13">
        <v>159680</v>
      </c>
      <c r="G116" s="6"/>
      <c r="H116" s="6"/>
    </row>
    <row r="117" spans="2:8" x14ac:dyDescent="0.3">
      <c r="B117" s="6"/>
      <c r="C117" s="23" t="s">
        <v>28</v>
      </c>
      <c r="D117" s="6"/>
      <c r="E117" s="6" t="s">
        <v>29</v>
      </c>
      <c r="F117" s="13"/>
      <c r="G117" s="6"/>
      <c r="H117" s="6"/>
    </row>
    <row r="118" spans="2:8" x14ac:dyDescent="0.3">
      <c r="B118" s="6"/>
      <c r="C118" s="23"/>
      <c r="D118" s="6"/>
      <c r="E118" s="6" t="s">
        <v>30</v>
      </c>
      <c r="F118" s="13"/>
      <c r="G118" s="6"/>
      <c r="H118" s="6"/>
    </row>
    <row r="119" spans="2:8" x14ac:dyDescent="0.3">
      <c r="B119" s="6"/>
      <c r="C119" s="22" t="s">
        <v>26</v>
      </c>
      <c r="D119" s="6"/>
      <c r="E119" s="6" t="s">
        <v>27</v>
      </c>
      <c r="F119" s="13"/>
      <c r="G119" s="6"/>
      <c r="H119" s="6"/>
    </row>
    <row r="120" spans="2:8" x14ac:dyDescent="0.3">
      <c r="B120" s="6"/>
      <c r="C120" s="6"/>
      <c r="D120" s="6"/>
      <c r="E120" s="6" t="s">
        <v>31</v>
      </c>
      <c r="F120" s="13"/>
      <c r="G120" s="6"/>
      <c r="H120" s="6"/>
    </row>
    <row r="121" spans="2:8" x14ac:dyDescent="0.3">
      <c r="B121" s="6"/>
      <c r="C121" s="6"/>
      <c r="D121" s="6"/>
      <c r="E121" s="16" t="s">
        <v>23</v>
      </c>
      <c r="F121" s="13">
        <f>SUM(F107:F120)</f>
        <v>1859636</v>
      </c>
      <c r="G121" s="6"/>
      <c r="H121" s="13">
        <f>(F105+F106)-F121</f>
        <v>614270</v>
      </c>
    </row>
    <row r="122" spans="2:8" ht="17.25" thickBot="1" x14ac:dyDescent="0.35">
      <c r="B122" s="14"/>
      <c r="C122" s="19" t="s">
        <v>24</v>
      </c>
      <c r="D122" s="14"/>
      <c r="E122" s="14" t="s">
        <v>20</v>
      </c>
      <c r="F122" s="15"/>
      <c r="G122" s="14"/>
      <c r="H122" s="14"/>
    </row>
    <row r="123" spans="2:8" x14ac:dyDescent="0.3">
      <c r="B123" s="5">
        <v>2014.05</v>
      </c>
      <c r="C123" s="18" t="s">
        <v>6</v>
      </c>
      <c r="D123" s="7"/>
      <c r="E123" s="7" t="s">
        <v>36</v>
      </c>
      <c r="F123" s="9">
        <v>5134926</v>
      </c>
      <c r="G123" s="12"/>
      <c r="H123" s="20"/>
    </row>
    <row r="124" spans="2:8" x14ac:dyDescent="0.3">
      <c r="B124" s="6"/>
      <c r="C124" s="6"/>
      <c r="D124" s="6"/>
      <c r="E124" s="6"/>
      <c r="F124" s="13"/>
      <c r="G124" s="6"/>
      <c r="H124" s="6"/>
    </row>
    <row r="125" spans="2:8" x14ac:dyDescent="0.3">
      <c r="B125" s="6"/>
      <c r="C125" s="17" t="s">
        <v>7</v>
      </c>
      <c r="D125" s="6"/>
      <c r="E125" s="6" t="s">
        <v>10</v>
      </c>
      <c r="F125" s="13">
        <v>102000</v>
      </c>
      <c r="G125" s="13">
        <f>SUM(F125,F126,F128,F132,F129,F130)</f>
        <v>1183529</v>
      </c>
      <c r="H125" s="13" t="s">
        <v>32</v>
      </c>
    </row>
    <row r="126" spans="2:8" x14ac:dyDescent="0.3">
      <c r="B126" s="6"/>
      <c r="C126" s="6"/>
      <c r="D126" s="6"/>
      <c r="E126" s="6" t="s">
        <v>11</v>
      </c>
      <c r="F126" s="13">
        <v>856435</v>
      </c>
      <c r="G126" s="6"/>
      <c r="H126" s="6"/>
    </row>
    <row r="127" spans="2:8" x14ac:dyDescent="0.3">
      <c r="B127" s="6"/>
      <c r="C127" s="6"/>
      <c r="D127" s="6"/>
      <c r="E127" s="6" t="s">
        <v>12</v>
      </c>
      <c r="F127" s="13">
        <v>100000</v>
      </c>
      <c r="G127" s="13">
        <f>SUM(F127,F131,F133)</f>
        <v>220000</v>
      </c>
      <c r="H127" s="6" t="s">
        <v>33</v>
      </c>
    </row>
    <row r="128" spans="2:8" x14ac:dyDescent="0.3">
      <c r="B128" s="6"/>
      <c r="C128" s="6"/>
      <c r="D128" s="6"/>
      <c r="E128" s="6" t="s">
        <v>13</v>
      </c>
      <c r="F128" s="13">
        <v>113454</v>
      </c>
      <c r="G128" s="6"/>
      <c r="H128" s="6" t="s">
        <v>32</v>
      </c>
    </row>
    <row r="129" spans="2:10" x14ac:dyDescent="0.3">
      <c r="B129" s="6"/>
      <c r="C129" s="6"/>
      <c r="D129" s="6"/>
      <c r="E129" s="6" t="s">
        <v>14</v>
      </c>
      <c r="F129" s="13"/>
      <c r="G129" s="6"/>
      <c r="H129" s="6"/>
    </row>
    <row r="130" spans="2:10" x14ac:dyDescent="0.3">
      <c r="B130" s="6"/>
      <c r="C130" s="6"/>
      <c r="D130" s="6"/>
      <c r="E130" s="6" t="s">
        <v>15</v>
      </c>
      <c r="F130" s="13">
        <v>11640</v>
      </c>
      <c r="G130" s="6"/>
      <c r="H130" s="6"/>
    </row>
    <row r="131" spans="2:10" x14ac:dyDescent="0.3">
      <c r="B131" s="6"/>
      <c r="C131" s="6"/>
      <c r="D131" s="6"/>
      <c r="E131" s="6" t="s">
        <v>16</v>
      </c>
      <c r="F131" s="13">
        <v>100000</v>
      </c>
      <c r="G131" s="6"/>
      <c r="H131" s="6" t="s">
        <v>34</v>
      </c>
    </row>
    <row r="132" spans="2:10" x14ac:dyDescent="0.3">
      <c r="B132" s="6"/>
      <c r="C132" s="6"/>
      <c r="D132" s="6"/>
      <c r="E132" s="6" t="s">
        <v>17</v>
      </c>
      <c r="F132" s="13">
        <v>100000</v>
      </c>
      <c r="G132" s="6"/>
      <c r="H132" s="6" t="s">
        <v>32</v>
      </c>
    </row>
    <row r="133" spans="2:10" x14ac:dyDescent="0.3">
      <c r="B133" s="6"/>
      <c r="C133" s="6"/>
      <c r="D133" s="6"/>
      <c r="E133" s="6" t="s">
        <v>18</v>
      </c>
      <c r="F133" s="13">
        <v>20000</v>
      </c>
      <c r="G133" s="6"/>
      <c r="H133" s="6" t="s">
        <v>33</v>
      </c>
    </row>
    <row r="134" spans="2:10" x14ac:dyDescent="0.3">
      <c r="B134" s="6"/>
      <c r="C134" s="6"/>
      <c r="D134" s="6"/>
      <c r="E134" s="6" t="s">
        <v>19</v>
      </c>
      <c r="F134" s="13">
        <v>138840</v>
      </c>
      <c r="G134" s="6"/>
      <c r="H134" s="6"/>
    </row>
    <row r="135" spans="2:10" x14ac:dyDescent="0.3">
      <c r="B135" s="6"/>
      <c r="C135" s="23" t="s">
        <v>28</v>
      </c>
      <c r="D135" s="6"/>
      <c r="E135" s="6" t="s">
        <v>29</v>
      </c>
      <c r="F135" s="13"/>
      <c r="G135" s="6"/>
      <c r="H135" s="6"/>
    </row>
    <row r="136" spans="2:10" x14ac:dyDescent="0.3">
      <c r="B136" s="6"/>
      <c r="C136" s="23"/>
      <c r="D136" s="6"/>
      <c r="E136" s="6" t="s">
        <v>30</v>
      </c>
      <c r="F136" s="13"/>
      <c r="G136" s="6"/>
      <c r="H136" s="6"/>
    </row>
    <row r="137" spans="2:10" x14ac:dyDescent="0.3">
      <c r="B137" s="6"/>
      <c r="C137" s="22" t="s">
        <v>26</v>
      </c>
      <c r="D137" s="6"/>
      <c r="E137" s="6" t="s">
        <v>27</v>
      </c>
      <c r="F137" s="13"/>
      <c r="G137" s="6"/>
      <c r="H137" s="6"/>
    </row>
    <row r="138" spans="2:10" x14ac:dyDescent="0.3">
      <c r="B138" s="6"/>
      <c r="C138" s="6"/>
      <c r="D138" s="6"/>
      <c r="E138" s="6" t="s">
        <v>31</v>
      </c>
      <c r="F138" s="13"/>
      <c r="G138" s="6"/>
      <c r="H138" s="6"/>
    </row>
    <row r="139" spans="2:10" x14ac:dyDescent="0.3">
      <c r="B139" s="6"/>
      <c r="C139" s="6"/>
      <c r="D139" s="6"/>
      <c r="E139" s="16" t="s">
        <v>23</v>
      </c>
      <c r="F139" s="13">
        <f>SUM(F125:F138)</f>
        <v>1542369</v>
      </c>
      <c r="G139" s="6"/>
      <c r="H139" s="13">
        <f>(F123+F124)-F139</f>
        <v>3592557</v>
      </c>
    </row>
    <row r="140" spans="2:10" ht="17.25" thickBot="1" x14ac:dyDescent="0.35">
      <c r="B140" s="14"/>
      <c r="C140" s="19" t="s">
        <v>24</v>
      </c>
      <c r="D140" s="14"/>
      <c r="E140" s="14" t="s">
        <v>20</v>
      </c>
      <c r="F140" s="15"/>
      <c r="G140" s="14"/>
      <c r="H140" s="14"/>
    </row>
    <row r="141" spans="2:10" x14ac:dyDescent="0.3">
      <c r="B141" s="5">
        <v>2014.06</v>
      </c>
      <c r="C141" s="18" t="s">
        <v>6</v>
      </c>
      <c r="D141" s="7"/>
      <c r="E141" s="7" t="s">
        <v>36</v>
      </c>
      <c r="G141" s="12"/>
      <c r="H141" s="20"/>
    </row>
    <row r="142" spans="2:10" x14ac:dyDescent="0.3">
      <c r="B142" s="6"/>
      <c r="C142" s="6"/>
      <c r="D142" s="6"/>
      <c r="E142" s="6"/>
      <c r="F142" s="13"/>
      <c r="G142" s="6"/>
      <c r="H142" s="6"/>
    </row>
    <row r="143" spans="2:10" x14ac:dyDescent="0.3">
      <c r="B143" s="6"/>
      <c r="C143" s="17" t="s">
        <v>7</v>
      </c>
      <c r="D143" s="6"/>
      <c r="E143" s="6" t="s">
        <v>10</v>
      </c>
      <c r="F143" s="13">
        <v>102000</v>
      </c>
      <c r="G143" s="13">
        <f>SUM(F143,F144,F146,F150,F147,F148)</f>
        <v>1886214</v>
      </c>
      <c r="H143" s="13" t="s">
        <v>32</v>
      </c>
      <c r="J143" s="9">
        <f>SUM(F143,F144,F146,F150)</f>
        <v>1874574</v>
      </c>
    </row>
    <row r="144" spans="2:10" x14ac:dyDescent="0.3">
      <c r="B144" s="6"/>
      <c r="C144" s="6"/>
      <c r="D144" s="6"/>
      <c r="E144" s="6" t="s">
        <v>11</v>
      </c>
      <c r="F144" s="13">
        <v>1559120</v>
      </c>
      <c r="G144" s="6"/>
      <c r="H144" s="6"/>
    </row>
    <row r="145" spans="2:8" x14ac:dyDescent="0.3">
      <c r="B145" s="6"/>
      <c r="C145" s="6"/>
      <c r="D145" s="6"/>
      <c r="E145" s="6" t="s">
        <v>12</v>
      </c>
      <c r="F145" s="13">
        <v>100000</v>
      </c>
      <c r="G145" s="13">
        <f>SUM(F145,F149,F151)</f>
        <v>220000</v>
      </c>
      <c r="H145" s="6" t="s">
        <v>33</v>
      </c>
    </row>
    <row r="146" spans="2:8" x14ac:dyDescent="0.3">
      <c r="B146" s="6"/>
      <c r="C146" s="6"/>
      <c r="D146" s="6"/>
      <c r="E146" s="6" t="s">
        <v>13</v>
      </c>
      <c r="F146" s="13">
        <v>113454</v>
      </c>
      <c r="G146" s="6"/>
      <c r="H146" s="6" t="s">
        <v>32</v>
      </c>
    </row>
    <row r="147" spans="2:8" x14ac:dyDescent="0.3">
      <c r="B147" s="6"/>
      <c r="C147" s="6"/>
      <c r="D147" s="6"/>
      <c r="E147" s="6" t="s">
        <v>14</v>
      </c>
      <c r="F147" s="13"/>
      <c r="G147" s="6"/>
      <c r="H147" s="6"/>
    </row>
    <row r="148" spans="2:8" x14ac:dyDescent="0.3">
      <c r="B148" s="6"/>
      <c r="C148" s="6"/>
      <c r="D148" s="6"/>
      <c r="E148" s="6" t="s">
        <v>15</v>
      </c>
      <c r="F148" s="13">
        <v>11640</v>
      </c>
      <c r="G148" s="6"/>
      <c r="H148" s="6"/>
    </row>
    <row r="149" spans="2:8" x14ac:dyDescent="0.3">
      <c r="B149" s="6"/>
      <c r="C149" s="6"/>
      <c r="D149" s="6"/>
      <c r="E149" s="6" t="s">
        <v>16</v>
      </c>
      <c r="F149" s="13">
        <v>100000</v>
      </c>
      <c r="G149" s="6"/>
      <c r="H149" s="6" t="s">
        <v>34</v>
      </c>
    </row>
    <row r="150" spans="2:8" x14ac:dyDescent="0.3">
      <c r="B150" s="6"/>
      <c r="C150" s="6"/>
      <c r="D150" s="6"/>
      <c r="E150" s="6" t="s">
        <v>17</v>
      </c>
      <c r="F150" s="13">
        <v>100000</v>
      </c>
      <c r="G150" s="6"/>
      <c r="H150" s="6" t="s">
        <v>32</v>
      </c>
    </row>
    <row r="151" spans="2:8" x14ac:dyDescent="0.3">
      <c r="B151" s="6"/>
      <c r="C151" s="6"/>
      <c r="D151" s="6"/>
      <c r="E151" s="6" t="s">
        <v>18</v>
      </c>
      <c r="F151" s="13">
        <v>20000</v>
      </c>
      <c r="G151" s="6"/>
      <c r="H151" s="6" t="s">
        <v>33</v>
      </c>
    </row>
    <row r="152" spans="2:8" x14ac:dyDescent="0.3">
      <c r="B152" s="6"/>
      <c r="C152" s="6"/>
      <c r="D152" s="6"/>
      <c r="E152" s="6" t="s">
        <v>19</v>
      </c>
      <c r="F152" s="13">
        <v>136680</v>
      </c>
      <c r="G152" s="6"/>
      <c r="H152" s="6"/>
    </row>
    <row r="153" spans="2:8" x14ac:dyDescent="0.3">
      <c r="B153" s="6"/>
      <c r="C153" s="23" t="s">
        <v>28</v>
      </c>
      <c r="D153" s="6"/>
      <c r="E153" s="6" t="s">
        <v>29</v>
      </c>
      <c r="F153" s="13"/>
      <c r="G153" s="6"/>
      <c r="H153" s="6"/>
    </row>
    <row r="154" spans="2:8" x14ac:dyDescent="0.3">
      <c r="B154" s="6"/>
      <c r="C154" s="23"/>
      <c r="D154" s="6"/>
      <c r="E154" s="6" t="s">
        <v>30</v>
      </c>
      <c r="F154" s="13"/>
      <c r="G154" s="6"/>
      <c r="H154" s="6"/>
    </row>
    <row r="155" spans="2:8" x14ac:dyDescent="0.3">
      <c r="B155" s="6"/>
      <c r="C155" s="22" t="s">
        <v>26</v>
      </c>
      <c r="D155" s="6"/>
      <c r="E155" s="6" t="s">
        <v>27</v>
      </c>
      <c r="F155" s="13"/>
      <c r="G155" s="6"/>
      <c r="H155" s="6"/>
    </row>
    <row r="156" spans="2:8" x14ac:dyDescent="0.3">
      <c r="B156" s="6"/>
      <c r="C156" s="6"/>
      <c r="D156" s="6"/>
      <c r="E156" s="6" t="s">
        <v>31</v>
      </c>
      <c r="F156" s="13"/>
      <c r="G156" s="6"/>
      <c r="H156" s="6"/>
    </row>
    <row r="157" spans="2:8" x14ac:dyDescent="0.3">
      <c r="B157" s="6"/>
      <c r="C157" s="6"/>
      <c r="D157" s="6"/>
      <c r="E157" s="16" t="s">
        <v>23</v>
      </c>
      <c r="F157" s="13">
        <f>SUM(F143:F156)</f>
        <v>2242894</v>
      </c>
      <c r="G157" s="6"/>
      <c r="H157" s="13">
        <f>(F141+F142)-F157</f>
        <v>-2242894</v>
      </c>
    </row>
    <row r="158" spans="2:8" ht="17.25" thickBot="1" x14ac:dyDescent="0.35">
      <c r="B158" s="14"/>
      <c r="C158" s="19" t="s">
        <v>24</v>
      </c>
      <c r="D158" s="14"/>
      <c r="E158" s="14" t="s">
        <v>20</v>
      </c>
      <c r="F158" s="15"/>
      <c r="G158" s="14"/>
      <c r="H158" s="14"/>
    </row>
    <row r="159" spans="2:8" x14ac:dyDescent="0.3">
      <c r="B159" s="5">
        <v>2014.09</v>
      </c>
      <c r="C159" s="18" t="s">
        <v>6</v>
      </c>
      <c r="D159" s="7"/>
      <c r="E159" s="7" t="s">
        <v>37</v>
      </c>
      <c r="F159" s="9">
        <v>2405990</v>
      </c>
      <c r="G159" s="12"/>
      <c r="H159" s="20"/>
    </row>
    <row r="160" spans="2:8" x14ac:dyDescent="0.3">
      <c r="B160" s="6"/>
      <c r="C160" s="6"/>
      <c r="D160" s="6"/>
      <c r="E160" s="6"/>
      <c r="F160" s="13"/>
      <c r="G160" s="6"/>
      <c r="H160" s="6"/>
    </row>
    <row r="161" spans="2:8" x14ac:dyDescent="0.3">
      <c r="B161" s="6"/>
      <c r="C161" s="17" t="s">
        <v>7</v>
      </c>
      <c r="D161" s="6"/>
      <c r="E161" s="6" t="s">
        <v>10</v>
      </c>
      <c r="F161" s="13">
        <v>102000</v>
      </c>
      <c r="G161" s="13">
        <f>SUM(F161,F162,F164,F168,F165,F166)</f>
        <v>1604844</v>
      </c>
      <c r="H161" s="13" t="s">
        <v>32</v>
      </c>
    </row>
    <row r="162" spans="2:8" x14ac:dyDescent="0.3">
      <c r="B162" s="6"/>
      <c r="C162" s="6"/>
      <c r="D162" s="6"/>
      <c r="E162" s="6" t="s">
        <v>11</v>
      </c>
      <c r="F162" s="13">
        <v>1289390</v>
      </c>
      <c r="G162" s="6"/>
      <c r="H162" s="6"/>
    </row>
    <row r="163" spans="2:8" x14ac:dyDescent="0.3">
      <c r="B163" s="6"/>
      <c r="C163" s="6"/>
      <c r="D163" s="6"/>
      <c r="E163" s="6" t="s">
        <v>12</v>
      </c>
      <c r="F163" s="13">
        <v>100000</v>
      </c>
      <c r="G163" s="13">
        <f>SUM(F163,F167,F169)</f>
        <v>220000</v>
      </c>
      <c r="H163" s="6" t="s">
        <v>33</v>
      </c>
    </row>
    <row r="164" spans="2:8" x14ac:dyDescent="0.3">
      <c r="B164" s="6"/>
      <c r="C164" s="6"/>
      <c r="D164" s="6"/>
      <c r="E164" s="6" t="s">
        <v>13</v>
      </c>
      <c r="F164" s="13">
        <v>113454</v>
      </c>
      <c r="G164" s="6"/>
      <c r="H164" s="6" t="s">
        <v>32</v>
      </c>
    </row>
    <row r="165" spans="2:8" x14ac:dyDescent="0.3">
      <c r="B165" s="6"/>
      <c r="C165" s="6"/>
      <c r="D165" s="6"/>
      <c r="E165" s="6" t="s">
        <v>14</v>
      </c>
      <c r="F165" s="13"/>
      <c r="G165" s="6"/>
      <c r="H165" s="6"/>
    </row>
    <row r="166" spans="2:8" x14ac:dyDescent="0.3">
      <c r="B166" s="6"/>
      <c r="C166" s="6"/>
      <c r="D166" s="6"/>
      <c r="E166" s="6" t="s">
        <v>15</v>
      </c>
      <c r="F166" s="13"/>
      <c r="G166" s="6"/>
      <c r="H166" s="6"/>
    </row>
    <row r="167" spans="2:8" x14ac:dyDescent="0.3">
      <c r="B167" s="6"/>
      <c r="C167" s="6"/>
      <c r="D167" s="6"/>
      <c r="E167" s="6" t="s">
        <v>16</v>
      </c>
      <c r="F167" s="13">
        <v>100000</v>
      </c>
      <c r="G167" s="6"/>
      <c r="H167" s="6" t="s">
        <v>34</v>
      </c>
    </row>
    <row r="168" spans="2:8" x14ac:dyDescent="0.3">
      <c r="B168" s="6"/>
      <c r="C168" s="6"/>
      <c r="D168" s="6"/>
      <c r="E168" s="6" t="s">
        <v>17</v>
      </c>
      <c r="F168" s="13">
        <v>100000</v>
      </c>
      <c r="G168" s="6"/>
      <c r="H168" s="6" t="s">
        <v>32</v>
      </c>
    </row>
    <row r="169" spans="2:8" x14ac:dyDescent="0.3">
      <c r="B169" s="6"/>
      <c r="C169" s="6"/>
      <c r="D169" s="6"/>
      <c r="E169" s="6" t="s">
        <v>18</v>
      </c>
      <c r="F169" s="13">
        <v>20000</v>
      </c>
      <c r="G169" s="6"/>
      <c r="H169" s="6" t="s">
        <v>33</v>
      </c>
    </row>
    <row r="170" spans="2:8" x14ac:dyDescent="0.3">
      <c r="B170" s="6"/>
      <c r="C170" s="6"/>
      <c r="D170" s="6"/>
      <c r="E170" s="6" t="s">
        <v>19</v>
      </c>
      <c r="F170" s="13"/>
      <c r="G170" s="6"/>
      <c r="H170" s="6"/>
    </row>
    <row r="171" spans="2:8" x14ac:dyDescent="0.3">
      <c r="B171" s="6"/>
      <c r="C171" s="23" t="s">
        <v>28</v>
      </c>
      <c r="D171" s="6"/>
      <c r="E171" s="6" t="s">
        <v>29</v>
      </c>
      <c r="F171" s="13"/>
      <c r="G171" s="6"/>
      <c r="H171" s="6"/>
    </row>
    <row r="172" spans="2:8" x14ac:dyDescent="0.3">
      <c r="B172" s="6"/>
      <c r="C172" s="23"/>
      <c r="D172" s="6"/>
      <c r="E172" s="6" t="s">
        <v>30</v>
      </c>
      <c r="F172" s="13"/>
      <c r="G172" s="6"/>
      <c r="H172" s="6"/>
    </row>
    <row r="173" spans="2:8" x14ac:dyDescent="0.3">
      <c r="B173" s="6"/>
      <c r="C173" s="22" t="s">
        <v>26</v>
      </c>
      <c r="D173" s="6"/>
      <c r="E173" s="6" t="s">
        <v>27</v>
      </c>
      <c r="F173" s="13"/>
      <c r="G173" s="6"/>
      <c r="H173" s="6"/>
    </row>
    <row r="174" spans="2:8" x14ac:dyDescent="0.3">
      <c r="B174" s="6"/>
      <c r="C174" s="6"/>
      <c r="D174" s="6"/>
      <c r="E174" s="6" t="s">
        <v>38</v>
      </c>
      <c r="F174" s="13"/>
      <c r="G174" s="6"/>
      <c r="H174" s="6"/>
    </row>
    <row r="175" spans="2:8" x14ac:dyDescent="0.3">
      <c r="B175" s="6"/>
      <c r="C175" s="6"/>
      <c r="D175" s="6"/>
      <c r="E175" s="16" t="s">
        <v>23</v>
      </c>
      <c r="F175" s="13">
        <f>SUM(F161:F174)</f>
        <v>1824844</v>
      </c>
      <c r="G175" s="6"/>
      <c r="H175" s="13">
        <f>(F159+F160)-F175</f>
        <v>581146</v>
      </c>
    </row>
    <row r="176" spans="2:8" ht="17.25" thickBot="1" x14ac:dyDescent="0.35">
      <c r="B176" s="14"/>
      <c r="C176" s="19" t="s">
        <v>24</v>
      </c>
      <c r="D176" s="14"/>
      <c r="E176" s="14" t="s">
        <v>20</v>
      </c>
      <c r="F176" s="15"/>
      <c r="G176" s="14"/>
      <c r="H176" s="14"/>
    </row>
    <row r="177" spans="2:8" x14ac:dyDescent="0.3">
      <c r="B177" s="21" t="s">
        <v>55</v>
      </c>
      <c r="C177" s="18" t="s">
        <v>6</v>
      </c>
      <c r="D177" s="7"/>
      <c r="E177" s="7" t="s">
        <v>37</v>
      </c>
      <c r="F177" s="9">
        <v>2405990</v>
      </c>
      <c r="G177" s="12"/>
      <c r="H177" s="20"/>
    </row>
    <row r="178" spans="2:8" x14ac:dyDescent="0.3">
      <c r="B178" s="6"/>
      <c r="C178" s="6"/>
      <c r="D178" s="6"/>
      <c r="E178" s="6"/>
      <c r="F178" s="13"/>
      <c r="G178" s="6"/>
      <c r="H178" s="6"/>
    </row>
    <row r="179" spans="2:8" x14ac:dyDescent="0.3">
      <c r="B179" s="6"/>
      <c r="C179" s="17" t="s">
        <v>7</v>
      </c>
      <c r="D179" s="6"/>
      <c r="E179" s="6" t="s">
        <v>10</v>
      </c>
      <c r="F179" s="13">
        <v>102000</v>
      </c>
      <c r="G179" s="13">
        <f>SUM(F179,F180,F182,F186,F183,F184)</f>
        <v>2276204</v>
      </c>
      <c r="H179" s="13" t="s">
        <v>32</v>
      </c>
    </row>
    <row r="180" spans="2:8" x14ac:dyDescent="0.3">
      <c r="B180" s="6"/>
      <c r="C180" s="6"/>
      <c r="D180" s="6"/>
      <c r="E180" s="6" t="s">
        <v>11</v>
      </c>
      <c r="F180" s="13">
        <v>1960750</v>
      </c>
      <c r="G180" s="6"/>
      <c r="H180" s="6"/>
    </row>
    <row r="181" spans="2:8" x14ac:dyDescent="0.3">
      <c r="B181" s="6"/>
      <c r="C181" s="6"/>
      <c r="D181" s="6"/>
      <c r="E181" s="6" t="s">
        <v>12</v>
      </c>
      <c r="F181" s="13">
        <v>100000</v>
      </c>
      <c r="G181" s="13">
        <f>SUM(F181,F185,F187)</f>
        <v>120000</v>
      </c>
      <c r="H181" s="6" t="s">
        <v>33</v>
      </c>
    </row>
    <row r="182" spans="2:8" x14ac:dyDescent="0.3">
      <c r="B182" s="6"/>
      <c r="C182" s="6"/>
      <c r="D182" s="6"/>
      <c r="E182" s="6" t="s">
        <v>13</v>
      </c>
      <c r="F182" s="13">
        <v>113454</v>
      </c>
      <c r="G182" s="6"/>
      <c r="H182" s="6" t="s">
        <v>32</v>
      </c>
    </row>
    <row r="183" spans="2:8" x14ac:dyDescent="0.3">
      <c r="B183" s="6"/>
      <c r="C183" s="6"/>
      <c r="D183" s="6"/>
      <c r="E183" s="6" t="s">
        <v>14</v>
      </c>
      <c r="F183" s="13"/>
      <c r="G183" s="6"/>
      <c r="H183" s="6"/>
    </row>
    <row r="184" spans="2:8" x14ac:dyDescent="0.3">
      <c r="B184" s="6"/>
      <c r="C184" s="6"/>
      <c r="D184" s="6"/>
      <c r="E184" s="6" t="s">
        <v>15</v>
      </c>
      <c r="F184" s="13"/>
      <c r="G184" s="6"/>
      <c r="H184" s="6"/>
    </row>
    <row r="185" spans="2:8" x14ac:dyDescent="0.3">
      <c r="B185" s="6"/>
      <c r="C185" s="6"/>
      <c r="D185" s="6"/>
      <c r="E185" s="6" t="s">
        <v>16</v>
      </c>
      <c r="F185" s="13"/>
      <c r="G185" s="6"/>
      <c r="H185" s="6" t="s">
        <v>34</v>
      </c>
    </row>
    <row r="186" spans="2:8" x14ac:dyDescent="0.3">
      <c r="B186" s="6"/>
      <c r="C186" s="6"/>
      <c r="D186" s="6"/>
      <c r="E186" s="6" t="s">
        <v>17</v>
      </c>
      <c r="F186" s="13">
        <v>100000</v>
      </c>
      <c r="G186" s="6"/>
      <c r="H186" s="6" t="s">
        <v>32</v>
      </c>
    </row>
    <row r="187" spans="2:8" x14ac:dyDescent="0.3">
      <c r="B187" s="6"/>
      <c r="C187" s="6"/>
      <c r="D187" s="6"/>
      <c r="E187" s="6" t="s">
        <v>18</v>
      </c>
      <c r="F187" s="13">
        <v>20000</v>
      </c>
      <c r="G187" s="6"/>
      <c r="H187" s="6" t="s">
        <v>33</v>
      </c>
    </row>
    <row r="188" spans="2:8" x14ac:dyDescent="0.3">
      <c r="B188" s="6"/>
      <c r="C188" s="6"/>
      <c r="D188" s="6"/>
      <c r="E188" s="6" t="s">
        <v>19</v>
      </c>
      <c r="F188" s="13"/>
      <c r="G188" s="6"/>
      <c r="H188" s="6"/>
    </row>
    <row r="189" spans="2:8" x14ac:dyDescent="0.3">
      <c r="B189" s="6"/>
      <c r="C189" s="23" t="s">
        <v>28</v>
      </c>
      <c r="D189" s="6"/>
      <c r="E189" s="6" t="s">
        <v>29</v>
      </c>
      <c r="F189" s="13"/>
      <c r="G189" s="6"/>
      <c r="H189" s="6"/>
    </row>
    <row r="190" spans="2:8" x14ac:dyDescent="0.3">
      <c r="B190" s="6"/>
      <c r="C190" s="23"/>
      <c r="D190" s="6"/>
      <c r="E190" s="6" t="s">
        <v>30</v>
      </c>
      <c r="F190" s="13"/>
      <c r="G190" s="6"/>
      <c r="H190" s="6"/>
    </row>
    <row r="191" spans="2:8" x14ac:dyDescent="0.3">
      <c r="B191" s="6"/>
      <c r="C191" s="22" t="s">
        <v>26</v>
      </c>
      <c r="D191" s="6"/>
      <c r="E191" s="6" t="s">
        <v>27</v>
      </c>
      <c r="F191" s="13"/>
      <c r="G191" s="6"/>
      <c r="H191" s="6"/>
    </row>
    <row r="192" spans="2:8" x14ac:dyDescent="0.3">
      <c r="B192" s="6"/>
      <c r="C192" s="6"/>
      <c r="D192" s="6"/>
      <c r="E192" s="6" t="s">
        <v>38</v>
      </c>
      <c r="F192" s="13"/>
      <c r="G192" s="6"/>
      <c r="H192" s="6"/>
    </row>
    <row r="193" spans="2:12" x14ac:dyDescent="0.3">
      <c r="B193" s="6"/>
      <c r="C193" s="6"/>
      <c r="D193" s="6"/>
      <c r="E193" s="16" t="s">
        <v>23</v>
      </c>
      <c r="F193" s="13">
        <f>SUM(F179:F192)</f>
        <v>2396204</v>
      </c>
      <c r="G193" s="6"/>
      <c r="H193" s="6"/>
    </row>
    <row r="194" spans="2:12" ht="17.25" thickBot="1" x14ac:dyDescent="0.35">
      <c r="B194" s="14"/>
      <c r="C194" s="19" t="s">
        <v>24</v>
      </c>
      <c r="D194" s="14"/>
      <c r="E194" s="14" t="s">
        <v>20</v>
      </c>
      <c r="F194" s="15"/>
      <c r="G194" s="14"/>
      <c r="H194" s="14"/>
    </row>
    <row r="195" spans="2:12" x14ac:dyDescent="0.3">
      <c r="B195" s="21" t="s">
        <v>75</v>
      </c>
      <c r="C195" s="18" t="s">
        <v>6</v>
      </c>
      <c r="D195" s="7"/>
      <c r="E195" s="7" t="s">
        <v>37</v>
      </c>
      <c r="F195" s="9">
        <v>2405990</v>
      </c>
      <c r="G195" s="12"/>
      <c r="H195" s="20" t="s">
        <v>82</v>
      </c>
      <c r="J195" t="s">
        <v>77</v>
      </c>
      <c r="L195" s="9">
        <f>SUM(F197,F198,F200,F204)</f>
        <v>1281034</v>
      </c>
    </row>
    <row r="196" spans="2:12" x14ac:dyDescent="0.3">
      <c r="B196" s="6"/>
      <c r="C196" s="6"/>
      <c r="D196" s="6"/>
      <c r="E196" s="6"/>
      <c r="F196" s="13"/>
      <c r="G196" s="6"/>
      <c r="H196" s="6"/>
      <c r="J196" t="s">
        <v>80</v>
      </c>
    </row>
    <row r="197" spans="2:12" x14ac:dyDescent="0.3">
      <c r="B197" s="6"/>
      <c r="C197" s="17" t="s">
        <v>7</v>
      </c>
      <c r="D197" s="6"/>
      <c r="E197" s="6" t="s">
        <v>10</v>
      </c>
      <c r="F197" s="13">
        <v>102000</v>
      </c>
      <c r="G197" s="13">
        <f>SUM(F197,F198,F200,F204,F201,F202)</f>
        <v>1281034</v>
      </c>
      <c r="H197" s="13" t="s">
        <v>32</v>
      </c>
      <c r="J197" t="s">
        <v>76</v>
      </c>
      <c r="L197" s="9">
        <f>SUM(F199,F205)</f>
        <v>120000</v>
      </c>
    </row>
    <row r="198" spans="2:12" x14ac:dyDescent="0.3">
      <c r="B198" s="6"/>
      <c r="C198" s="6"/>
      <c r="D198" s="6"/>
      <c r="E198" s="6" t="s">
        <v>11</v>
      </c>
      <c r="F198" s="13">
        <v>965580</v>
      </c>
      <c r="G198" s="6"/>
      <c r="H198" s="6" t="s">
        <v>32</v>
      </c>
      <c r="J198" t="s">
        <v>79</v>
      </c>
    </row>
    <row r="199" spans="2:12" x14ac:dyDescent="0.3">
      <c r="B199" s="6"/>
      <c r="C199" s="6"/>
      <c r="D199" s="6"/>
      <c r="E199" s="6" t="s">
        <v>12</v>
      </c>
      <c r="F199" s="13">
        <v>100000</v>
      </c>
      <c r="G199" s="13">
        <f>SUM(F199,F203,F205)</f>
        <v>120000</v>
      </c>
      <c r="H199" s="6" t="s">
        <v>33</v>
      </c>
      <c r="J199" t="s">
        <v>78</v>
      </c>
      <c r="L199" s="44">
        <v>200000</v>
      </c>
    </row>
    <row r="200" spans="2:12" x14ac:dyDescent="0.3">
      <c r="B200" s="6"/>
      <c r="C200" s="6"/>
      <c r="D200" s="6"/>
      <c r="E200" s="6" t="s">
        <v>13</v>
      </c>
      <c r="F200" s="13">
        <v>113454</v>
      </c>
      <c r="G200" s="6"/>
      <c r="H200" s="6" t="s">
        <v>32</v>
      </c>
      <c r="J200" t="s">
        <v>81</v>
      </c>
    </row>
    <row r="201" spans="2:12" x14ac:dyDescent="0.3">
      <c r="B201" s="6"/>
      <c r="C201" s="6"/>
      <c r="D201" s="6"/>
      <c r="E201" s="6" t="s">
        <v>14</v>
      </c>
      <c r="F201" s="13"/>
      <c r="G201" s="6"/>
      <c r="H201" s="6"/>
    </row>
    <row r="202" spans="2:12" x14ac:dyDescent="0.3">
      <c r="B202" s="6"/>
      <c r="C202" s="6"/>
      <c r="D202" s="6"/>
      <c r="E202" s="6" t="s">
        <v>15</v>
      </c>
      <c r="F202" s="13"/>
      <c r="G202" s="6"/>
      <c r="H202" s="6"/>
      <c r="L202" s="9">
        <f>SUM(L195:L200)</f>
        <v>1601034</v>
      </c>
    </row>
    <row r="203" spans="2:12" x14ac:dyDescent="0.3">
      <c r="B203" s="6"/>
      <c r="C203" s="6"/>
      <c r="D203" s="6"/>
      <c r="E203" s="6"/>
      <c r="F203" s="13"/>
      <c r="G203" s="6"/>
      <c r="H203" s="6"/>
    </row>
    <row r="204" spans="2:12" x14ac:dyDescent="0.3">
      <c r="B204" s="6"/>
      <c r="C204" s="6"/>
      <c r="D204" s="6"/>
      <c r="E204" s="6" t="s">
        <v>17</v>
      </c>
      <c r="F204" s="13">
        <v>100000</v>
      </c>
      <c r="G204" s="6"/>
      <c r="H204" s="6" t="s">
        <v>32</v>
      </c>
    </row>
    <row r="205" spans="2:12" x14ac:dyDescent="0.3">
      <c r="B205" s="6"/>
      <c r="C205" s="6"/>
      <c r="D205" s="6"/>
      <c r="E205" s="6" t="s">
        <v>18</v>
      </c>
      <c r="F205" s="13">
        <v>20000</v>
      </c>
      <c r="G205" s="6"/>
      <c r="H205" s="6" t="s">
        <v>33</v>
      </c>
    </row>
    <row r="206" spans="2:12" x14ac:dyDescent="0.3">
      <c r="B206" s="6"/>
      <c r="C206" s="6"/>
      <c r="D206" s="6"/>
      <c r="E206" s="6" t="s">
        <v>19</v>
      </c>
      <c r="F206" s="13"/>
      <c r="G206" s="6"/>
      <c r="H206" s="6"/>
    </row>
    <row r="207" spans="2:12" x14ac:dyDescent="0.3">
      <c r="B207" s="6"/>
      <c r="C207" s="23" t="s">
        <v>28</v>
      </c>
      <c r="D207" s="6"/>
      <c r="E207" s="6" t="s">
        <v>29</v>
      </c>
      <c r="F207" s="13"/>
      <c r="G207" s="6"/>
      <c r="H207" s="6"/>
      <c r="L207" s="9"/>
    </row>
    <row r="208" spans="2:12" x14ac:dyDescent="0.3">
      <c r="B208" s="6"/>
      <c r="C208" s="23"/>
      <c r="D208" s="6"/>
      <c r="E208" s="6" t="s">
        <v>30</v>
      </c>
      <c r="F208" s="13"/>
      <c r="G208" s="6"/>
      <c r="H208" s="6"/>
    </row>
    <row r="209" spans="2:12" x14ac:dyDescent="0.3">
      <c r="B209" s="6"/>
      <c r="C209" s="22" t="s">
        <v>26</v>
      </c>
      <c r="D209" s="6"/>
      <c r="E209" s="6" t="s">
        <v>27</v>
      </c>
      <c r="F209" s="13"/>
      <c r="G209" s="6"/>
      <c r="H209" s="6"/>
    </row>
    <row r="210" spans="2:12" x14ac:dyDescent="0.3">
      <c r="B210" s="6"/>
      <c r="C210" s="6"/>
      <c r="D210" s="6"/>
      <c r="E210" s="6" t="s">
        <v>38</v>
      </c>
      <c r="F210" s="13"/>
      <c r="G210" s="6"/>
      <c r="H210" s="6"/>
    </row>
    <row r="211" spans="2:12" x14ac:dyDescent="0.3">
      <c r="B211" s="6"/>
      <c r="C211" s="6"/>
      <c r="D211" s="6"/>
      <c r="E211" s="16" t="s">
        <v>23</v>
      </c>
      <c r="F211" s="13">
        <f>SUM(F197:F210)</f>
        <v>1401034</v>
      </c>
      <c r="G211" s="6"/>
      <c r="H211" s="6"/>
    </row>
    <row r="212" spans="2:12" ht="17.25" thickBot="1" x14ac:dyDescent="0.35">
      <c r="B212" s="14"/>
      <c r="C212" s="19" t="s">
        <v>24</v>
      </c>
      <c r="D212" s="14"/>
      <c r="E212" s="14" t="s">
        <v>20</v>
      </c>
      <c r="F212" s="15"/>
      <c r="G212" s="14"/>
      <c r="H212" s="14"/>
    </row>
    <row r="213" spans="2:12" x14ac:dyDescent="0.3">
      <c r="B213" s="21" t="s">
        <v>84</v>
      </c>
      <c r="C213" s="18" t="s">
        <v>6</v>
      </c>
      <c r="D213" s="7"/>
      <c r="E213" s="7" t="s">
        <v>37</v>
      </c>
      <c r="F213" s="9">
        <v>2405990</v>
      </c>
      <c r="G213" s="12"/>
      <c r="H213" s="20" t="s">
        <v>82</v>
      </c>
      <c r="J213" t="s">
        <v>77</v>
      </c>
      <c r="L213" s="9">
        <f>SUM(F215,F216,F218,F222)</f>
        <v>699831</v>
      </c>
    </row>
    <row r="214" spans="2:12" x14ac:dyDescent="0.3">
      <c r="B214" s="6"/>
      <c r="C214" s="6"/>
      <c r="D214" s="6"/>
      <c r="E214" s="6"/>
      <c r="F214" s="13"/>
      <c r="G214" s="6"/>
      <c r="H214" s="6"/>
      <c r="J214" t="s">
        <v>80</v>
      </c>
    </row>
    <row r="215" spans="2:12" x14ac:dyDescent="0.3">
      <c r="B215" s="6"/>
      <c r="C215" s="17" t="s">
        <v>7</v>
      </c>
      <c r="D215" s="6"/>
      <c r="E215" s="6" t="s">
        <v>10</v>
      </c>
      <c r="F215" s="13">
        <v>102000</v>
      </c>
      <c r="G215" s="13">
        <f>SUM(F215,F216,F218,F222,F219,F220)</f>
        <v>699831</v>
      </c>
      <c r="H215" s="13" t="s">
        <v>32</v>
      </c>
      <c r="J215" t="s">
        <v>76</v>
      </c>
      <c r="L215" s="9">
        <f>SUM(F217,F223)</f>
        <v>120000</v>
      </c>
    </row>
    <row r="216" spans="2:12" x14ac:dyDescent="0.3">
      <c r="B216" s="6"/>
      <c r="C216" s="6"/>
      <c r="D216" s="6"/>
      <c r="E216" s="6" t="s">
        <v>11</v>
      </c>
      <c r="F216" s="13">
        <v>384377</v>
      </c>
      <c r="G216" s="6"/>
      <c r="H216" s="6" t="s">
        <v>32</v>
      </c>
      <c r="J216" t="s">
        <v>79</v>
      </c>
    </row>
    <row r="217" spans="2:12" x14ac:dyDescent="0.3">
      <c r="B217" s="6"/>
      <c r="C217" s="6"/>
      <c r="D217" s="6"/>
      <c r="E217" s="6" t="s">
        <v>12</v>
      </c>
      <c r="F217" s="13">
        <v>100000</v>
      </c>
      <c r="G217" s="13">
        <f>SUM(F217,F221,F223)</f>
        <v>120000</v>
      </c>
      <c r="H217" s="6" t="s">
        <v>33</v>
      </c>
      <c r="J217" t="s">
        <v>78</v>
      </c>
      <c r="L217" s="44"/>
    </row>
    <row r="218" spans="2:12" x14ac:dyDescent="0.3">
      <c r="B218" s="6"/>
      <c r="C218" s="6"/>
      <c r="D218" s="6"/>
      <c r="E218" s="6" t="s">
        <v>13</v>
      </c>
      <c r="F218" s="13">
        <v>113454</v>
      </c>
      <c r="G218" s="6"/>
      <c r="H218" s="6" t="s">
        <v>32</v>
      </c>
      <c r="J218" t="s">
        <v>81</v>
      </c>
    </row>
    <row r="219" spans="2:12" x14ac:dyDescent="0.3">
      <c r="B219" s="6"/>
      <c r="C219" s="6"/>
      <c r="D219" s="6"/>
      <c r="E219" s="6" t="s">
        <v>14</v>
      </c>
      <c r="F219" s="13"/>
      <c r="G219" s="6"/>
      <c r="H219" s="6"/>
    </row>
    <row r="220" spans="2:12" x14ac:dyDescent="0.3">
      <c r="B220" s="6"/>
      <c r="C220" s="6"/>
      <c r="D220" s="6"/>
      <c r="E220" s="6" t="s">
        <v>15</v>
      </c>
      <c r="F220" s="13"/>
      <c r="G220" s="6"/>
      <c r="H220" s="6"/>
      <c r="L220" s="9">
        <f>SUM(L213:L218)</f>
        <v>819831</v>
      </c>
    </row>
    <row r="221" spans="2:12" x14ac:dyDescent="0.3">
      <c r="B221" s="6"/>
      <c r="C221" s="6"/>
      <c r="D221" s="6"/>
      <c r="E221" s="6"/>
      <c r="F221" s="13"/>
      <c r="G221" s="6"/>
      <c r="H221" s="6"/>
    </row>
    <row r="222" spans="2:12" x14ac:dyDescent="0.3">
      <c r="B222" s="6"/>
      <c r="C222" s="6"/>
      <c r="D222" s="6"/>
      <c r="E222" s="6" t="s">
        <v>17</v>
      </c>
      <c r="F222" s="13">
        <v>100000</v>
      </c>
      <c r="G222" s="6"/>
      <c r="H222" s="6" t="s">
        <v>32</v>
      </c>
    </row>
    <row r="223" spans="2:12" x14ac:dyDescent="0.3">
      <c r="B223" s="6"/>
      <c r="C223" s="6"/>
      <c r="D223" s="6"/>
      <c r="E223" s="6" t="s">
        <v>18</v>
      </c>
      <c r="F223" s="13">
        <v>20000</v>
      </c>
      <c r="G223" s="6"/>
      <c r="H223" s="6" t="s">
        <v>33</v>
      </c>
    </row>
    <row r="224" spans="2:12" x14ac:dyDescent="0.3">
      <c r="B224" s="6"/>
      <c r="C224" s="6"/>
      <c r="D224" s="6"/>
      <c r="E224" s="6" t="s">
        <v>19</v>
      </c>
      <c r="F224" s="13"/>
      <c r="G224" s="6"/>
      <c r="H224" s="6"/>
    </row>
    <row r="225" spans="2:8" x14ac:dyDescent="0.3">
      <c r="B225" s="6"/>
      <c r="C225" s="23" t="s">
        <v>28</v>
      </c>
      <c r="D225" s="6"/>
      <c r="E225" s="6" t="s">
        <v>29</v>
      </c>
      <c r="F225" s="13"/>
      <c r="G225" s="6"/>
      <c r="H225" s="6"/>
    </row>
    <row r="226" spans="2:8" x14ac:dyDescent="0.3">
      <c r="B226" s="6"/>
      <c r="C226" s="23"/>
      <c r="D226" s="6"/>
      <c r="E226" s="6" t="s">
        <v>30</v>
      </c>
      <c r="F226" s="13"/>
      <c r="G226" s="6"/>
      <c r="H226" s="6"/>
    </row>
    <row r="227" spans="2:8" x14ac:dyDescent="0.3">
      <c r="B227" s="6"/>
      <c r="C227" s="22" t="s">
        <v>26</v>
      </c>
      <c r="D227" s="6"/>
      <c r="E227" s="6" t="s">
        <v>27</v>
      </c>
      <c r="F227" s="13"/>
      <c r="G227" s="6"/>
      <c r="H227" s="6"/>
    </row>
    <row r="228" spans="2:8" x14ac:dyDescent="0.3">
      <c r="B228" s="6"/>
      <c r="C228" s="6"/>
      <c r="D228" s="6"/>
      <c r="E228" s="6" t="s">
        <v>38</v>
      </c>
      <c r="F228" s="13"/>
      <c r="G228" s="6"/>
      <c r="H228" s="6"/>
    </row>
    <row r="229" spans="2:8" x14ac:dyDescent="0.3">
      <c r="B229" s="6"/>
      <c r="C229" s="6"/>
      <c r="D229" s="6"/>
      <c r="E229" s="16" t="s">
        <v>23</v>
      </c>
      <c r="F229" s="13">
        <f>SUM(F215:F228)</f>
        <v>819831</v>
      </c>
      <c r="G229" s="6"/>
      <c r="H229" s="13"/>
    </row>
    <row r="230" spans="2:8" ht="17.25" thickBot="1" x14ac:dyDescent="0.35">
      <c r="B230" s="14"/>
      <c r="C230" s="19" t="s">
        <v>24</v>
      </c>
      <c r="D230" s="14"/>
      <c r="E230" s="14" t="s">
        <v>20</v>
      </c>
      <c r="F230" s="15"/>
      <c r="G230" s="14"/>
      <c r="H230" s="14"/>
    </row>
    <row r="231" spans="2:8" x14ac:dyDescent="0.3">
      <c r="B231" s="21" t="s">
        <v>88</v>
      </c>
      <c r="C231" s="18" t="s">
        <v>6</v>
      </c>
      <c r="D231" s="7"/>
      <c r="E231" s="7" t="s">
        <v>37</v>
      </c>
      <c r="F231" s="9">
        <v>2404990</v>
      </c>
      <c r="G231" s="12"/>
      <c r="H231" s="20" t="s">
        <v>82</v>
      </c>
    </row>
    <row r="232" spans="2:8" x14ac:dyDescent="0.3">
      <c r="B232" s="6"/>
      <c r="C232" s="6"/>
      <c r="D232" s="6"/>
      <c r="E232" s="6"/>
      <c r="F232" s="13"/>
      <c r="G232" s="6"/>
      <c r="H232" s="6"/>
    </row>
    <row r="233" spans="2:8" x14ac:dyDescent="0.3">
      <c r="B233" s="6"/>
      <c r="C233" s="17" t="s">
        <v>7</v>
      </c>
      <c r="D233" s="6"/>
      <c r="E233" s="6" t="s">
        <v>10</v>
      </c>
      <c r="F233" s="13">
        <v>102000</v>
      </c>
      <c r="G233" s="13">
        <f>SUM(F233,F234,F236,F240,F237,F238)</f>
        <v>1327849</v>
      </c>
      <c r="H233" s="13" t="s">
        <v>32</v>
      </c>
    </row>
    <row r="234" spans="2:8" x14ac:dyDescent="0.3">
      <c r="B234" s="6"/>
      <c r="C234" s="6"/>
      <c r="D234" s="6"/>
      <c r="E234" s="6" t="s">
        <v>11</v>
      </c>
      <c r="F234" s="13">
        <v>1012395</v>
      </c>
      <c r="G234" s="6"/>
      <c r="H234" s="6" t="s">
        <v>32</v>
      </c>
    </row>
    <row r="235" spans="2:8" x14ac:dyDescent="0.3">
      <c r="B235" s="6"/>
      <c r="C235" s="6"/>
      <c r="D235" s="6"/>
      <c r="E235" s="6" t="s">
        <v>12</v>
      </c>
      <c r="F235" s="13">
        <v>100000</v>
      </c>
      <c r="G235" s="13">
        <f>SUM(F235,F239,F241)</f>
        <v>120000</v>
      </c>
      <c r="H235" s="6" t="s">
        <v>33</v>
      </c>
    </row>
    <row r="236" spans="2:8" x14ac:dyDescent="0.3">
      <c r="B236" s="6"/>
      <c r="C236" s="6"/>
      <c r="D236" s="6"/>
      <c r="E236" s="6" t="s">
        <v>13</v>
      </c>
      <c r="F236" s="13">
        <v>113454</v>
      </c>
      <c r="G236" s="6"/>
      <c r="H236" s="6" t="s">
        <v>32</v>
      </c>
    </row>
    <row r="237" spans="2:8" x14ac:dyDescent="0.3">
      <c r="B237" s="6"/>
      <c r="C237" s="6"/>
      <c r="D237" s="6"/>
      <c r="E237" s="6" t="s">
        <v>14</v>
      </c>
      <c r="F237" s="13"/>
      <c r="G237" s="6"/>
      <c r="H237" s="6"/>
    </row>
    <row r="238" spans="2:8" x14ac:dyDescent="0.3">
      <c r="B238" s="6"/>
      <c r="C238" s="6"/>
      <c r="D238" s="6"/>
      <c r="E238" s="6" t="s">
        <v>15</v>
      </c>
      <c r="F238" s="13"/>
      <c r="G238" s="6"/>
      <c r="H238" s="6"/>
    </row>
    <row r="239" spans="2:8" x14ac:dyDescent="0.3">
      <c r="B239" s="6"/>
      <c r="C239" s="6"/>
      <c r="D239" s="6"/>
      <c r="E239" s="6"/>
      <c r="F239" s="13"/>
      <c r="G239" s="6"/>
      <c r="H239" s="6"/>
    </row>
    <row r="240" spans="2:8" x14ac:dyDescent="0.3">
      <c r="B240" s="6"/>
      <c r="C240" s="6"/>
      <c r="D240" s="6"/>
      <c r="E240" s="6" t="s">
        <v>17</v>
      </c>
      <c r="F240" s="13">
        <v>100000</v>
      </c>
      <c r="G240" s="6"/>
      <c r="H240" s="6" t="s">
        <v>32</v>
      </c>
    </row>
    <row r="241" spans="2:8" x14ac:dyDescent="0.3">
      <c r="B241" s="6"/>
      <c r="C241" s="6"/>
      <c r="D241" s="6"/>
      <c r="E241" s="6" t="s">
        <v>18</v>
      </c>
      <c r="F241" s="13">
        <v>20000</v>
      </c>
      <c r="G241" s="6"/>
      <c r="H241" s="6" t="s">
        <v>33</v>
      </c>
    </row>
    <row r="242" spans="2:8" x14ac:dyDescent="0.3">
      <c r="B242" s="6"/>
      <c r="C242" s="6"/>
      <c r="D242" s="6"/>
      <c r="E242" s="6" t="s">
        <v>19</v>
      </c>
      <c r="F242" s="13"/>
      <c r="G242" s="6"/>
      <c r="H242" s="6"/>
    </row>
    <row r="243" spans="2:8" x14ac:dyDescent="0.3">
      <c r="B243" s="6"/>
      <c r="C243" s="23" t="s">
        <v>28</v>
      </c>
      <c r="D243" s="6"/>
      <c r="E243" s="6" t="s">
        <v>29</v>
      </c>
      <c r="F243" s="13"/>
      <c r="G243" s="6"/>
      <c r="H243" s="6"/>
    </row>
    <row r="244" spans="2:8" x14ac:dyDescent="0.3">
      <c r="B244" s="6"/>
      <c r="C244" s="23"/>
      <c r="D244" s="6"/>
      <c r="E244" s="6" t="s">
        <v>30</v>
      </c>
      <c r="F244" s="13"/>
      <c r="G244" s="6"/>
      <c r="H244" s="6"/>
    </row>
    <row r="245" spans="2:8" x14ac:dyDescent="0.3">
      <c r="B245" s="6"/>
      <c r="C245" s="22" t="s">
        <v>26</v>
      </c>
      <c r="D245" s="6"/>
      <c r="E245" s="6" t="s">
        <v>27</v>
      </c>
      <c r="F245" s="13"/>
      <c r="G245" s="6"/>
      <c r="H245" s="6"/>
    </row>
    <row r="246" spans="2:8" x14ac:dyDescent="0.3">
      <c r="B246" s="6"/>
      <c r="C246" s="6"/>
      <c r="D246" s="6"/>
      <c r="E246" s="6" t="s">
        <v>38</v>
      </c>
      <c r="F246" s="13"/>
      <c r="G246" s="6"/>
      <c r="H246" s="6"/>
    </row>
    <row r="247" spans="2:8" x14ac:dyDescent="0.3">
      <c r="B247" s="6"/>
      <c r="C247" s="6"/>
      <c r="D247" s="6"/>
      <c r="E247" s="16" t="s">
        <v>23</v>
      </c>
      <c r="F247" s="13">
        <f>SUM(F233:F246)</f>
        <v>1447849</v>
      </c>
      <c r="G247" s="6"/>
      <c r="H247" s="13"/>
    </row>
    <row r="248" spans="2:8" ht="17.25" thickBot="1" x14ac:dyDescent="0.35">
      <c r="B248" s="14"/>
      <c r="C248" s="19" t="s">
        <v>24</v>
      </c>
      <c r="D248" s="14"/>
      <c r="E248" s="14" t="s">
        <v>20</v>
      </c>
      <c r="F248" s="15"/>
      <c r="G248" s="14"/>
      <c r="H248" s="14"/>
    </row>
    <row r="249" spans="2:8" x14ac:dyDescent="0.3">
      <c r="B249" s="74" t="s">
        <v>89</v>
      </c>
      <c r="C249" s="77" t="s">
        <v>6</v>
      </c>
      <c r="D249" s="7"/>
      <c r="E249" s="7" t="s">
        <v>37</v>
      </c>
      <c r="F249" s="9">
        <v>2404990</v>
      </c>
      <c r="G249" s="12"/>
      <c r="H249" s="20" t="s">
        <v>82</v>
      </c>
    </row>
    <row r="250" spans="2:8" x14ac:dyDescent="0.3">
      <c r="B250" s="75"/>
      <c r="C250" s="78"/>
      <c r="D250" s="6"/>
      <c r="E250" s="6"/>
      <c r="F250" s="13"/>
      <c r="G250" s="6"/>
      <c r="H250" s="6"/>
    </row>
    <row r="251" spans="2:8" x14ac:dyDescent="0.3">
      <c r="B251" s="75"/>
      <c r="C251" s="79" t="s">
        <v>94</v>
      </c>
      <c r="D251" s="6"/>
      <c r="E251" s="6" t="s">
        <v>10</v>
      </c>
      <c r="F251" s="13">
        <v>102000</v>
      </c>
      <c r="G251" s="13">
        <f>SUM(F251,F252,F254,F255,F260,F261)</f>
        <v>613530</v>
      </c>
      <c r="H251" s="13" t="s">
        <v>32</v>
      </c>
    </row>
    <row r="252" spans="2:8" x14ac:dyDescent="0.3">
      <c r="B252" s="75"/>
      <c r="C252" s="80"/>
      <c r="D252" s="6"/>
      <c r="E252" s="6" t="s">
        <v>11</v>
      </c>
      <c r="F252" s="13">
        <v>298076</v>
      </c>
      <c r="G252" s="6"/>
      <c r="H252" s="6" t="s">
        <v>32</v>
      </c>
    </row>
    <row r="253" spans="2:8" x14ac:dyDescent="0.3">
      <c r="B253" s="75"/>
      <c r="C253" s="80"/>
      <c r="D253" s="6"/>
      <c r="E253" s="6" t="s">
        <v>12</v>
      </c>
      <c r="F253" s="13">
        <v>100000</v>
      </c>
      <c r="G253" s="13">
        <f>SUM(F253,F256)</f>
        <v>120000</v>
      </c>
      <c r="H253" s="6" t="s">
        <v>33</v>
      </c>
    </row>
    <row r="254" spans="2:8" x14ac:dyDescent="0.3">
      <c r="B254" s="75"/>
      <c r="C254" s="80"/>
      <c r="D254" s="6"/>
      <c r="E254" s="6" t="s">
        <v>13</v>
      </c>
      <c r="F254" s="13">
        <v>113454</v>
      </c>
      <c r="G254" s="6"/>
      <c r="H254" s="6" t="s">
        <v>32</v>
      </c>
    </row>
    <row r="255" spans="2:8" x14ac:dyDescent="0.3">
      <c r="B255" s="75"/>
      <c r="C255" s="80"/>
      <c r="D255" s="6"/>
      <c r="E255" s="6" t="s">
        <v>17</v>
      </c>
      <c r="F255" s="13">
        <v>100000</v>
      </c>
      <c r="G255" s="6"/>
      <c r="H255" s="6" t="s">
        <v>32</v>
      </c>
    </row>
    <row r="256" spans="2:8" x14ac:dyDescent="0.3">
      <c r="B256" s="75"/>
      <c r="C256" s="80"/>
      <c r="D256" s="6"/>
      <c r="E256" s="6" t="s">
        <v>18</v>
      </c>
      <c r="F256" s="13">
        <v>20000</v>
      </c>
      <c r="G256" s="6"/>
      <c r="H256" s="6" t="s">
        <v>33</v>
      </c>
    </row>
    <row r="257" spans="2:10" x14ac:dyDescent="0.3">
      <c r="B257" s="75"/>
      <c r="C257" s="81"/>
      <c r="D257" s="6"/>
      <c r="E257" t="s">
        <v>92</v>
      </c>
      <c r="F257" s="59">
        <v>50000</v>
      </c>
    </row>
    <row r="258" spans="2:10" x14ac:dyDescent="0.3">
      <c r="B258" s="75"/>
      <c r="C258" s="79" t="s">
        <v>95</v>
      </c>
      <c r="D258" s="6"/>
      <c r="E258" s="6" t="s">
        <v>90</v>
      </c>
      <c r="F258" s="60">
        <v>300000</v>
      </c>
      <c r="G258" s="6"/>
      <c r="H258" s="6"/>
    </row>
    <row r="259" spans="2:10" x14ac:dyDescent="0.3">
      <c r="B259" s="75"/>
      <c r="C259" s="81"/>
      <c r="D259" s="6"/>
      <c r="E259" s="6" t="s">
        <v>93</v>
      </c>
      <c r="F259" s="60">
        <v>80000</v>
      </c>
      <c r="G259" s="6"/>
      <c r="H259" s="6"/>
    </row>
    <row r="260" spans="2:10" x14ac:dyDescent="0.3">
      <c r="B260" s="75"/>
      <c r="C260" s="79" t="s">
        <v>97</v>
      </c>
      <c r="D260" s="6"/>
      <c r="E260" s="6" t="s">
        <v>14</v>
      </c>
      <c r="F260" s="13"/>
      <c r="G260" s="6"/>
      <c r="H260" s="6" t="s">
        <v>32</v>
      </c>
    </row>
    <row r="261" spans="2:10" x14ac:dyDescent="0.3">
      <c r="B261" s="75"/>
      <c r="C261" s="80"/>
      <c r="D261" s="6"/>
      <c r="E261" s="6" t="s">
        <v>15</v>
      </c>
      <c r="F261" s="13"/>
      <c r="G261" s="6"/>
      <c r="H261" s="6" t="s">
        <v>32</v>
      </c>
    </row>
    <row r="262" spans="2:10" x14ac:dyDescent="0.3">
      <c r="B262" s="75"/>
      <c r="C262" s="80"/>
      <c r="D262" s="6"/>
      <c r="E262" s="6" t="s">
        <v>19</v>
      </c>
      <c r="F262" s="13"/>
      <c r="G262" s="6"/>
      <c r="H262" s="6"/>
    </row>
    <row r="263" spans="2:10" x14ac:dyDescent="0.3">
      <c r="B263" s="75"/>
      <c r="C263" s="81"/>
      <c r="D263" s="6"/>
      <c r="E263" s="6" t="s">
        <v>96</v>
      </c>
      <c r="F263" s="60">
        <v>500000</v>
      </c>
      <c r="G263" s="6"/>
      <c r="H263" s="6"/>
    </row>
    <row r="264" spans="2:10" x14ac:dyDescent="0.3">
      <c r="B264" s="75"/>
      <c r="C264" s="61" t="s">
        <v>98</v>
      </c>
      <c r="D264" s="6"/>
      <c r="E264" s="6" t="s">
        <v>99</v>
      </c>
      <c r="F264" s="60">
        <v>500000</v>
      </c>
      <c r="G264" s="6"/>
      <c r="H264" s="6"/>
    </row>
    <row r="265" spans="2:10" x14ac:dyDescent="0.3">
      <c r="B265" s="75"/>
      <c r="C265" s="82" t="s">
        <v>26</v>
      </c>
      <c r="D265" s="6"/>
      <c r="E265" s="6" t="s">
        <v>27</v>
      </c>
      <c r="F265" s="13"/>
      <c r="G265" s="6"/>
      <c r="H265" s="6"/>
    </row>
    <row r="266" spans="2:10" x14ac:dyDescent="0.3">
      <c r="B266" s="75"/>
      <c r="C266" s="83"/>
      <c r="D266" s="6"/>
      <c r="E266" s="6" t="s">
        <v>38</v>
      </c>
      <c r="F266" s="13"/>
      <c r="G266" s="6"/>
      <c r="H266" s="6"/>
    </row>
    <row r="267" spans="2:10" x14ac:dyDescent="0.3">
      <c r="B267" s="75"/>
      <c r="C267" s="6"/>
      <c r="D267" s="6"/>
      <c r="E267" s="16" t="s">
        <v>23</v>
      </c>
      <c r="F267" s="13">
        <f>SUM(F251:F266)</f>
        <v>2163530</v>
      </c>
      <c r="G267" s="6"/>
      <c r="H267" s="13">
        <f>F249-(G251+G253)</f>
        <v>1671460</v>
      </c>
      <c r="J267" s="2" t="s">
        <v>91</v>
      </c>
    </row>
    <row r="268" spans="2:10" ht="17.25" thickBot="1" x14ac:dyDescent="0.35">
      <c r="B268" s="76"/>
      <c r="C268" s="19" t="s">
        <v>24</v>
      </c>
      <c r="D268" s="14"/>
      <c r="E268" s="14" t="s">
        <v>20</v>
      </c>
      <c r="F268" s="15"/>
      <c r="G268" s="14"/>
      <c r="H268" s="14"/>
      <c r="J268" s="44">
        <v>2700000</v>
      </c>
    </row>
    <row r="269" spans="2:10" x14ac:dyDescent="0.3">
      <c r="B269" s="74" t="s">
        <v>124</v>
      </c>
      <c r="C269" s="77" t="s">
        <v>6</v>
      </c>
      <c r="D269" s="7"/>
      <c r="E269" s="7" t="s">
        <v>37</v>
      </c>
      <c r="F269" s="9">
        <v>2638000</v>
      </c>
      <c r="G269" s="12"/>
      <c r="H269" s="20" t="s">
        <v>82</v>
      </c>
      <c r="J269" s="62">
        <f>J268+H267</f>
        <v>4371460</v>
      </c>
    </row>
    <row r="270" spans="2:10" x14ac:dyDescent="0.3">
      <c r="B270" s="75"/>
      <c r="C270" s="78"/>
      <c r="D270" s="6"/>
      <c r="E270" s="6"/>
      <c r="F270" s="13"/>
      <c r="G270" s="6"/>
      <c r="H270" s="6"/>
    </row>
    <row r="271" spans="2:10" x14ac:dyDescent="0.3">
      <c r="B271" s="75"/>
      <c r="C271" s="79" t="s">
        <v>94</v>
      </c>
      <c r="D271" s="6"/>
      <c r="E271" s="6" t="s">
        <v>10</v>
      </c>
      <c r="F271" s="13">
        <v>102000</v>
      </c>
      <c r="G271" s="13">
        <f>SUM(F271,F272,F274,F275,F280,F281)</f>
        <v>315454</v>
      </c>
      <c r="H271" s="13" t="s">
        <v>32</v>
      </c>
    </row>
    <row r="272" spans="2:10" x14ac:dyDescent="0.3">
      <c r="B272" s="75"/>
      <c r="C272" s="80"/>
      <c r="D272" s="6"/>
      <c r="E272" s="6" t="s">
        <v>11</v>
      </c>
      <c r="F272" s="13"/>
      <c r="G272" s="6"/>
      <c r="H272" s="6" t="s">
        <v>32</v>
      </c>
    </row>
    <row r="273" spans="2:10" x14ac:dyDescent="0.3">
      <c r="B273" s="75"/>
      <c r="C273" s="80"/>
      <c r="D273" s="6"/>
      <c r="E273" s="6" t="s">
        <v>12</v>
      </c>
      <c r="F273" s="13">
        <v>100000</v>
      </c>
      <c r="G273" s="13">
        <f>SUM(F273,F276)</f>
        <v>120000</v>
      </c>
      <c r="H273" s="6" t="s">
        <v>33</v>
      </c>
    </row>
    <row r="274" spans="2:10" x14ac:dyDescent="0.3">
      <c r="B274" s="75"/>
      <c r="C274" s="80"/>
      <c r="D274" s="6"/>
      <c r="E274" s="6" t="s">
        <v>13</v>
      </c>
      <c r="F274" s="13">
        <v>113454</v>
      </c>
      <c r="G274" s="6"/>
      <c r="H274" s="6" t="s">
        <v>32</v>
      </c>
    </row>
    <row r="275" spans="2:10" x14ac:dyDescent="0.3">
      <c r="B275" s="75"/>
      <c r="C275" s="80"/>
      <c r="D275" s="6"/>
      <c r="E275" s="6" t="s">
        <v>17</v>
      </c>
      <c r="F275" s="13">
        <v>100000</v>
      </c>
      <c r="G275" s="6"/>
      <c r="H275" s="6" t="s">
        <v>32</v>
      </c>
    </row>
    <row r="276" spans="2:10" x14ac:dyDescent="0.3">
      <c r="B276" s="75"/>
      <c r="C276" s="80"/>
      <c r="D276" s="6"/>
      <c r="E276" s="6" t="s">
        <v>18</v>
      </c>
      <c r="F276" s="13">
        <v>20000</v>
      </c>
      <c r="G276" s="6"/>
      <c r="H276" s="6" t="s">
        <v>33</v>
      </c>
    </row>
    <row r="277" spans="2:10" x14ac:dyDescent="0.3">
      <c r="B277" s="75"/>
      <c r="C277" s="81"/>
      <c r="D277" s="6"/>
      <c r="E277" t="s">
        <v>92</v>
      </c>
      <c r="F277" s="59">
        <v>50000</v>
      </c>
    </row>
    <row r="278" spans="2:10" x14ac:dyDescent="0.3">
      <c r="B278" s="75"/>
      <c r="C278" s="79" t="s">
        <v>95</v>
      </c>
      <c r="D278" s="6"/>
      <c r="E278" s="6" t="s">
        <v>90</v>
      </c>
      <c r="F278" s="60">
        <v>300000</v>
      </c>
      <c r="G278" s="6"/>
      <c r="H278" s="6"/>
    </row>
    <row r="279" spans="2:10" x14ac:dyDescent="0.3">
      <c r="B279" s="75"/>
      <c r="C279" s="81"/>
      <c r="D279" s="6"/>
      <c r="E279" s="6" t="s">
        <v>93</v>
      </c>
      <c r="F279" s="60">
        <v>80000</v>
      </c>
      <c r="G279" s="6"/>
      <c r="H279" s="6"/>
    </row>
    <row r="280" spans="2:10" x14ac:dyDescent="0.3">
      <c r="B280" s="75"/>
      <c r="C280" s="79" t="s">
        <v>97</v>
      </c>
      <c r="D280" s="6"/>
      <c r="E280" s="6" t="s">
        <v>14</v>
      </c>
      <c r="F280" s="13"/>
      <c r="G280" s="6"/>
      <c r="H280" s="6" t="s">
        <v>32</v>
      </c>
    </row>
    <row r="281" spans="2:10" x14ac:dyDescent="0.3">
      <c r="B281" s="75"/>
      <c r="C281" s="80"/>
      <c r="D281" s="6"/>
      <c r="E281" s="6" t="s">
        <v>15</v>
      </c>
      <c r="F281" s="13"/>
      <c r="G281" s="6"/>
      <c r="H281" s="6" t="s">
        <v>32</v>
      </c>
    </row>
    <row r="282" spans="2:10" x14ac:dyDescent="0.3">
      <c r="B282" s="75"/>
      <c r="C282" s="80"/>
      <c r="D282" s="6"/>
      <c r="E282" s="6" t="s">
        <v>19</v>
      </c>
      <c r="F282" s="13"/>
      <c r="G282" s="6"/>
      <c r="H282" s="6"/>
    </row>
    <row r="283" spans="2:10" x14ac:dyDescent="0.3">
      <c r="B283" s="75"/>
      <c r="C283" s="81"/>
      <c r="D283" s="6"/>
      <c r="E283" s="6" t="s">
        <v>96</v>
      </c>
      <c r="F283" s="60">
        <v>500000</v>
      </c>
      <c r="G283" s="6"/>
      <c r="H283" s="6"/>
    </row>
    <row r="284" spans="2:10" x14ac:dyDescent="0.3">
      <c r="B284" s="75"/>
      <c r="C284" s="82" t="s">
        <v>26</v>
      </c>
      <c r="D284" s="6"/>
      <c r="E284" s="6" t="s">
        <v>27</v>
      </c>
      <c r="F284" s="13"/>
      <c r="G284" s="6"/>
      <c r="H284" s="6"/>
    </row>
    <row r="285" spans="2:10" x14ac:dyDescent="0.3">
      <c r="B285" s="75"/>
      <c r="C285" s="83"/>
      <c r="D285" s="6"/>
      <c r="E285" s="6" t="s">
        <v>38</v>
      </c>
      <c r="F285" s="13"/>
      <c r="G285" s="6"/>
      <c r="H285" s="6"/>
    </row>
    <row r="286" spans="2:10" x14ac:dyDescent="0.3">
      <c r="B286" s="75"/>
      <c r="C286" s="6"/>
      <c r="D286" s="6"/>
      <c r="E286" s="16" t="s">
        <v>23</v>
      </c>
      <c r="F286" s="13">
        <f>SUM(F271:F285)</f>
        <v>1365454</v>
      </c>
      <c r="G286" s="6"/>
      <c r="H286" s="13">
        <f>F269-(G271+G273)</f>
        <v>2202546</v>
      </c>
      <c r="J286" s="2" t="s">
        <v>91</v>
      </c>
    </row>
    <row r="287" spans="2:10" ht="17.25" thickBot="1" x14ac:dyDescent="0.35">
      <c r="B287" s="76"/>
      <c r="C287" s="19" t="s">
        <v>24</v>
      </c>
      <c r="D287" s="14"/>
      <c r="E287" s="14" t="s">
        <v>20</v>
      </c>
      <c r="F287" s="15"/>
      <c r="G287" s="14"/>
      <c r="H287" s="14"/>
      <c r="J287">
        <v>4474958</v>
      </c>
    </row>
    <row r="288" spans="2:10" x14ac:dyDescent="0.3">
      <c r="B288" s="74" t="s">
        <v>125</v>
      </c>
      <c r="C288" s="77" t="s">
        <v>6</v>
      </c>
      <c r="D288" s="7"/>
      <c r="E288" s="7" t="s">
        <v>37</v>
      </c>
      <c r="F288" s="9">
        <v>2404900</v>
      </c>
      <c r="G288" s="12"/>
      <c r="H288" s="20" t="s">
        <v>82</v>
      </c>
    </row>
    <row r="289" spans="2:8" x14ac:dyDescent="0.3">
      <c r="B289" s="75"/>
      <c r="C289" s="78"/>
      <c r="D289" s="6"/>
      <c r="E289" s="6"/>
      <c r="F289" s="13"/>
      <c r="G289" s="6"/>
      <c r="H289" s="6"/>
    </row>
    <row r="290" spans="2:8" x14ac:dyDescent="0.3">
      <c r="B290" s="75"/>
      <c r="C290" s="79" t="s">
        <v>94</v>
      </c>
      <c r="D290" s="6"/>
      <c r="E290" s="6" t="s">
        <v>10</v>
      </c>
      <c r="F290" s="13">
        <v>102000</v>
      </c>
      <c r="G290" s="13">
        <f>SUM(F290,F291,F293,F294,F299,F300)</f>
        <v>1386900</v>
      </c>
      <c r="H290" s="13" t="s">
        <v>32</v>
      </c>
    </row>
    <row r="291" spans="2:8" x14ac:dyDescent="0.3">
      <c r="B291" s="75"/>
      <c r="C291" s="80"/>
      <c r="D291" s="6"/>
      <c r="E291" s="6" t="s">
        <v>11</v>
      </c>
      <c r="F291" s="13">
        <v>1071446</v>
      </c>
      <c r="G291" s="6"/>
      <c r="H291" s="6" t="s">
        <v>32</v>
      </c>
    </row>
    <row r="292" spans="2:8" x14ac:dyDescent="0.3">
      <c r="B292" s="75"/>
      <c r="C292" s="80"/>
      <c r="D292" s="6"/>
      <c r="E292" s="6" t="s">
        <v>12</v>
      </c>
      <c r="F292" s="13">
        <v>100000</v>
      </c>
      <c r="G292" s="13">
        <f>SUM(F292,F295)</f>
        <v>120000</v>
      </c>
      <c r="H292" s="6" t="s">
        <v>33</v>
      </c>
    </row>
    <row r="293" spans="2:8" x14ac:dyDescent="0.3">
      <c r="B293" s="75"/>
      <c r="C293" s="80"/>
      <c r="D293" s="6"/>
      <c r="E293" s="6" t="s">
        <v>13</v>
      </c>
      <c r="F293" s="13">
        <v>113454</v>
      </c>
      <c r="G293" s="6"/>
      <c r="H293" s="6" t="s">
        <v>32</v>
      </c>
    </row>
    <row r="294" spans="2:8" x14ac:dyDescent="0.3">
      <c r="B294" s="75"/>
      <c r="C294" s="80"/>
      <c r="D294" s="6"/>
      <c r="E294" s="6" t="s">
        <v>17</v>
      </c>
      <c r="F294" s="13">
        <v>100000</v>
      </c>
      <c r="G294" s="6"/>
      <c r="H294" s="6" t="s">
        <v>32</v>
      </c>
    </row>
    <row r="295" spans="2:8" x14ac:dyDescent="0.3">
      <c r="B295" s="75"/>
      <c r="C295" s="80"/>
      <c r="D295" s="6"/>
      <c r="E295" s="6" t="s">
        <v>18</v>
      </c>
      <c r="F295" s="13">
        <v>20000</v>
      </c>
      <c r="G295" s="6"/>
      <c r="H295" s="6" t="s">
        <v>33</v>
      </c>
    </row>
    <row r="296" spans="2:8" x14ac:dyDescent="0.3">
      <c r="B296" s="75"/>
      <c r="C296" s="81"/>
      <c r="D296" s="6"/>
      <c r="E296" t="s">
        <v>92</v>
      </c>
      <c r="F296" s="59">
        <v>50000</v>
      </c>
    </row>
    <row r="297" spans="2:8" x14ac:dyDescent="0.3">
      <c r="B297" s="75"/>
      <c r="C297" s="79" t="s">
        <v>95</v>
      </c>
      <c r="D297" s="6"/>
      <c r="E297" s="6" t="s">
        <v>90</v>
      </c>
      <c r="F297" s="60">
        <v>300000</v>
      </c>
      <c r="G297" s="6"/>
      <c r="H297" s="6"/>
    </row>
    <row r="298" spans="2:8" x14ac:dyDescent="0.3">
      <c r="B298" s="75"/>
      <c r="C298" s="81"/>
      <c r="D298" s="6"/>
      <c r="E298" s="6" t="s">
        <v>93</v>
      </c>
      <c r="F298" s="60"/>
      <c r="G298" s="6"/>
      <c r="H298" s="6"/>
    </row>
    <row r="299" spans="2:8" x14ac:dyDescent="0.3">
      <c r="B299" s="75"/>
      <c r="C299" s="79" t="s">
        <v>97</v>
      </c>
      <c r="D299" s="6"/>
      <c r="E299" s="6" t="s">
        <v>14</v>
      </c>
      <c r="F299" s="13"/>
      <c r="G299" s="6"/>
      <c r="H299" s="6" t="s">
        <v>32</v>
      </c>
    </row>
    <row r="300" spans="2:8" x14ac:dyDescent="0.3">
      <c r="B300" s="75"/>
      <c r="C300" s="80"/>
      <c r="D300" s="6"/>
      <c r="E300" s="6" t="s">
        <v>15</v>
      </c>
      <c r="F300" s="13"/>
      <c r="G300" s="6"/>
      <c r="H300" s="6" t="s">
        <v>32</v>
      </c>
    </row>
    <row r="301" spans="2:8" x14ac:dyDescent="0.3">
      <c r="B301" s="75"/>
      <c r="C301" s="80"/>
      <c r="D301" s="6"/>
      <c r="E301" s="6" t="s">
        <v>19</v>
      </c>
      <c r="F301" s="13"/>
      <c r="G301" s="6"/>
      <c r="H301" s="6"/>
    </row>
    <row r="302" spans="2:8" x14ac:dyDescent="0.3">
      <c r="B302" s="75"/>
      <c r="C302" s="81"/>
      <c r="D302" s="6"/>
      <c r="E302" s="6" t="s">
        <v>96</v>
      </c>
      <c r="F302" s="60">
        <v>500000</v>
      </c>
      <c r="G302" s="6"/>
      <c r="H302" s="6"/>
    </row>
    <row r="303" spans="2:8" x14ac:dyDescent="0.3">
      <c r="B303" s="75"/>
      <c r="C303" s="82" t="s">
        <v>26</v>
      </c>
      <c r="D303" s="6"/>
      <c r="E303" s="6" t="s">
        <v>27</v>
      </c>
      <c r="F303" s="13"/>
      <c r="G303" s="6"/>
      <c r="H303" s="6"/>
    </row>
    <row r="304" spans="2:8" x14ac:dyDescent="0.3">
      <c r="B304" s="75"/>
      <c r="C304" s="83"/>
      <c r="D304" s="6"/>
      <c r="E304" s="6" t="s">
        <v>38</v>
      </c>
      <c r="F304" s="13"/>
      <c r="G304" s="6"/>
      <c r="H304" s="6"/>
    </row>
    <row r="305" spans="2:12" x14ac:dyDescent="0.3">
      <c r="B305" s="75"/>
      <c r="C305" s="6"/>
      <c r="D305" s="6"/>
      <c r="E305" s="16" t="s">
        <v>23</v>
      </c>
      <c r="F305" s="13">
        <f>SUM(F290:F304)</f>
        <v>2356900</v>
      </c>
      <c r="G305" s="6"/>
      <c r="H305" s="13"/>
      <c r="J305" s="2" t="s">
        <v>91</v>
      </c>
    </row>
    <row r="306" spans="2:12" ht="17.25" thickBot="1" x14ac:dyDescent="0.35">
      <c r="B306" s="76"/>
      <c r="C306" s="19" t="s">
        <v>24</v>
      </c>
      <c r="D306" s="14"/>
      <c r="E306" s="14" t="s">
        <v>20</v>
      </c>
      <c r="F306" s="15"/>
      <c r="G306" s="14"/>
      <c r="H306" s="14"/>
      <c r="J306">
        <v>1896127</v>
      </c>
      <c r="K306" s="9">
        <f>F288+J306</f>
        <v>4301027</v>
      </c>
      <c r="L306" s="9">
        <f>K306+700000</f>
        <v>5001027</v>
      </c>
    </row>
    <row r="307" spans="2:12" x14ac:dyDescent="0.3">
      <c r="B307" s="74" t="s">
        <v>126</v>
      </c>
      <c r="C307" s="77" t="s">
        <v>6</v>
      </c>
      <c r="D307" s="7"/>
      <c r="E307" s="7" t="s">
        <v>37</v>
      </c>
      <c r="F307" s="9">
        <v>2404900</v>
      </c>
      <c r="G307" s="12"/>
      <c r="H307" s="20" t="s">
        <v>82</v>
      </c>
    </row>
    <row r="308" spans="2:12" x14ac:dyDescent="0.3">
      <c r="B308" s="75"/>
      <c r="C308" s="78"/>
      <c r="D308" s="6"/>
      <c r="E308" s="6"/>
      <c r="F308" s="13"/>
      <c r="G308" s="6"/>
      <c r="H308" s="6"/>
    </row>
    <row r="309" spans="2:12" x14ac:dyDescent="0.3">
      <c r="B309" s="75"/>
      <c r="C309" s="79" t="s">
        <v>94</v>
      </c>
      <c r="D309" s="6"/>
      <c r="E309" s="6" t="s">
        <v>10</v>
      </c>
      <c r="F309" s="13">
        <v>102000</v>
      </c>
      <c r="G309" s="13">
        <f>SUM(F309,F310,F312,F313,F318,F319)</f>
        <v>760914</v>
      </c>
      <c r="H309" s="13" t="s">
        <v>32</v>
      </c>
    </row>
    <row r="310" spans="2:12" x14ac:dyDescent="0.3">
      <c r="B310" s="75"/>
      <c r="C310" s="80"/>
      <c r="D310" s="6"/>
      <c r="E310" s="6" t="s">
        <v>11</v>
      </c>
      <c r="F310" s="13">
        <v>445460</v>
      </c>
      <c r="G310" s="6"/>
      <c r="H310" s="6" t="s">
        <v>32</v>
      </c>
    </row>
    <row r="311" spans="2:12" x14ac:dyDescent="0.3">
      <c r="B311" s="75"/>
      <c r="C311" s="80"/>
      <c r="D311" s="6"/>
      <c r="E311" s="6" t="s">
        <v>12</v>
      </c>
      <c r="F311" s="13">
        <v>100000</v>
      </c>
      <c r="G311" s="13">
        <f>SUM(F311,F314)</f>
        <v>120000</v>
      </c>
      <c r="H311" s="6" t="s">
        <v>33</v>
      </c>
    </row>
    <row r="312" spans="2:12" x14ac:dyDescent="0.3">
      <c r="B312" s="75"/>
      <c r="C312" s="80"/>
      <c r="D312" s="6"/>
      <c r="E312" s="6" t="s">
        <v>13</v>
      </c>
      <c r="F312" s="13">
        <v>113454</v>
      </c>
      <c r="G312" s="6"/>
      <c r="H312" s="6" t="s">
        <v>32</v>
      </c>
    </row>
    <row r="313" spans="2:12" x14ac:dyDescent="0.3">
      <c r="B313" s="75"/>
      <c r="C313" s="80"/>
      <c r="D313" s="6"/>
      <c r="E313" s="6" t="s">
        <v>17</v>
      </c>
      <c r="F313" s="13">
        <v>100000</v>
      </c>
      <c r="G313" s="6"/>
      <c r="H313" s="6" t="s">
        <v>32</v>
      </c>
    </row>
    <row r="314" spans="2:12" x14ac:dyDescent="0.3">
      <c r="B314" s="75"/>
      <c r="C314" s="80"/>
      <c r="D314" s="6"/>
      <c r="E314" s="6" t="s">
        <v>18</v>
      </c>
      <c r="F314" s="13">
        <v>20000</v>
      </c>
      <c r="G314" s="6"/>
      <c r="H314" s="6" t="s">
        <v>33</v>
      </c>
    </row>
    <row r="315" spans="2:12" x14ac:dyDescent="0.3">
      <c r="B315" s="75"/>
      <c r="C315" s="81"/>
      <c r="D315" s="6"/>
      <c r="E315" t="s">
        <v>92</v>
      </c>
      <c r="F315" s="59">
        <v>50000</v>
      </c>
    </row>
    <row r="316" spans="2:12" x14ac:dyDescent="0.3">
      <c r="B316" s="75"/>
      <c r="C316" s="79" t="s">
        <v>95</v>
      </c>
      <c r="D316" s="6"/>
      <c r="E316" s="6" t="s">
        <v>90</v>
      </c>
      <c r="F316" s="60">
        <v>300000</v>
      </c>
      <c r="G316" s="6"/>
      <c r="H316" s="6"/>
    </row>
    <row r="317" spans="2:12" x14ac:dyDescent="0.3">
      <c r="B317" s="75"/>
      <c r="C317" s="81"/>
      <c r="D317" s="6"/>
      <c r="E317" s="6" t="s">
        <v>93</v>
      </c>
      <c r="F317" s="60"/>
      <c r="G317" s="6"/>
      <c r="H317" s="6"/>
    </row>
    <row r="318" spans="2:12" x14ac:dyDescent="0.3">
      <c r="B318" s="75"/>
      <c r="C318" s="79" t="s">
        <v>97</v>
      </c>
      <c r="D318" s="6"/>
      <c r="E318" s="6" t="s">
        <v>14</v>
      </c>
      <c r="F318" s="13"/>
      <c r="G318" s="6"/>
      <c r="H318" s="6" t="s">
        <v>32</v>
      </c>
    </row>
    <row r="319" spans="2:12" x14ac:dyDescent="0.3">
      <c r="B319" s="75"/>
      <c r="C319" s="80"/>
      <c r="D319" s="6"/>
      <c r="E319" s="6" t="s">
        <v>15</v>
      </c>
      <c r="F319" s="13"/>
      <c r="G319" s="6"/>
      <c r="H319" s="6" t="s">
        <v>32</v>
      </c>
    </row>
    <row r="320" spans="2:12" x14ac:dyDescent="0.3">
      <c r="B320" s="75"/>
      <c r="C320" s="80"/>
      <c r="D320" s="6"/>
      <c r="E320" s="6" t="s">
        <v>19</v>
      </c>
      <c r="F320" s="13"/>
      <c r="G320" s="6"/>
      <c r="H320" s="6"/>
    </row>
    <row r="321" spans="2:8" x14ac:dyDescent="0.3">
      <c r="B321" s="75"/>
      <c r="C321" s="81"/>
      <c r="D321" s="6"/>
      <c r="E321" s="6" t="s">
        <v>96</v>
      </c>
      <c r="F321" s="60">
        <v>500000</v>
      </c>
      <c r="G321" s="6"/>
      <c r="H321" s="6"/>
    </row>
    <row r="322" spans="2:8" x14ac:dyDescent="0.3">
      <c r="B322" s="75"/>
      <c r="C322" s="82" t="s">
        <v>26</v>
      </c>
      <c r="D322" s="6"/>
      <c r="E322" s="6" t="s">
        <v>27</v>
      </c>
      <c r="F322" s="13"/>
      <c r="G322" s="6"/>
      <c r="H322" s="6"/>
    </row>
    <row r="323" spans="2:8" x14ac:dyDescent="0.3">
      <c r="B323" s="75"/>
      <c r="C323" s="83"/>
      <c r="D323" s="6"/>
      <c r="E323" s="6" t="s">
        <v>38</v>
      </c>
      <c r="F323" s="13"/>
      <c r="G323" s="6"/>
      <c r="H323" s="6"/>
    </row>
    <row r="324" spans="2:8" x14ac:dyDescent="0.3">
      <c r="B324" s="75"/>
      <c r="C324" s="6"/>
      <c r="D324" s="6"/>
      <c r="E324" s="16" t="s">
        <v>23</v>
      </c>
      <c r="F324" s="13">
        <f>SUM(F309:F323)</f>
        <v>1730914</v>
      </c>
      <c r="G324" s="6"/>
      <c r="H324" s="13"/>
    </row>
    <row r="325" spans="2:8" ht="17.25" thickBot="1" x14ac:dyDescent="0.35">
      <c r="B325" s="76"/>
      <c r="C325" s="19" t="s">
        <v>24</v>
      </c>
      <c r="D325" s="14"/>
      <c r="E325" s="14" t="s">
        <v>20</v>
      </c>
      <c r="F325" s="15"/>
      <c r="G325" s="14"/>
      <c r="H325" s="14"/>
    </row>
    <row r="326" spans="2:8" x14ac:dyDescent="0.3">
      <c r="B326" s="74" t="s">
        <v>127</v>
      </c>
      <c r="C326" s="77" t="s">
        <v>6</v>
      </c>
      <c r="D326" s="7"/>
      <c r="E326" s="7" t="s">
        <v>37</v>
      </c>
      <c r="G326" s="12"/>
      <c r="H326" s="20" t="s">
        <v>82</v>
      </c>
    </row>
    <row r="327" spans="2:8" x14ac:dyDescent="0.3">
      <c r="B327" s="75"/>
      <c r="C327" s="78"/>
      <c r="D327" s="6"/>
      <c r="E327" s="6"/>
      <c r="F327" s="13"/>
      <c r="G327" s="6"/>
      <c r="H327" s="6"/>
    </row>
    <row r="328" spans="2:8" x14ac:dyDescent="0.3">
      <c r="B328" s="75"/>
      <c r="C328" s="79" t="s">
        <v>94</v>
      </c>
      <c r="D328" s="6"/>
      <c r="E328" s="6" t="s">
        <v>10</v>
      </c>
      <c r="F328" s="13">
        <v>102000</v>
      </c>
      <c r="G328" s="13">
        <f>SUM(F328,F329,F331,F332,F337,F338)</f>
        <v>720284</v>
      </c>
      <c r="H328" s="13" t="s">
        <v>32</v>
      </c>
    </row>
    <row r="329" spans="2:8" x14ac:dyDescent="0.3">
      <c r="B329" s="75"/>
      <c r="C329" s="80"/>
      <c r="D329" s="6"/>
      <c r="E329" s="6" t="s">
        <v>11</v>
      </c>
      <c r="F329" s="13">
        <v>404830</v>
      </c>
      <c r="G329" s="6"/>
      <c r="H329" s="6" t="s">
        <v>32</v>
      </c>
    </row>
    <row r="330" spans="2:8" x14ac:dyDescent="0.3">
      <c r="B330" s="75"/>
      <c r="C330" s="80"/>
      <c r="D330" s="6"/>
      <c r="E330" s="6" t="s">
        <v>12</v>
      </c>
      <c r="F330" s="13">
        <v>100000</v>
      </c>
      <c r="G330" s="13">
        <f>SUM(F330,F333)</f>
        <v>120000</v>
      </c>
      <c r="H330" s="6" t="s">
        <v>33</v>
      </c>
    </row>
    <row r="331" spans="2:8" x14ac:dyDescent="0.3">
      <c r="B331" s="75"/>
      <c r="C331" s="80"/>
      <c r="D331" s="6"/>
      <c r="E331" s="6" t="s">
        <v>13</v>
      </c>
      <c r="F331" s="13">
        <v>113454</v>
      </c>
      <c r="G331" s="6"/>
      <c r="H331" s="6" t="s">
        <v>32</v>
      </c>
    </row>
    <row r="332" spans="2:8" x14ac:dyDescent="0.3">
      <c r="B332" s="75"/>
      <c r="C332" s="80"/>
      <c r="D332" s="6"/>
      <c r="E332" s="6" t="s">
        <v>17</v>
      </c>
      <c r="F332" s="13">
        <v>100000</v>
      </c>
      <c r="G332" s="6"/>
      <c r="H332" s="6" t="s">
        <v>32</v>
      </c>
    </row>
    <row r="333" spans="2:8" x14ac:dyDescent="0.3">
      <c r="B333" s="75"/>
      <c r="C333" s="80"/>
      <c r="D333" s="6"/>
      <c r="E333" s="6" t="s">
        <v>18</v>
      </c>
      <c r="F333" s="13">
        <v>20000</v>
      </c>
      <c r="G333" s="6"/>
      <c r="H333" s="6" t="s">
        <v>33</v>
      </c>
    </row>
    <row r="334" spans="2:8" x14ac:dyDescent="0.3">
      <c r="B334" s="75"/>
      <c r="C334" s="81"/>
      <c r="D334" s="6"/>
      <c r="E334" t="s">
        <v>92</v>
      </c>
      <c r="F334" s="59">
        <v>100000</v>
      </c>
      <c r="H334" t="s">
        <v>78</v>
      </c>
    </row>
    <row r="335" spans="2:8" x14ac:dyDescent="0.3">
      <c r="B335" s="75"/>
      <c r="C335" s="79" t="s">
        <v>95</v>
      </c>
      <c r="D335" s="6"/>
      <c r="E335" s="6" t="s">
        <v>90</v>
      </c>
      <c r="F335" s="60">
        <v>300000</v>
      </c>
      <c r="G335" s="6"/>
      <c r="H335" s="6" t="s">
        <v>128</v>
      </c>
    </row>
    <row r="336" spans="2:8" x14ac:dyDescent="0.3">
      <c r="B336" s="75"/>
      <c r="C336" s="81"/>
      <c r="D336" s="6"/>
      <c r="E336" s="6" t="s">
        <v>93</v>
      </c>
      <c r="F336" s="60"/>
      <c r="G336" s="6"/>
      <c r="H336" s="6" t="s">
        <v>78</v>
      </c>
    </row>
    <row r="337" spans="2:8" x14ac:dyDescent="0.3">
      <c r="B337" s="75"/>
      <c r="C337" s="79" t="s">
        <v>97</v>
      </c>
      <c r="D337" s="6"/>
      <c r="E337" s="6" t="s">
        <v>14</v>
      </c>
      <c r="F337" s="13"/>
      <c r="G337" s="6"/>
      <c r="H337" s="6" t="s">
        <v>32</v>
      </c>
    </row>
    <row r="338" spans="2:8" x14ac:dyDescent="0.3">
      <c r="B338" s="75"/>
      <c r="C338" s="80"/>
      <c r="D338" s="6"/>
      <c r="E338" s="6" t="s">
        <v>15</v>
      </c>
      <c r="F338" s="13"/>
      <c r="G338" s="6"/>
      <c r="H338" s="6" t="s">
        <v>32</v>
      </c>
    </row>
    <row r="339" spans="2:8" x14ac:dyDescent="0.3">
      <c r="B339" s="75"/>
      <c r="C339" s="80"/>
      <c r="D339" s="6"/>
      <c r="E339" s="6" t="s">
        <v>19</v>
      </c>
      <c r="F339" s="13"/>
      <c r="G339" s="6"/>
      <c r="H339" s="6"/>
    </row>
    <row r="340" spans="2:8" x14ac:dyDescent="0.3">
      <c r="B340" s="75"/>
      <c r="C340" s="81"/>
      <c r="D340" s="6"/>
      <c r="E340" s="6" t="s">
        <v>96</v>
      </c>
      <c r="F340" s="60">
        <v>500000</v>
      </c>
      <c r="G340" s="6"/>
      <c r="H340" s="6" t="s">
        <v>129</v>
      </c>
    </row>
    <row r="341" spans="2:8" x14ac:dyDescent="0.3">
      <c r="B341" s="75"/>
      <c r="C341" s="82" t="s">
        <v>26</v>
      </c>
      <c r="D341" s="6"/>
      <c r="E341" s="6" t="s">
        <v>27</v>
      </c>
      <c r="F341" s="13"/>
      <c r="G341" s="6"/>
      <c r="H341" s="6"/>
    </row>
    <row r="342" spans="2:8" x14ac:dyDescent="0.3">
      <c r="B342" s="75"/>
      <c r="C342" s="83"/>
      <c r="D342" s="6"/>
      <c r="E342" s="6" t="s">
        <v>38</v>
      </c>
      <c r="F342" s="13"/>
      <c r="G342" s="6"/>
      <c r="H342" s="6"/>
    </row>
    <row r="343" spans="2:8" x14ac:dyDescent="0.3">
      <c r="B343" s="75"/>
      <c r="C343" s="6"/>
      <c r="D343" s="6"/>
      <c r="E343" s="16" t="s">
        <v>23</v>
      </c>
      <c r="F343" s="13">
        <f>SUM(F328:F342)</f>
        <v>1740284</v>
      </c>
      <c r="G343" s="6"/>
      <c r="H343" s="13"/>
    </row>
    <row r="344" spans="2:8" ht="17.25" thickBot="1" x14ac:dyDescent="0.35">
      <c r="B344" s="76"/>
      <c r="C344" s="19" t="s">
        <v>24</v>
      </c>
      <c r="D344" s="14"/>
      <c r="E344" s="14" t="s">
        <v>20</v>
      </c>
      <c r="F344" s="15"/>
      <c r="G344" s="14"/>
      <c r="H344" s="14"/>
    </row>
    <row r="345" spans="2:8" x14ac:dyDescent="0.3">
      <c r="B345" s="74" t="s">
        <v>130</v>
      </c>
      <c r="C345" s="77" t="s">
        <v>6</v>
      </c>
      <c r="D345" s="7"/>
      <c r="E345" s="7" t="s">
        <v>37</v>
      </c>
      <c r="G345" s="12"/>
      <c r="H345" s="20" t="s">
        <v>82</v>
      </c>
    </row>
    <row r="346" spans="2:8" x14ac:dyDescent="0.3">
      <c r="B346" s="75"/>
      <c r="C346" s="78"/>
      <c r="D346" s="6"/>
      <c r="E346" s="6"/>
      <c r="F346" s="13"/>
      <c r="G346" s="6"/>
      <c r="H346" s="6"/>
    </row>
    <row r="347" spans="2:8" x14ac:dyDescent="0.3">
      <c r="B347" s="75"/>
      <c r="C347" s="79" t="s">
        <v>94</v>
      </c>
      <c r="D347" s="6"/>
      <c r="E347" s="6" t="s">
        <v>10</v>
      </c>
      <c r="F347" s="13">
        <v>102000</v>
      </c>
      <c r="G347" s="13">
        <f>SUM(F347,F348,F350,F351,F356,F357)</f>
        <v>1589177</v>
      </c>
      <c r="H347" s="13" t="s">
        <v>32</v>
      </c>
    </row>
    <row r="348" spans="2:8" x14ac:dyDescent="0.3">
      <c r="B348" s="75"/>
      <c r="C348" s="80"/>
      <c r="D348" s="6"/>
      <c r="E348" s="6" t="s">
        <v>11</v>
      </c>
      <c r="F348" s="13">
        <v>1273723</v>
      </c>
      <c r="G348" s="6"/>
      <c r="H348" s="6" t="s">
        <v>32</v>
      </c>
    </row>
    <row r="349" spans="2:8" x14ac:dyDescent="0.3">
      <c r="B349" s="75"/>
      <c r="C349" s="80"/>
      <c r="D349" s="6"/>
      <c r="E349" s="6" t="s">
        <v>12</v>
      </c>
      <c r="F349" s="13">
        <v>100000</v>
      </c>
      <c r="G349" s="13">
        <f>SUM(F349,F352)</f>
        <v>120000</v>
      </c>
      <c r="H349" s="6" t="s">
        <v>33</v>
      </c>
    </row>
    <row r="350" spans="2:8" x14ac:dyDescent="0.3">
      <c r="B350" s="75"/>
      <c r="C350" s="80"/>
      <c r="D350" s="6"/>
      <c r="E350" s="6" t="s">
        <v>13</v>
      </c>
      <c r="F350" s="13">
        <v>113454</v>
      </c>
      <c r="G350" s="6"/>
      <c r="H350" s="6" t="s">
        <v>32</v>
      </c>
    </row>
    <row r="351" spans="2:8" x14ac:dyDescent="0.3">
      <c r="B351" s="75"/>
      <c r="C351" s="80"/>
      <c r="D351" s="6"/>
      <c r="E351" s="6" t="s">
        <v>17</v>
      </c>
      <c r="F351" s="13">
        <v>100000</v>
      </c>
      <c r="G351" s="6"/>
      <c r="H351" s="6" t="s">
        <v>32</v>
      </c>
    </row>
    <row r="352" spans="2:8" x14ac:dyDescent="0.3">
      <c r="B352" s="75"/>
      <c r="C352" s="80"/>
      <c r="D352" s="6"/>
      <c r="E352" s="6" t="s">
        <v>18</v>
      </c>
      <c r="F352" s="13">
        <v>20000</v>
      </c>
      <c r="G352" s="6"/>
      <c r="H352" s="6" t="s">
        <v>33</v>
      </c>
    </row>
    <row r="353" spans="2:8" x14ac:dyDescent="0.3">
      <c r="B353" s="75"/>
      <c r="C353" s="81"/>
      <c r="D353" s="6"/>
      <c r="E353" t="s">
        <v>92</v>
      </c>
      <c r="F353" s="59">
        <v>100000</v>
      </c>
      <c r="H353" t="s">
        <v>78</v>
      </c>
    </row>
    <row r="354" spans="2:8" x14ac:dyDescent="0.3">
      <c r="B354" s="75"/>
      <c r="C354" s="79" t="s">
        <v>95</v>
      </c>
      <c r="D354" s="6"/>
      <c r="E354" s="6" t="s">
        <v>90</v>
      </c>
      <c r="F354" s="60">
        <v>300000</v>
      </c>
      <c r="G354" s="6"/>
      <c r="H354" s="6" t="s">
        <v>128</v>
      </c>
    </row>
    <row r="355" spans="2:8" x14ac:dyDescent="0.3">
      <c r="B355" s="75"/>
      <c r="C355" s="81"/>
      <c r="D355" s="6"/>
      <c r="E355" s="6" t="s">
        <v>93</v>
      </c>
      <c r="F355" s="60"/>
      <c r="G355" s="6"/>
      <c r="H355" s="6" t="s">
        <v>78</v>
      </c>
    </row>
    <row r="356" spans="2:8" x14ac:dyDescent="0.3">
      <c r="B356" s="75"/>
      <c r="C356" s="79" t="s">
        <v>97</v>
      </c>
      <c r="D356" s="6"/>
      <c r="E356" s="6" t="s">
        <v>14</v>
      </c>
      <c r="F356" s="13"/>
      <c r="G356" s="6"/>
      <c r="H356" s="6" t="s">
        <v>32</v>
      </c>
    </row>
    <row r="357" spans="2:8" x14ac:dyDescent="0.3">
      <c r="B357" s="75"/>
      <c r="C357" s="80"/>
      <c r="D357" s="6"/>
      <c r="E357" s="6" t="s">
        <v>15</v>
      </c>
      <c r="F357" s="13"/>
      <c r="G357" s="6"/>
      <c r="H357" s="6" t="s">
        <v>32</v>
      </c>
    </row>
    <row r="358" spans="2:8" x14ac:dyDescent="0.3">
      <c r="B358" s="75"/>
      <c r="C358" s="80"/>
      <c r="D358" s="6"/>
      <c r="E358" s="6" t="s">
        <v>19</v>
      </c>
      <c r="F358" s="13"/>
      <c r="G358" s="6"/>
      <c r="H358" s="6"/>
    </row>
    <row r="359" spans="2:8" x14ac:dyDescent="0.3">
      <c r="B359" s="75"/>
      <c r="C359" s="81"/>
      <c r="D359" s="6"/>
      <c r="E359" s="6" t="s">
        <v>96</v>
      </c>
      <c r="F359" s="60">
        <v>500000</v>
      </c>
      <c r="G359" s="6"/>
      <c r="H359" s="6" t="s">
        <v>129</v>
      </c>
    </row>
    <row r="360" spans="2:8" x14ac:dyDescent="0.3">
      <c r="B360" s="75"/>
      <c r="C360" s="82" t="s">
        <v>26</v>
      </c>
      <c r="D360" s="6"/>
      <c r="E360" s="6" t="s">
        <v>27</v>
      </c>
      <c r="F360" s="13"/>
      <c r="G360" s="6"/>
      <c r="H360" s="6"/>
    </row>
    <row r="361" spans="2:8" x14ac:dyDescent="0.3">
      <c r="B361" s="75"/>
      <c r="C361" s="83"/>
      <c r="D361" s="6"/>
      <c r="E361" s="6" t="s">
        <v>38</v>
      </c>
      <c r="F361" s="13"/>
      <c r="G361" s="6"/>
      <c r="H361" s="6"/>
    </row>
    <row r="362" spans="2:8" x14ac:dyDescent="0.3">
      <c r="B362" s="75"/>
      <c r="C362" s="6"/>
      <c r="D362" s="6"/>
      <c r="E362" s="16" t="s">
        <v>23</v>
      </c>
      <c r="F362" s="13">
        <f>SUM(F347:F361)</f>
        <v>2609177</v>
      </c>
      <c r="G362" s="6"/>
      <c r="H362" s="13"/>
    </row>
    <row r="363" spans="2:8" ht="17.25" thickBot="1" x14ac:dyDescent="0.35">
      <c r="B363" s="76"/>
      <c r="C363" s="19" t="s">
        <v>24</v>
      </c>
      <c r="D363" s="14"/>
      <c r="E363" s="14" t="s">
        <v>20</v>
      </c>
      <c r="F363" s="15"/>
      <c r="G363" s="14"/>
      <c r="H363" s="14"/>
    </row>
    <row r="364" spans="2:8" x14ac:dyDescent="0.3">
      <c r="B364" s="74" t="s">
        <v>131</v>
      </c>
      <c r="C364" s="77" t="s">
        <v>6</v>
      </c>
      <c r="D364" s="7"/>
      <c r="E364" s="7" t="s">
        <v>37</v>
      </c>
      <c r="G364" s="12"/>
      <c r="H364" s="20" t="s">
        <v>82</v>
      </c>
    </row>
    <row r="365" spans="2:8" x14ac:dyDescent="0.3">
      <c r="B365" s="75"/>
      <c r="C365" s="78"/>
      <c r="D365" s="6"/>
      <c r="E365" s="6"/>
      <c r="F365" s="13"/>
      <c r="G365" s="6"/>
      <c r="H365" s="6"/>
    </row>
    <row r="366" spans="2:8" x14ac:dyDescent="0.3">
      <c r="B366" s="75"/>
      <c r="C366" s="79" t="s">
        <v>94</v>
      </c>
      <c r="D366" s="6"/>
      <c r="E366" s="6" t="s">
        <v>10</v>
      </c>
      <c r="F366" s="13">
        <v>102000</v>
      </c>
      <c r="G366" s="13">
        <f>SUM(F366,F367,F369,F370,F375,F376)</f>
        <v>1004028</v>
      </c>
      <c r="H366" s="13" t="s">
        <v>32</v>
      </c>
    </row>
    <row r="367" spans="2:8" x14ac:dyDescent="0.3">
      <c r="B367" s="75"/>
      <c r="C367" s="80"/>
      <c r="D367" s="6"/>
      <c r="E367" s="6" t="s">
        <v>11</v>
      </c>
      <c r="F367" s="13">
        <v>688574</v>
      </c>
      <c r="G367" s="6"/>
      <c r="H367" s="6" t="s">
        <v>32</v>
      </c>
    </row>
    <row r="368" spans="2:8" x14ac:dyDescent="0.3">
      <c r="B368" s="75"/>
      <c r="C368" s="80"/>
      <c r="D368" s="6"/>
      <c r="E368" s="6" t="s">
        <v>12</v>
      </c>
      <c r="F368" s="13">
        <v>100000</v>
      </c>
      <c r="G368" s="13">
        <f>SUM(F368,F371)</f>
        <v>120000</v>
      </c>
      <c r="H368" s="6" t="s">
        <v>33</v>
      </c>
    </row>
    <row r="369" spans="2:8" x14ac:dyDescent="0.3">
      <c r="B369" s="75"/>
      <c r="C369" s="80"/>
      <c r="D369" s="6"/>
      <c r="E369" s="6" t="s">
        <v>13</v>
      </c>
      <c r="F369" s="13">
        <v>113454</v>
      </c>
      <c r="G369" s="6"/>
      <c r="H369" s="6" t="s">
        <v>32</v>
      </c>
    </row>
    <row r="370" spans="2:8" x14ac:dyDescent="0.3">
      <c r="B370" s="75"/>
      <c r="C370" s="80"/>
      <c r="D370" s="6"/>
      <c r="E370" s="6" t="s">
        <v>17</v>
      </c>
      <c r="F370" s="13">
        <v>100000</v>
      </c>
      <c r="G370" s="6"/>
      <c r="H370" s="6" t="s">
        <v>32</v>
      </c>
    </row>
    <row r="371" spans="2:8" x14ac:dyDescent="0.3">
      <c r="B371" s="75"/>
      <c r="C371" s="80"/>
      <c r="D371" s="6"/>
      <c r="E371" s="6" t="s">
        <v>18</v>
      </c>
      <c r="F371" s="13">
        <v>20000</v>
      </c>
      <c r="G371" s="6"/>
      <c r="H371" s="6" t="s">
        <v>33</v>
      </c>
    </row>
    <row r="372" spans="2:8" x14ac:dyDescent="0.3">
      <c r="B372" s="75"/>
      <c r="C372" s="81"/>
      <c r="D372" s="6"/>
      <c r="E372" t="s">
        <v>92</v>
      </c>
      <c r="F372" s="59">
        <v>50000</v>
      </c>
      <c r="H372" t="s">
        <v>78</v>
      </c>
    </row>
    <row r="373" spans="2:8" x14ac:dyDescent="0.3">
      <c r="B373" s="75"/>
      <c r="C373" s="79" t="s">
        <v>95</v>
      </c>
      <c r="D373" s="6"/>
      <c r="E373" s="6" t="s">
        <v>90</v>
      </c>
      <c r="F373" s="60">
        <v>300000</v>
      </c>
      <c r="G373" s="6"/>
      <c r="H373" s="6" t="s">
        <v>128</v>
      </c>
    </row>
    <row r="374" spans="2:8" x14ac:dyDescent="0.3">
      <c r="B374" s="75"/>
      <c r="C374" s="81"/>
      <c r="D374" s="6"/>
      <c r="E374" s="6" t="s">
        <v>93</v>
      </c>
      <c r="F374" s="60"/>
      <c r="G374" s="6"/>
      <c r="H374" s="6" t="s">
        <v>78</v>
      </c>
    </row>
    <row r="375" spans="2:8" x14ac:dyDescent="0.3">
      <c r="B375" s="75"/>
      <c r="C375" s="79" t="s">
        <v>97</v>
      </c>
      <c r="D375" s="6"/>
      <c r="E375" s="6" t="s">
        <v>14</v>
      </c>
      <c r="F375" s="13"/>
      <c r="G375" s="6"/>
      <c r="H375" s="6" t="s">
        <v>32</v>
      </c>
    </row>
    <row r="376" spans="2:8" x14ac:dyDescent="0.3">
      <c r="B376" s="75"/>
      <c r="C376" s="80"/>
      <c r="D376" s="6"/>
      <c r="E376" s="6" t="s">
        <v>15</v>
      </c>
      <c r="F376" s="13"/>
      <c r="G376" s="6"/>
      <c r="H376" s="6" t="s">
        <v>32</v>
      </c>
    </row>
    <row r="377" spans="2:8" x14ac:dyDescent="0.3">
      <c r="B377" s="75"/>
      <c r="C377" s="80"/>
      <c r="D377" s="6"/>
      <c r="E377" s="6" t="s">
        <v>19</v>
      </c>
      <c r="F377" s="13"/>
      <c r="G377" s="6"/>
      <c r="H377" s="6"/>
    </row>
    <row r="378" spans="2:8" x14ac:dyDescent="0.3">
      <c r="B378" s="75"/>
      <c r="C378" s="81"/>
      <c r="D378" s="6"/>
      <c r="E378" s="6" t="s">
        <v>96</v>
      </c>
      <c r="F378" s="60">
        <v>400000</v>
      </c>
      <c r="G378" s="6"/>
      <c r="H378" s="6" t="s">
        <v>129</v>
      </c>
    </row>
    <row r="379" spans="2:8" x14ac:dyDescent="0.3">
      <c r="B379" s="75"/>
      <c r="C379" s="82" t="s">
        <v>26</v>
      </c>
      <c r="D379" s="6"/>
      <c r="E379" s="6" t="s">
        <v>27</v>
      </c>
      <c r="F379" s="13"/>
      <c r="G379" s="6"/>
      <c r="H379" s="6"/>
    </row>
    <row r="380" spans="2:8" x14ac:dyDescent="0.3">
      <c r="B380" s="75"/>
      <c r="C380" s="83"/>
      <c r="D380" s="6"/>
      <c r="E380" s="6" t="s">
        <v>38</v>
      </c>
      <c r="F380" s="13"/>
      <c r="G380" s="6"/>
      <c r="H380" s="6"/>
    </row>
    <row r="381" spans="2:8" x14ac:dyDescent="0.3">
      <c r="B381" s="75"/>
      <c r="C381" s="6"/>
      <c r="D381" s="6"/>
      <c r="E381" s="16" t="s">
        <v>23</v>
      </c>
      <c r="F381" s="13">
        <f>SUM(F366:F380)</f>
        <v>1874028</v>
      </c>
      <c r="G381" s="6"/>
      <c r="H381" s="13"/>
    </row>
    <row r="382" spans="2:8" ht="17.25" thickBot="1" x14ac:dyDescent="0.35">
      <c r="B382" s="76"/>
      <c r="C382" s="19" t="s">
        <v>24</v>
      </c>
      <c r="D382" s="14"/>
      <c r="E382" s="14" t="s">
        <v>20</v>
      </c>
      <c r="F382" s="15"/>
      <c r="G382" s="14"/>
      <c r="H382" s="14"/>
    </row>
    <row r="383" spans="2:8" x14ac:dyDescent="0.3">
      <c r="B383" s="74" t="s">
        <v>132</v>
      </c>
      <c r="C383" s="77" t="s">
        <v>6</v>
      </c>
      <c r="D383" s="7"/>
      <c r="E383" s="7" t="s">
        <v>37</v>
      </c>
      <c r="G383" s="12"/>
      <c r="H383" s="20" t="s">
        <v>82</v>
      </c>
    </row>
    <row r="384" spans="2:8" x14ac:dyDescent="0.3">
      <c r="B384" s="75"/>
      <c r="C384" s="78"/>
      <c r="D384" s="6"/>
      <c r="E384" s="6"/>
      <c r="F384" s="13"/>
      <c r="G384" s="6"/>
      <c r="H384" s="6"/>
    </row>
    <row r="385" spans="2:8" x14ac:dyDescent="0.3">
      <c r="B385" s="75"/>
      <c r="C385" s="79" t="s">
        <v>94</v>
      </c>
      <c r="D385" s="6"/>
      <c r="E385" s="6" t="s">
        <v>10</v>
      </c>
      <c r="F385" s="13">
        <v>102000</v>
      </c>
      <c r="G385" s="13">
        <f>SUM(F385,F386,F388,F389,F394,F395)</f>
        <v>1175221</v>
      </c>
      <c r="H385" s="13" t="s">
        <v>32</v>
      </c>
    </row>
    <row r="386" spans="2:8" x14ac:dyDescent="0.3">
      <c r="B386" s="75"/>
      <c r="C386" s="80"/>
      <c r="D386" s="6"/>
      <c r="E386" s="6" t="s">
        <v>11</v>
      </c>
      <c r="F386" s="13">
        <v>859767</v>
      </c>
      <c r="G386" s="6"/>
      <c r="H386" s="6" t="s">
        <v>32</v>
      </c>
    </row>
    <row r="387" spans="2:8" x14ac:dyDescent="0.3">
      <c r="B387" s="75"/>
      <c r="C387" s="80"/>
      <c r="D387" s="6"/>
      <c r="E387" s="6" t="s">
        <v>12</v>
      </c>
      <c r="F387" s="13">
        <v>100000</v>
      </c>
      <c r="G387" s="13">
        <f>SUM(F387,F390)</f>
        <v>120000</v>
      </c>
      <c r="H387" s="6" t="s">
        <v>33</v>
      </c>
    </row>
    <row r="388" spans="2:8" x14ac:dyDescent="0.3">
      <c r="B388" s="75"/>
      <c r="C388" s="80"/>
      <c r="D388" s="6"/>
      <c r="E388" s="6" t="s">
        <v>13</v>
      </c>
      <c r="F388" s="13">
        <v>113454</v>
      </c>
      <c r="G388" s="6"/>
      <c r="H388" s="6" t="s">
        <v>32</v>
      </c>
    </row>
    <row r="389" spans="2:8" x14ac:dyDescent="0.3">
      <c r="B389" s="75"/>
      <c r="C389" s="80"/>
      <c r="D389" s="6"/>
      <c r="E389" s="6" t="s">
        <v>17</v>
      </c>
      <c r="F389" s="13">
        <v>100000</v>
      </c>
      <c r="G389" s="6"/>
      <c r="H389" s="6" t="s">
        <v>32</v>
      </c>
    </row>
    <row r="390" spans="2:8" x14ac:dyDescent="0.3">
      <c r="B390" s="75"/>
      <c r="C390" s="80"/>
      <c r="D390" s="6"/>
      <c r="E390" s="6" t="s">
        <v>18</v>
      </c>
      <c r="F390" s="13">
        <v>20000</v>
      </c>
      <c r="G390" s="6"/>
      <c r="H390" s="6" t="s">
        <v>33</v>
      </c>
    </row>
    <row r="391" spans="2:8" x14ac:dyDescent="0.3">
      <c r="B391" s="75"/>
      <c r="C391" s="81"/>
      <c r="D391" s="6"/>
      <c r="E391" t="s">
        <v>92</v>
      </c>
      <c r="F391" s="59">
        <v>50000</v>
      </c>
      <c r="H391" t="s">
        <v>78</v>
      </c>
    </row>
    <row r="392" spans="2:8" x14ac:dyDescent="0.3">
      <c r="B392" s="75"/>
      <c r="C392" s="79" t="s">
        <v>95</v>
      </c>
      <c r="D392" s="6"/>
      <c r="E392" s="6" t="s">
        <v>90</v>
      </c>
      <c r="F392" s="60">
        <v>300000</v>
      </c>
      <c r="G392" s="6"/>
      <c r="H392" s="6" t="s">
        <v>128</v>
      </c>
    </row>
    <row r="393" spans="2:8" x14ac:dyDescent="0.3">
      <c r="B393" s="75"/>
      <c r="C393" s="81"/>
      <c r="D393" s="6"/>
      <c r="E393" s="6" t="s">
        <v>93</v>
      </c>
      <c r="F393" s="60"/>
      <c r="G393" s="6"/>
      <c r="H393" s="6" t="s">
        <v>78</v>
      </c>
    </row>
    <row r="394" spans="2:8" x14ac:dyDescent="0.3">
      <c r="B394" s="75"/>
      <c r="C394" s="79" t="s">
        <v>97</v>
      </c>
      <c r="D394" s="6"/>
      <c r="E394" s="6" t="s">
        <v>14</v>
      </c>
      <c r="F394" s="13"/>
      <c r="G394" s="6"/>
      <c r="H394" s="6" t="s">
        <v>32</v>
      </c>
    </row>
    <row r="395" spans="2:8" x14ac:dyDescent="0.3">
      <c r="B395" s="75"/>
      <c r="C395" s="80"/>
      <c r="D395" s="6"/>
      <c r="E395" s="6" t="s">
        <v>15</v>
      </c>
      <c r="F395" s="13"/>
      <c r="G395" s="6"/>
      <c r="H395" s="6" t="s">
        <v>32</v>
      </c>
    </row>
    <row r="396" spans="2:8" x14ac:dyDescent="0.3">
      <c r="B396" s="75"/>
      <c r="C396" s="80"/>
      <c r="D396" s="6"/>
      <c r="E396" s="6" t="s">
        <v>19</v>
      </c>
      <c r="F396" s="13"/>
      <c r="G396" s="6"/>
      <c r="H396" s="6"/>
    </row>
    <row r="397" spans="2:8" x14ac:dyDescent="0.3">
      <c r="B397" s="75"/>
      <c r="C397" s="81"/>
      <c r="D397" s="6"/>
      <c r="E397" s="6" t="s">
        <v>96</v>
      </c>
      <c r="F397" s="60">
        <v>400000</v>
      </c>
      <c r="G397" s="6"/>
      <c r="H397" s="6" t="s">
        <v>129</v>
      </c>
    </row>
    <row r="398" spans="2:8" x14ac:dyDescent="0.3">
      <c r="B398" s="75"/>
      <c r="C398" s="82" t="s">
        <v>26</v>
      </c>
      <c r="D398" s="6"/>
      <c r="E398" s="6" t="s">
        <v>27</v>
      </c>
      <c r="F398" s="13"/>
      <c r="G398" s="6"/>
      <c r="H398" s="6"/>
    </row>
    <row r="399" spans="2:8" x14ac:dyDescent="0.3">
      <c r="B399" s="75"/>
      <c r="C399" s="83"/>
      <c r="D399" s="6"/>
      <c r="E399" s="6" t="s">
        <v>38</v>
      </c>
      <c r="F399" s="13"/>
      <c r="G399" s="6"/>
      <c r="H399" s="6"/>
    </row>
    <row r="400" spans="2:8" x14ac:dyDescent="0.3">
      <c r="B400" s="75"/>
      <c r="C400" s="6"/>
      <c r="D400" s="6"/>
      <c r="E400" s="16" t="s">
        <v>23</v>
      </c>
      <c r="F400" s="13">
        <f>SUM(F385:F399)</f>
        <v>2045221</v>
      </c>
      <c r="G400" s="6"/>
      <c r="H400" s="13"/>
    </row>
    <row r="401" spans="2:8" ht="17.25" thickBot="1" x14ac:dyDescent="0.35">
      <c r="B401" s="76"/>
      <c r="C401" s="19" t="s">
        <v>24</v>
      </c>
      <c r="D401" s="14"/>
      <c r="E401" s="14" t="s">
        <v>20</v>
      </c>
      <c r="F401" s="15"/>
      <c r="G401" s="14"/>
      <c r="H401" s="14"/>
    </row>
    <row r="402" spans="2:8" x14ac:dyDescent="0.3">
      <c r="B402" s="74" t="s">
        <v>133</v>
      </c>
      <c r="C402" s="77" t="s">
        <v>6</v>
      </c>
      <c r="D402" s="7"/>
      <c r="E402" s="7" t="s">
        <v>37</v>
      </c>
      <c r="G402" s="12"/>
      <c r="H402" s="20" t="s">
        <v>82</v>
      </c>
    </row>
    <row r="403" spans="2:8" x14ac:dyDescent="0.3">
      <c r="B403" s="75"/>
      <c r="C403" s="78"/>
      <c r="D403" s="6"/>
      <c r="E403" s="6"/>
      <c r="F403" s="13"/>
      <c r="G403" s="6"/>
      <c r="H403" s="6"/>
    </row>
    <row r="404" spans="2:8" x14ac:dyDescent="0.3">
      <c r="B404" s="75"/>
      <c r="C404" s="79" t="s">
        <v>94</v>
      </c>
      <c r="D404" s="6"/>
      <c r="E404" s="6" t="s">
        <v>10</v>
      </c>
      <c r="F404" s="13">
        <v>102000</v>
      </c>
      <c r="G404" s="13">
        <f>SUM(F404,F405,F407,F408,F413,F414)</f>
        <v>658457</v>
      </c>
      <c r="H404" s="13" t="s">
        <v>32</v>
      </c>
    </row>
    <row r="405" spans="2:8" x14ac:dyDescent="0.3">
      <c r="B405" s="75"/>
      <c r="C405" s="80"/>
      <c r="D405" s="6"/>
      <c r="E405" s="6" t="s">
        <v>11</v>
      </c>
      <c r="F405" s="13">
        <v>343003</v>
      </c>
      <c r="G405" s="6"/>
      <c r="H405" s="6" t="s">
        <v>32</v>
      </c>
    </row>
    <row r="406" spans="2:8" x14ac:dyDescent="0.3">
      <c r="B406" s="75"/>
      <c r="C406" s="80"/>
      <c r="D406" s="6"/>
      <c r="E406" s="6" t="s">
        <v>12</v>
      </c>
      <c r="F406" s="13">
        <v>100000</v>
      </c>
      <c r="G406" s="13">
        <f>SUM(F406,F409)</f>
        <v>120000</v>
      </c>
      <c r="H406" s="6" t="s">
        <v>33</v>
      </c>
    </row>
    <row r="407" spans="2:8" x14ac:dyDescent="0.3">
      <c r="B407" s="75"/>
      <c r="C407" s="80"/>
      <c r="D407" s="6"/>
      <c r="E407" s="6" t="s">
        <v>13</v>
      </c>
      <c r="F407" s="13">
        <v>113454</v>
      </c>
      <c r="G407" s="6"/>
      <c r="H407" s="6" t="s">
        <v>32</v>
      </c>
    </row>
    <row r="408" spans="2:8" x14ac:dyDescent="0.3">
      <c r="B408" s="75"/>
      <c r="C408" s="80"/>
      <c r="D408" s="6"/>
      <c r="E408" s="6" t="s">
        <v>17</v>
      </c>
      <c r="F408" s="13">
        <v>100000</v>
      </c>
      <c r="G408" s="6"/>
      <c r="H408" s="6" t="s">
        <v>32</v>
      </c>
    </row>
    <row r="409" spans="2:8" x14ac:dyDescent="0.3">
      <c r="B409" s="75"/>
      <c r="C409" s="80"/>
      <c r="D409" s="6"/>
      <c r="E409" s="6" t="s">
        <v>18</v>
      </c>
      <c r="F409" s="13">
        <v>20000</v>
      </c>
      <c r="G409" s="6"/>
      <c r="H409" s="6" t="s">
        <v>33</v>
      </c>
    </row>
    <row r="410" spans="2:8" x14ac:dyDescent="0.3">
      <c r="B410" s="75"/>
      <c r="C410" s="81"/>
      <c r="D410" s="6"/>
      <c r="E410" t="s">
        <v>92</v>
      </c>
      <c r="F410" s="59"/>
      <c r="H410" t="s">
        <v>78</v>
      </c>
    </row>
    <row r="411" spans="2:8" x14ac:dyDescent="0.3">
      <c r="B411" s="75"/>
      <c r="C411" s="79" t="s">
        <v>95</v>
      </c>
      <c r="D411" s="6"/>
      <c r="E411" s="6" t="s">
        <v>90</v>
      </c>
      <c r="F411" s="60">
        <v>300000</v>
      </c>
      <c r="G411" s="6"/>
      <c r="H411" s="6" t="s">
        <v>128</v>
      </c>
    </row>
    <row r="412" spans="2:8" x14ac:dyDescent="0.3">
      <c r="B412" s="75"/>
      <c r="C412" s="81"/>
      <c r="D412" s="6"/>
      <c r="E412" s="6" t="s">
        <v>93</v>
      </c>
      <c r="F412" s="60">
        <v>200000</v>
      </c>
      <c r="G412" s="6"/>
      <c r="H412" s="6" t="s">
        <v>78</v>
      </c>
    </row>
    <row r="413" spans="2:8" x14ac:dyDescent="0.3">
      <c r="B413" s="75"/>
      <c r="C413" s="79" t="s">
        <v>97</v>
      </c>
      <c r="D413" s="6"/>
      <c r="E413" s="6" t="s">
        <v>14</v>
      </c>
      <c r="F413" s="13"/>
      <c r="G413" s="6"/>
      <c r="H413" s="6" t="s">
        <v>32</v>
      </c>
    </row>
    <row r="414" spans="2:8" x14ac:dyDescent="0.3">
      <c r="B414" s="75"/>
      <c r="C414" s="80"/>
      <c r="D414" s="6"/>
      <c r="E414" s="6" t="s">
        <v>15</v>
      </c>
      <c r="F414" s="13"/>
      <c r="G414" s="6"/>
      <c r="H414" s="6" t="s">
        <v>32</v>
      </c>
    </row>
    <row r="415" spans="2:8" x14ac:dyDescent="0.3">
      <c r="B415" s="75"/>
      <c r="C415" s="80"/>
      <c r="D415" s="6"/>
      <c r="E415" s="6" t="s">
        <v>19</v>
      </c>
      <c r="F415" s="13"/>
      <c r="G415" s="6"/>
      <c r="H415" s="6"/>
    </row>
    <row r="416" spans="2:8" x14ac:dyDescent="0.3">
      <c r="B416" s="75"/>
      <c r="C416" s="81"/>
      <c r="D416" s="6"/>
      <c r="E416" s="6" t="s">
        <v>96</v>
      </c>
      <c r="F416" s="60">
        <v>600000</v>
      </c>
      <c r="G416" s="6"/>
      <c r="H416" s="6" t="s">
        <v>129</v>
      </c>
    </row>
    <row r="417" spans="2:8" x14ac:dyDescent="0.3">
      <c r="B417" s="75"/>
      <c r="C417" s="82" t="s">
        <v>26</v>
      </c>
      <c r="D417" s="6"/>
      <c r="E417" s="6" t="s">
        <v>27</v>
      </c>
      <c r="F417" s="13"/>
      <c r="G417" s="6"/>
      <c r="H417" s="6"/>
    </row>
    <row r="418" spans="2:8" x14ac:dyDescent="0.3">
      <c r="B418" s="75"/>
      <c r="C418" s="83"/>
      <c r="D418" s="6"/>
      <c r="E418" s="6" t="s">
        <v>38</v>
      </c>
      <c r="F418" s="13"/>
      <c r="G418" s="6"/>
      <c r="H418" s="6"/>
    </row>
    <row r="419" spans="2:8" x14ac:dyDescent="0.3">
      <c r="B419" s="75"/>
      <c r="C419" s="6"/>
      <c r="D419" s="6"/>
      <c r="E419" s="16" t="s">
        <v>23</v>
      </c>
      <c r="F419" s="13">
        <f>SUM(F404:F418)</f>
        <v>1878457</v>
      </c>
      <c r="G419" s="6"/>
      <c r="H419" s="13"/>
    </row>
    <row r="420" spans="2:8" ht="17.25" thickBot="1" x14ac:dyDescent="0.35">
      <c r="B420" s="76"/>
      <c r="C420" s="19" t="s">
        <v>24</v>
      </c>
      <c r="D420" s="14"/>
      <c r="E420" s="14" t="s">
        <v>20</v>
      </c>
      <c r="F420" s="15"/>
      <c r="G420" s="14"/>
      <c r="H420" s="14"/>
    </row>
    <row r="421" spans="2:8" x14ac:dyDescent="0.3">
      <c r="B421" s="74" t="s">
        <v>134</v>
      </c>
      <c r="C421" s="77" t="s">
        <v>6</v>
      </c>
      <c r="D421" s="7"/>
      <c r="E421" s="7" t="s">
        <v>37</v>
      </c>
      <c r="G421" s="12"/>
      <c r="H421" s="20" t="s">
        <v>82</v>
      </c>
    </row>
    <row r="422" spans="2:8" x14ac:dyDescent="0.3">
      <c r="B422" s="75"/>
      <c r="C422" s="78"/>
      <c r="D422" s="6"/>
      <c r="E422" s="6"/>
      <c r="F422" s="13"/>
      <c r="G422" s="6"/>
      <c r="H422" s="6"/>
    </row>
    <row r="423" spans="2:8" x14ac:dyDescent="0.3">
      <c r="B423" s="75"/>
      <c r="C423" s="79" t="s">
        <v>94</v>
      </c>
      <c r="D423" s="6"/>
      <c r="E423" s="6" t="s">
        <v>10</v>
      </c>
      <c r="F423" s="13">
        <v>102000</v>
      </c>
      <c r="G423" s="13">
        <f>SUM(F423,F424,F426,F427,F432,F433)</f>
        <v>711649</v>
      </c>
      <c r="H423" s="13" t="s">
        <v>32</v>
      </c>
    </row>
    <row r="424" spans="2:8" x14ac:dyDescent="0.3">
      <c r="B424" s="75"/>
      <c r="C424" s="80"/>
      <c r="D424" s="6"/>
      <c r="E424" s="6" t="s">
        <v>11</v>
      </c>
      <c r="F424" s="13">
        <v>396195</v>
      </c>
      <c r="G424" s="6"/>
      <c r="H424" s="6" t="s">
        <v>32</v>
      </c>
    </row>
    <row r="425" spans="2:8" x14ac:dyDescent="0.3">
      <c r="B425" s="75"/>
      <c r="C425" s="80"/>
      <c r="D425" s="6"/>
      <c r="E425" s="6" t="s">
        <v>12</v>
      </c>
      <c r="F425" s="13">
        <v>100000</v>
      </c>
      <c r="G425" s="13">
        <f>SUM(F425,F428)</f>
        <v>120000</v>
      </c>
      <c r="H425" s="6" t="s">
        <v>33</v>
      </c>
    </row>
    <row r="426" spans="2:8" x14ac:dyDescent="0.3">
      <c r="B426" s="75"/>
      <c r="C426" s="80"/>
      <c r="D426" s="6"/>
      <c r="E426" s="6" t="s">
        <v>13</v>
      </c>
      <c r="F426" s="13">
        <v>113454</v>
      </c>
      <c r="G426" s="6"/>
      <c r="H426" s="6" t="s">
        <v>32</v>
      </c>
    </row>
    <row r="427" spans="2:8" x14ac:dyDescent="0.3">
      <c r="B427" s="75"/>
      <c r="C427" s="80"/>
      <c r="D427" s="6"/>
      <c r="E427" s="6" t="s">
        <v>17</v>
      </c>
      <c r="F427" s="13">
        <v>100000</v>
      </c>
      <c r="G427" s="6"/>
      <c r="H427" s="6" t="s">
        <v>32</v>
      </c>
    </row>
    <row r="428" spans="2:8" x14ac:dyDescent="0.3">
      <c r="B428" s="75"/>
      <c r="C428" s="80"/>
      <c r="D428" s="6"/>
      <c r="E428" s="6" t="s">
        <v>18</v>
      </c>
      <c r="F428" s="13">
        <v>20000</v>
      </c>
      <c r="G428" s="6"/>
      <c r="H428" s="6" t="s">
        <v>33</v>
      </c>
    </row>
    <row r="429" spans="2:8" x14ac:dyDescent="0.3">
      <c r="B429" s="75"/>
      <c r="C429" s="81"/>
      <c r="D429" s="6"/>
      <c r="E429" t="s">
        <v>92</v>
      </c>
      <c r="F429" s="59"/>
      <c r="H429" t="s">
        <v>78</v>
      </c>
    </row>
    <row r="430" spans="2:8" x14ac:dyDescent="0.3">
      <c r="B430" s="75"/>
      <c r="C430" s="79" t="s">
        <v>95</v>
      </c>
      <c r="D430" s="6"/>
      <c r="E430" s="6" t="s">
        <v>90</v>
      </c>
      <c r="F430" s="60">
        <v>300000</v>
      </c>
      <c r="G430" s="6"/>
      <c r="H430" s="6" t="s">
        <v>128</v>
      </c>
    </row>
    <row r="431" spans="2:8" x14ac:dyDescent="0.3">
      <c r="B431" s="75"/>
      <c r="C431" s="81"/>
      <c r="D431" s="6"/>
      <c r="E431" s="6" t="s">
        <v>93</v>
      </c>
      <c r="F431" s="60">
        <v>200000</v>
      </c>
      <c r="G431" s="6"/>
      <c r="H431" s="6" t="s">
        <v>78</v>
      </c>
    </row>
    <row r="432" spans="2:8" x14ac:dyDescent="0.3">
      <c r="B432" s="75"/>
      <c r="C432" s="79" t="s">
        <v>97</v>
      </c>
      <c r="D432" s="6"/>
      <c r="E432" s="6" t="s">
        <v>14</v>
      </c>
      <c r="F432" s="13"/>
      <c r="G432" s="6"/>
      <c r="H432" s="6" t="s">
        <v>32</v>
      </c>
    </row>
    <row r="433" spans="2:8" x14ac:dyDescent="0.3">
      <c r="B433" s="75"/>
      <c r="C433" s="80"/>
      <c r="D433" s="6"/>
      <c r="E433" s="6" t="s">
        <v>15</v>
      </c>
      <c r="F433" s="13"/>
      <c r="G433" s="6"/>
      <c r="H433" s="6" t="s">
        <v>32</v>
      </c>
    </row>
    <row r="434" spans="2:8" x14ac:dyDescent="0.3">
      <c r="B434" s="75"/>
      <c r="C434" s="80"/>
      <c r="D434" s="6"/>
      <c r="E434" s="6" t="s">
        <v>19</v>
      </c>
      <c r="F434" s="13"/>
      <c r="G434" s="6"/>
      <c r="H434" s="6"/>
    </row>
    <row r="435" spans="2:8" x14ac:dyDescent="0.3">
      <c r="B435" s="75"/>
      <c r="C435" s="81"/>
      <c r="D435" s="6"/>
      <c r="E435" s="6" t="s">
        <v>96</v>
      </c>
      <c r="F435" s="60">
        <v>600000</v>
      </c>
      <c r="G435" s="6"/>
      <c r="H435" s="6" t="s">
        <v>129</v>
      </c>
    </row>
    <row r="436" spans="2:8" x14ac:dyDescent="0.3">
      <c r="B436" s="75"/>
      <c r="C436" s="82" t="s">
        <v>26</v>
      </c>
      <c r="D436" s="6"/>
      <c r="E436" s="6" t="s">
        <v>27</v>
      </c>
      <c r="F436" s="13"/>
      <c r="G436" s="6"/>
      <c r="H436" s="6"/>
    </row>
    <row r="437" spans="2:8" x14ac:dyDescent="0.3">
      <c r="B437" s="75"/>
      <c r="C437" s="83"/>
      <c r="D437" s="6"/>
      <c r="E437" s="6" t="s">
        <v>38</v>
      </c>
      <c r="F437" s="13"/>
      <c r="G437" s="6"/>
      <c r="H437" s="6"/>
    </row>
    <row r="438" spans="2:8" x14ac:dyDescent="0.3">
      <c r="B438" s="75"/>
      <c r="C438" s="6"/>
      <c r="D438" s="6"/>
      <c r="E438" s="16" t="s">
        <v>23</v>
      </c>
      <c r="F438" s="13">
        <f>SUM(F423:F437)</f>
        <v>1931649</v>
      </c>
      <c r="G438" s="6"/>
      <c r="H438" s="13"/>
    </row>
    <row r="439" spans="2:8" ht="17.25" thickBot="1" x14ac:dyDescent="0.35">
      <c r="B439" s="76"/>
      <c r="C439" s="19" t="s">
        <v>24</v>
      </c>
      <c r="D439" s="14"/>
      <c r="E439" s="14" t="s">
        <v>20</v>
      </c>
      <c r="F439" s="15"/>
      <c r="G439" s="14"/>
      <c r="H439" s="14"/>
    </row>
    <row r="440" spans="2:8" x14ac:dyDescent="0.3">
      <c r="B440" s="74" t="s">
        <v>135</v>
      </c>
      <c r="C440" s="77" t="s">
        <v>6</v>
      </c>
      <c r="D440" s="7"/>
      <c r="E440" s="7" t="s">
        <v>37</v>
      </c>
      <c r="G440" s="12"/>
      <c r="H440" s="20" t="s">
        <v>82</v>
      </c>
    </row>
    <row r="441" spans="2:8" x14ac:dyDescent="0.3">
      <c r="B441" s="75"/>
      <c r="C441" s="78"/>
      <c r="D441" s="6"/>
      <c r="E441" s="6"/>
      <c r="F441" s="13"/>
      <c r="G441" s="6"/>
      <c r="H441" s="6"/>
    </row>
    <row r="442" spans="2:8" x14ac:dyDescent="0.3">
      <c r="B442" s="75"/>
      <c r="C442" s="79" t="s">
        <v>94</v>
      </c>
      <c r="D442" s="6"/>
      <c r="E442" s="6" t="s">
        <v>10</v>
      </c>
      <c r="F442" s="13">
        <v>102000</v>
      </c>
      <c r="G442" s="13">
        <f>SUM(F442,F443,F445,F446,F451,F452)</f>
        <v>1044547</v>
      </c>
      <c r="H442" s="13" t="s">
        <v>32</v>
      </c>
    </row>
    <row r="443" spans="2:8" x14ac:dyDescent="0.3">
      <c r="B443" s="75"/>
      <c r="C443" s="80"/>
      <c r="D443" s="6"/>
      <c r="E443" s="6" t="s">
        <v>11</v>
      </c>
      <c r="F443" s="13">
        <v>729093</v>
      </c>
      <c r="G443" s="6"/>
      <c r="H443" s="6" t="s">
        <v>32</v>
      </c>
    </row>
    <row r="444" spans="2:8" x14ac:dyDescent="0.3">
      <c r="B444" s="75"/>
      <c r="C444" s="80"/>
      <c r="D444" s="6"/>
      <c r="E444" s="6" t="s">
        <v>12</v>
      </c>
      <c r="F444" s="13">
        <v>100000</v>
      </c>
      <c r="G444" s="13">
        <f>SUM(F444,F447)</f>
        <v>120000</v>
      </c>
      <c r="H444" s="6" t="s">
        <v>33</v>
      </c>
    </row>
    <row r="445" spans="2:8" x14ac:dyDescent="0.3">
      <c r="B445" s="75"/>
      <c r="C445" s="80"/>
      <c r="D445" s="6"/>
      <c r="E445" s="6" t="s">
        <v>13</v>
      </c>
      <c r="F445" s="13">
        <v>113454</v>
      </c>
      <c r="G445" s="6"/>
      <c r="H445" s="6" t="s">
        <v>32</v>
      </c>
    </row>
    <row r="446" spans="2:8" x14ac:dyDescent="0.3">
      <c r="B446" s="75"/>
      <c r="C446" s="80"/>
      <c r="D446" s="6"/>
      <c r="E446" s="6" t="s">
        <v>17</v>
      </c>
      <c r="F446" s="13">
        <v>100000</v>
      </c>
      <c r="G446" s="6"/>
      <c r="H446" s="6" t="s">
        <v>32</v>
      </c>
    </row>
    <row r="447" spans="2:8" x14ac:dyDescent="0.3">
      <c r="B447" s="75"/>
      <c r="C447" s="80"/>
      <c r="D447" s="6"/>
      <c r="E447" s="6" t="s">
        <v>18</v>
      </c>
      <c r="F447" s="13">
        <v>20000</v>
      </c>
      <c r="G447" s="6"/>
      <c r="H447" s="6" t="s">
        <v>33</v>
      </c>
    </row>
    <row r="448" spans="2:8" x14ac:dyDescent="0.3">
      <c r="B448" s="75"/>
      <c r="C448" s="81"/>
      <c r="D448" s="6"/>
      <c r="E448" t="s">
        <v>92</v>
      </c>
      <c r="F448" s="59"/>
      <c r="H448" t="s">
        <v>78</v>
      </c>
    </row>
    <row r="449" spans="2:8" x14ac:dyDescent="0.3">
      <c r="B449" s="75"/>
      <c r="C449" s="79" t="s">
        <v>95</v>
      </c>
      <c r="D449" s="6"/>
      <c r="E449" s="6" t="s">
        <v>90</v>
      </c>
      <c r="F449" s="60">
        <v>300000</v>
      </c>
      <c r="G449" s="6"/>
      <c r="H449" s="6" t="s">
        <v>128</v>
      </c>
    </row>
    <row r="450" spans="2:8" x14ac:dyDescent="0.3">
      <c r="B450" s="75"/>
      <c r="C450" s="81"/>
      <c r="D450" s="6"/>
      <c r="E450" s="6" t="s">
        <v>93</v>
      </c>
      <c r="F450" s="60">
        <v>200000</v>
      </c>
      <c r="G450" s="6"/>
      <c r="H450" s="6" t="s">
        <v>78</v>
      </c>
    </row>
    <row r="451" spans="2:8" x14ac:dyDescent="0.3">
      <c r="B451" s="75"/>
      <c r="C451" s="79" t="s">
        <v>97</v>
      </c>
      <c r="D451" s="6"/>
      <c r="E451" s="6" t="s">
        <v>14</v>
      </c>
      <c r="F451" s="13"/>
      <c r="G451" s="6"/>
      <c r="H451" s="6" t="s">
        <v>32</v>
      </c>
    </row>
    <row r="452" spans="2:8" x14ac:dyDescent="0.3">
      <c r="B452" s="75"/>
      <c r="C452" s="80"/>
      <c r="D452" s="6"/>
      <c r="E452" s="6" t="s">
        <v>15</v>
      </c>
      <c r="F452" s="13"/>
      <c r="G452" s="6"/>
      <c r="H452" s="6" t="s">
        <v>32</v>
      </c>
    </row>
    <row r="453" spans="2:8" x14ac:dyDescent="0.3">
      <c r="B453" s="75"/>
      <c r="C453" s="80"/>
      <c r="D453" s="6"/>
      <c r="E453" s="6" t="s">
        <v>19</v>
      </c>
      <c r="F453" s="13"/>
      <c r="G453" s="6"/>
      <c r="H453" s="6"/>
    </row>
    <row r="454" spans="2:8" x14ac:dyDescent="0.3">
      <c r="B454" s="75"/>
      <c r="C454" s="81"/>
      <c r="D454" s="6"/>
      <c r="E454" s="6" t="s">
        <v>96</v>
      </c>
      <c r="F454" s="60">
        <v>600000</v>
      </c>
      <c r="G454" s="6"/>
      <c r="H454" s="6" t="s">
        <v>129</v>
      </c>
    </row>
    <row r="455" spans="2:8" x14ac:dyDescent="0.3">
      <c r="B455" s="75"/>
      <c r="C455" s="82" t="s">
        <v>26</v>
      </c>
      <c r="D455" s="6"/>
      <c r="E455" s="6" t="s">
        <v>27</v>
      </c>
      <c r="F455" s="13"/>
      <c r="G455" s="6"/>
      <c r="H455" s="6"/>
    </row>
    <row r="456" spans="2:8" x14ac:dyDescent="0.3">
      <c r="B456" s="75"/>
      <c r="C456" s="83"/>
      <c r="D456" s="6"/>
      <c r="E456" s="6" t="s">
        <v>38</v>
      </c>
      <c r="F456" s="13"/>
      <c r="G456" s="6"/>
      <c r="H456" s="6"/>
    </row>
    <row r="457" spans="2:8" x14ac:dyDescent="0.3">
      <c r="B457" s="75"/>
      <c r="C457" s="6"/>
      <c r="D457" s="6"/>
      <c r="E457" s="16" t="s">
        <v>23</v>
      </c>
      <c r="F457" s="13">
        <f>SUM(F442:F456)</f>
        <v>2264547</v>
      </c>
      <c r="G457" s="6"/>
      <c r="H457" s="13"/>
    </row>
    <row r="458" spans="2:8" ht="17.25" thickBot="1" x14ac:dyDescent="0.35">
      <c r="B458" s="76"/>
      <c r="C458" s="19" t="s">
        <v>24</v>
      </c>
      <c r="D458" s="14"/>
      <c r="E458" s="14" t="s">
        <v>20</v>
      </c>
      <c r="F458" s="15"/>
      <c r="G458" s="14"/>
      <c r="H458" s="14"/>
    </row>
    <row r="459" spans="2:8" x14ac:dyDescent="0.3">
      <c r="B459" s="74" t="s">
        <v>136</v>
      </c>
      <c r="C459" s="77" t="s">
        <v>6</v>
      </c>
      <c r="D459" s="7"/>
      <c r="E459" s="7" t="s">
        <v>37</v>
      </c>
      <c r="G459" s="12"/>
      <c r="H459" s="20" t="s">
        <v>82</v>
      </c>
    </row>
    <row r="460" spans="2:8" x14ac:dyDescent="0.3">
      <c r="B460" s="75"/>
      <c r="C460" s="78"/>
      <c r="D460" s="6"/>
      <c r="E460" s="6"/>
      <c r="F460" s="13"/>
      <c r="G460" s="6"/>
      <c r="H460" s="6"/>
    </row>
    <row r="461" spans="2:8" x14ac:dyDescent="0.3">
      <c r="B461" s="75"/>
      <c r="C461" s="79" t="s">
        <v>94</v>
      </c>
      <c r="D461" s="6"/>
      <c r="E461" s="6" t="s">
        <v>10</v>
      </c>
      <c r="F461" s="13">
        <v>102000</v>
      </c>
      <c r="G461" s="13">
        <f>SUM(F461,F462,F464,F465,F470,F471)</f>
        <v>801682</v>
      </c>
      <c r="H461" s="13" t="s">
        <v>32</v>
      </c>
    </row>
    <row r="462" spans="2:8" x14ac:dyDescent="0.3">
      <c r="B462" s="75"/>
      <c r="C462" s="80"/>
      <c r="D462" s="6"/>
      <c r="E462" s="6" t="s">
        <v>11</v>
      </c>
      <c r="F462" s="13">
        <v>486228</v>
      </c>
      <c r="G462" s="6"/>
      <c r="H462" s="6" t="s">
        <v>32</v>
      </c>
    </row>
    <row r="463" spans="2:8" x14ac:dyDescent="0.3">
      <c r="B463" s="75"/>
      <c r="C463" s="80"/>
      <c r="D463" s="6"/>
      <c r="E463" s="6" t="s">
        <v>12</v>
      </c>
      <c r="F463" s="13">
        <v>100000</v>
      </c>
      <c r="G463" s="13">
        <f>SUM(F463,F466)</f>
        <v>120000</v>
      </c>
      <c r="H463" s="6" t="s">
        <v>33</v>
      </c>
    </row>
    <row r="464" spans="2:8" x14ac:dyDescent="0.3">
      <c r="B464" s="75"/>
      <c r="C464" s="80"/>
      <c r="D464" s="6"/>
      <c r="E464" s="6" t="s">
        <v>13</v>
      </c>
      <c r="F464" s="13">
        <v>113454</v>
      </c>
      <c r="G464" s="6"/>
      <c r="H464" s="6" t="s">
        <v>32</v>
      </c>
    </row>
    <row r="465" spans="2:8" x14ac:dyDescent="0.3">
      <c r="B465" s="75"/>
      <c r="C465" s="80"/>
      <c r="D465" s="6"/>
      <c r="E465" s="6" t="s">
        <v>17</v>
      </c>
      <c r="F465" s="13">
        <v>100000</v>
      </c>
      <c r="G465" s="6"/>
      <c r="H465" s="6" t="s">
        <v>32</v>
      </c>
    </row>
    <row r="466" spans="2:8" x14ac:dyDescent="0.3">
      <c r="B466" s="75"/>
      <c r="C466" s="80"/>
      <c r="D466" s="6"/>
      <c r="E466" s="6" t="s">
        <v>18</v>
      </c>
      <c r="F466" s="13">
        <v>20000</v>
      </c>
      <c r="G466" s="6"/>
      <c r="H466" s="6" t="s">
        <v>33</v>
      </c>
    </row>
    <row r="467" spans="2:8" x14ac:dyDescent="0.3">
      <c r="B467" s="75"/>
      <c r="C467" s="81"/>
      <c r="D467" s="6"/>
      <c r="E467" t="s">
        <v>92</v>
      </c>
      <c r="F467" s="59"/>
      <c r="H467" t="s">
        <v>78</v>
      </c>
    </row>
    <row r="468" spans="2:8" x14ac:dyDescent="0.3">
      <c r="B468" s="75"/>
      <c r="C468" s="79" t="s">
        <v>95</v>
      </c>
      <c r="D468" s="6"/>
      <c r="E468" s="6" t="s">
        <v>90</v>
      </c>
      <c r="F468" s="60">
        <v>300000</v>
      </c>
      <c r="G468" s="6"/>
      <c r="H468" s="6" t="s">
        <v>128</v>
      </c>
    </row>
    <row r="469" spans="2:8" x14ac:dyDescent="0.3">
      <c r="B469" s="75"/>
      <c r="C469" s="81"/>
      <c r="D469" s="6"/>
      <c r="E469" s="6" t="s">
        <v>93</v>
      </c>
      <c r="F469" s="60">
        <v>200000</v>
      </c>
      <c r="G469" s="6"/>
      <c r="H469" s="6" t="s">
        <v>78</v>
      </c>
    </row>
    <row r="470" spans="2:8" x14ac:dyDescent="0.3">
      <c r="B470" s="75"/>
      <c r="C470" s="79" t="s">
        <v>97</v>
      </c>
      <c r="D470" s="6"/>
      <c r="E470" s="6" t="s">
        <v>14</v>
      </c>
      <c r="F470" s="13"/>
      <c r="G470" s="6"/>
      <c r="H470" s="6" t="s">
        <v>32</v>
      </c>
    </row>
    <row r="471" spans="2:8" x14ac:dyDescent="0.3">
      <c r="B471" s="75"/>
      <c r="C471" s="80"/>
      <c r="D471" s="6"/>
      <c r="E471" s="6" t="s">
        <v>15</v>
      </c>
      <c r="F471" s="13"/>
      <c r="G471" s="6"/>
      <c r="H471" s="6" t="s">
        <v>32</v>
      </c>
    </row>
    <row r="472" spans="2:8" x14ac:dyDescent="0.3">
      <c r="B472" s="75"/>
      <c r="C472" s="80"/>
      <c r="D472" s="6"/>
      <c r="E472" s="6" t="s">
        <v>19</v>
      </c>
      <c r="F472" s="13"/>
      <c r="G472" s="6"/>
      <c r="H472" s="6"/>
    </row>
    <row r="473" spans="2:8" x14ac:dyDescent="0.3">
      <c r="B473" s="75"/>
      <c r="C473" s="81"/>
      <c r="D473" s="6"/>
      <c r="E473" s="6" t="s">
        <v>96</v>
      </c>
      <c r="F473" s="60">
        <v>700000</v>
      </c>
      <c r="G473" s="6"/>
      <c r="H473" s="6" t="s">
        <v>129</v>
      </c>
    </row>
    <row r="474" spans="2:8" x14ac:dyDescent="0.3">
      <c r="B474" s="75"/>
      <c r="C474" s="82" t="s">
        <v>26</v>
      </c>
      <c r="D474" s="6"/>
      <c r="E474" s="6" t="s">
        <v>27</v>
      </c>
      <c r="F474" s="13"/>
      <c r="G474" s="6"/>
      <c r="H474" s="6"/>
    </row>
    <row r="475" spans="2:8" x14ac:dyDescent="0.3">
      <c r="B475" s="75"/>
      <c r="C475" s="83"/>
      <c r="D475" s="6"/>
      <c r="E475" s="6" t="s">
        <v>38</v>
      </c>
      <c r="F475" s="13"/>
      <c r="G475" s="6"/>
      <c r="H475" s="6"/>
    </row>
    <row r="476" spans="2:8" x14ac:dyDescent="0.3">
      <c r="B476" s="75"/>
      <c r="C476" s="6"/>
      <c r="D476" s="6"/>
      <c r="E476" s="16" t="s">
        <v>23</v>
      </c>
      <c r="F476" s="13">
        <f>SUM(F461:F475)</f>
        <v>2121682</v>
      </c>
      <c r="G476" s="6"/>
      <c r="H476" s="13"/>
    </row>
    <row r="477" spans="2:8" ht="17.25" thickBot="1" x14ac:dyDescent="0.35">
      <c r="B477" s="76"/>
      <c r="C477" s="19" t="s">
        <v>24</v>
      </c>
      <c r="D477" s="14"/>
      <c r="E477" s="14" t="s">
        <v>20</v>
      </c>
      <c r="F477" s="15"/>
      <c r="G477" s="14"/>
      <c r="H477" s="14"/>
    </row>
    <row r="478" spans="2:8" x14ac:dyDescent="0.3">
      <c r="B478" s="74" t="s">
        <v>137</v>
      </c>
      <c r="C478" s="77" t="s">
        <v>6</v>
      </c>
      <c r="D478" s="7"/>
      <c r="E478" s="7" t="s">
        <v>37</v>
      </c>
      <c r="G478" s="12"/>
      <c r="H478" s="20" t="s">
        <v>82</v>
      </c>
    </row>
    <row r="479" spans="2:8" x14ac:dyDescent="0.3">
      <c r="B479" s="75"/>
      <c r="C479" s="78"/>
      <c r="D479" s="6"/>
      <c r="E479" s="6"/>
      <c r="F479" s="13"/>
      <c r="G479" s="6"/>
      <c r="H479" s="6"/>
    </row>
    <row r="480" spans="2:8" x14ac:dyDescent="0.3">
      <c r="B480" s="75"/>
      <c r="C480" s="79" t="s">
        <v>94</v>
      </c>
      <c r="D480" s="6"/>
      <c r="E480" s="6" t="s">
        <v>10</v>
      </c>
      <c r="F480" s="13">
        <v>102000</v>
      </c>
      <c r="G480" s="13">
        <f>SUM(F480,F481,F483,F484,F489,F490)</f>
        <v>717073</v>
      </c>
      <c r="H480" s="13" t="s">
        <v>32</v>
      </c>
    </row>
    <row r="481" spans="2:8" x14ac:dyDescent="0.3">
      <c r="B481" s="75"/>
      <c r="C481" s="80"/>
      <c r="D481" s="6"/>
      <c r="E481" s="6" t="s">
        <v>11</v>
      </c>
      <c r="F481" s="13">
        <v>401619</v>
      </c>
      <c r="G481" s="6"/>
      <c r="H481" s="6" t="s">
        <v>32</v>
      </c>
    </row>
    <row r="482" spans="2:8" x14ac:dyDescent="0.3">
      <c r="B482" s="75"/>
      <c r="C482" s="80"/>
      <c r="D482" s="6"/>
      <c r="E482" s="6" t="s">
        <v>12</v>
      </c>
      <c r="F482" s="13">
        <v>100000</v>
      </c>
      <c r="G482" s="13">
        <f>SUM(F482,F485)</f>
        <v>120000</v>
      </c>
      <c r="H482" s="6" t="s">
        <v>33</v>
      </c>
    </row>
    <row r="483" spans="2:8" x14ac:dyDescent="0.3">
      <c r="B483" s="75"/>
      <c r="C483" s="80"/>
      <c r="D483" s="6"/>
      <c r="E483" s="6" t="s">
        <v>13</v>
      </c>
      <c r="F483" s="13">
        <v>113454</v>
      </c>
      <c r="G483" s="6"/>
      <c r="H483" s="6" t="s">
        <v>32</v>
      </c>
    </row>
    <row r="484" spans="2:8" x14ac:dyDescent="0.3">
      <c r="B484" s="75"/>
      <c r="C484" s="80"/>
      <c r="D484" s="6"/>
      <c r="E484" s="6" t="s">
        <v>17</v>
      </c>
      <c r="F484" s="13">
        <v>100000</v>
      </c>
      <c r="G484" s="6"/>
      <c r="H484" s="6" t="s">
        <v>32</v>
      </c>
    </row>
    <row r="485" spans="2:8" x14ac:dyDescent="0.3">
      <c r="B485" s="75"/>
      <c r="C485" s="80"/>
      <c r="D485" s="6"/>
      <c r="E485" s="6" t="s">
        <v>18</v>
      </c>
      <c r="F485" s="13">
        <v>20000</v>
      </c>
      <c r="G485" s="6"/>
      <c r="H485" s="6" t="s">
        <v>33</v>
      </c>
    </row>
    <row r="486" spans="2:8" x14ac:dyDescent="0.3">
      <c r="B486" s="75"/>
      <c r="C486" s="81"/>
      <c r="D486" s="6"/>
      <c r="E486" t="s">
        <v>92</v>
      </c>
      <c r="F486" s="59"/>
      <c r="H486" t="s">
        <v>78</v>
      </c>
    </row>
    <row r="487" spans="2:8" x14ac:dyDescent="0.3">
      <c r="B487" s="75"/>
      <c r="C487" s="79" t="s">
        <v>95</v>
      </c>
      <c r="D487" s="6"/>
      <c r="E487" s="6" t="s">
        <v>90</v>
      </c>
      <c r="F487" s="60">
        <v>300000</v>
      </c>
      <c r="G487" s="6"/>
      <c r="H487" s="6" t="s">
        <v>128</v>
      </c>
    </row>
    <row r="488" spans="2:8" x14ac:dyDescent="0.3">
      <c r="B488" s="75"/>
      <c r="C488" s="81"/>
      <c r="D488" s="6"/>
      <c r="E488" s="6" t="s">
        <v>93</v>
      </c>
      <c r="F488" s="60">
        <v>200000</v>
      </c>
      <c r="G488" s="6"/>
      <c r="H488" s="6" t="s">
        <v>78</v>
      </c>
    </row>
    <row r="489" spans="2:8" x14ac:dyDescent="0.3">
      <c r="B489" s="75"/>
      <c r="C489" s="79" t="s">
        <v>97</v>
      </c>
      <c r="D489" s="6"/>
      <c r="E489" s="6" t="s">
        <v>14</v>
      </c>
      <c r="F489" s="13"/>
      <c r="G489" s="6"/>
      <c r="H489" s="6" t="s">
        <v>32</v>
      </c>
    </row>
    <row r="490" spans="2:8" x14ac:dyDescent="0.3">
      <c r="B490" s="75"/>
      <c r="C490" s="80"/>
      <c r="D490" s="6"/>
      <c r="E490" s="6" t="s">
        <v>15</v>
      </c>
      <c r="F490" s="13"/>
      <c r="G490" s="6"/>
      <c r="H490" s="6" t="s">
        <v>32</v>
      </c>
    </row>
    <row r="491" spans="2:8" x14ac:dyDescent="0.3">
      <c r="B491" s="75"/>
      <c r="C491" s="80"/>
      <c r="D491" s="6"/>
      <c r="E491" s="6" t="s">
        <v>19</v>
      </c>
      <c r="F491" s="13"/>
      <c r="G491" s="6"/>
      <c r="H491" s="6"/>
    </row>
    <row r="492" spans="2:8" x14ac:dyDescent="0.3">
      <c r="B492" s="75"/>
      <c r="C492" s="81"/>
      <c r="D492" s="6"/>
      <c r="E492" s="6" t="s">
        <v>96</v>
      </c>
      <c r="F492" s="60">
        <v>900000</v>
      </c>
      <c r="G492" s="6"/>
      <c r="H492" s="6" t="s">
        <v>129</v>
      </c>
    </row>
    <row r="493" spans="2:8" x14ac:dyDescent="0.3">
      <c r="B493" s="75"/>
      <c r="C493" s="82" t="s">
        <v>26</v>
      </c>
      <c r="D493" s="6"/>
      <c r="E493" s="6" t="s">
        <v>27</v>
      </c>
      <c r="F493" s="13"/>
      <c r="G493" s="6"/>
      <c r="H493" s="6"/>
    </row>
    <row r="494" spans="2:8" x14ac:dyDescent="0.3">
      <c r="B494" s="75"/>
      <c r="C494" s="83"/>
      <c r="D494" s="6"/>
      <c r="E494" s="6" t="s">
        <v>38</v>
      </c>
      <c r="F494" s="13"/>
      <c r="G494" s="6"/>
      <c r="H494" s="6"/>
    </row>
    <row r="495" spans="2:8" x14ac:dyDescent="0.3">
      <c r="B495" s="75"/>
      <c r="C495" s="6"/>
      <c r="D495" s="6"/>
      <c r="E495" s="16" t="s">
        <v>23</v>
      </c>
      <c r="F495" s="13">
        <f>SUM(F480:F494)</f>
        <v>2237073</v>
      </c>
      <c r="G495" s="6"/>
      <c r="H495" s="13"/>
    </row>
    <row r="496" spans="2:8" ht="17.25" thickBot="1" x14ac:dyDescent="0.35">
      <c r="B496" s="76"/>
      <c r="C496" s="19" t="s">
        <v>24</v>
      </c>
      <c r="D496" s="14"/>
      <c r="E496" s="14" t="s">
        <v>20</v>
      </c>
      <c r="F496" s="15"/>
      <c r="G496" s="14"/>
      <c r="H496" s="14"/>
    </row>
    <row r="497" spans="2:8" x14ac:dyDescent="0.3">
      <c r="B497" s="74" t="s">
        <v>138</v>
      </c>
      <c r="C497" s="77" t="s">
        <v>6</v>
      </c>
      <c r="D497" s="7"/>
      <c r="E497" s="7" t="s">
        <v>37</v>
      </c>
      <c r="G497" s="12"/>
      <c r="H497" s="20" t="s">
        <v>82</v>
      </c>
    </row>
    <row r="498" spans="2:8" x14ac:dyDescent="0.3">
      <c r="B498" s="75"/>
      <c r="C498" s="78"/>
      <c r="D498" s="6"/>
      <c r="E498" s="6"/>
      <c r="F498" s="13"/>
      <c r="G498" s="6"/>
      <c r="H498" s="6"/>
    </row>
    <row r="499" spans="2:8" x14ac:dyDescent="0.3">
      <c r="B499" s="75"/>
      <c r="C499" s="79" t="s">
        <v>94</v>
      </c>
      <c r="D499" s="6"/>
      <c r="E499" s="6" t="s">
        <v>10</v>
      </c>
      <c r="F499" s="13">
        <v>102000</v>
      </c>
      <c r="G499" s="13">
        <f>SUM(F499,F500,F502,F503,F508,F509)</f>
        <v>1275687</v>
      </c>
      <c r="H499" s="13" t="s">
        <v>32</v>
      </c>
    </row>
    <row r="500" spans="2:8" x14ac:dyDescent="0.3">
      <c r="B500" s="75"/>
      <c r="C500" s="80"/>
      <c r="D500" s="6"/>
      <c r="E500" s="6" t="s">
        <v>11</v>
      </c>
      <c r="F500" s="13">
        <v>960233</v>
      </c>
      <c r="G500" s="6"/>
      <c r="H500" s="6" t="s">
        <v>32</v>
      </c>
    </row>
    <row r="501" spans="2:8" x14ac:dyDescent="0.3">
      <c r="B501" s="75"/>
      <c r="C501" s="80"/>
      <c r="D501" s="6"/>
      <c r="E501" s="6" t="s">
        <v>12</v>
      </c>
      <c r="F501" s="13">
        <v>100000</v>
      </c>
      <c r="G501" s="13">
        <f>SUM(F501,F504)</f>
        <v>120000</v>
      </c>
      <c r="H501" s="6" t="s">
        <v>33</v>
      </c>
    </row>
    <row r="502" spans="2:8" x14ac:dyDescent="0.3">
      <c r="B502" s="75"/>
      <c r="C502" s="80"/>
      <c r="D502" s="6"/>
      <c r="E502" s="6" t="s">
        <v>13</v>
      </c>
      <c r="F502" s="13">
        <v>113454</v>
      </c>
      <c r="G502" s="6"/>
      <c r="H502" s="6" t="s">
        <v>32</v>
      </c>
    </row>
    <row r="503" spans="2:8" x14ac:dyDescent="0.3">
      <c r="B503" s="75"/>
      <c r="C503" s="80"/>
      <c r="D503" s="6"/>
      <c r="E503" s="6" t="s">
        <v>17</v>
      </c>
      <c r="F503" s="13">
        <v>100000</v>
      </c>
      <c r="G503" s="6"/>
      <c r="H503" s="6" t="s">
        <v>32</v>
      </c>
    </row>
    <row r="504" spans="2:8" x14ac:dyDescent="0.3">
      <c r="B504" s="75"/>
      <c r="C504" s="80"/>
      <c r="D504" s="6"/>
      <c r="E504" s="6" t="s">
        <v>18</v>
      </c>
      <c r="F504" s="13">
        <v>20000</v>
      </c>
      <c r="G504" s="6"/>
      <c r="H504" s="6" t="s">
        <v>33</v>
      </c>
    </row>
    <row r="505" spans="2:8" x14ac:dyDescent="0.3">
      <c r="B505" s="75"/>
      <c r="C505" s="81"/>
      <c r="D505" s="6"/>
      <c r="E505" t="s">
        <v>92</v>
      </c>
      <c r="F505" s="59"/>
      <c r="H505" t="s">
        <v>78</v>
      </c>
    </row>
    <row r="506" spans="2:8" x14ac:dyDescent="0.3">
      <c r="B506" s="75"/>
      <c r="C506" s="79" t="s">
        <v>95</v>
      </c>
      <c r="D506" s="6"/>
      <c r="E506" s="6" t="s">
        <v>90</v>
      </c>
      <c r="F506" s="60">
        <v>300000</v>
      </c>
      <c r="G506" s="6"/>
      <c r="H506" s="6" t="s">
        <v>128</v>
      </c>
    </row>
    <row r="507" spans="2:8" x14ac:dyDescent="0.3">
      <c r="B507" s="75"/>
      <c r="C507" s="81"/>
      <c r="D507" s="6"/>
      <c r="E507" s="6" t="s">
        <v>93</v>
      </c>
      <c r="F507" s="60">
        <v>200000</v>
      </c>
      <c r="G507" s="6"/>
      <c r="H507" s="6" t="s">
        <v>78</v>
      </c>
    </row>
    <row r="508" spans="2:8" x14ac:dyDescent="0.3">
      <c r="B508" s="75"/>
      <c r="C508" s="79" t="s">
        <v>97</v>
      </c>
      <c r="D508" s="6"/>
      <c r="E508" s="6" t="s">
        <v>14</v>
      </c>
      <c r="F508" s="13"/>
      <c r="G508" s="6"/>
      <c r="H508" s="6" t="s">
        <v>32</v>
      </c>
    </row>
    <row r="509" spans="2:8" x14ac:dyDescent="0.3">
      <c r="B509" s="75"/>
      <c r="C509" s="80"/>
      <c r="D509" s="6"/>
      <c r="E509" s="6" t="s">
        <v>15</v>
      </c>
      <c r="F509" s="13"/>
      <c r="G509" s="6"/>
      <c r="H509" s="6" t="s">
        <v>32</v>
      </c>
    </row>
    <row r="510" spans="2:8" x14ac:dyDescent="0.3">
      <c r="B510" s="75"/>
      <c r="C510" s="80"/>
      <c r="D510" s="6"/>
      <c r="E510" s="6" t="s">
        <v>19</v>
      </c>
      <c r="F510" s="13"/>
      <c r="G510" s="6"/>
      <c r="H510" s="6"/>
    </row>
    <row r="511" spans="2:8" x14ac:dyDescent="0.3">
      <c r="B511" s="75"/>
      <c r="C511" s="81"/>
      <c r="D511" s="6"/>
      <c r="E511" s="6" t="s">
        <v>96</v>
      </c>
      <c r="F511" s="60">
        <v>900000</v>
      </c>
      <c r="G511" s="6"/>
      <c r="H511" s="6" t="s">
        <v>129</v>
      </c>
    </row>
    <row r="512" spans="2:8" x14ac:dyDescent="0.3">
      <c r="B512" s="75"/>
      <c r="C512" s="82" t="s">
        <v>26</v>
      </c>
      <c r="D512" s="6"/>
      <c r="E512" s="6" t="s">
        <v>27</v>
      </c>
      <c r="F512" s="13"/>
      <c r="G512" s="6"/>
      <c r="H512" s="6"/>
    </row>
    <row r="513" spans="2:8" x14ac:dyDescent="0.3">
      <c r="B513" s="75"/>
      <c r="C513" s="83"/>
      <c r="D513" s="6"/>
      <c r="E513" s="6" t="s">
        <v>38</v>
      </c>
      <c r="F513" s="13"/>
      <c r="G513" s="6"/>
      <c r="H513" s="6"/>
    </row>
    <row r="514" spans="2:8" x14ac:dyDescent="0.3">
      <c r="B514" s="75"/>
      <c r="C514" s="6"/>
      <c r="D514" s="6"/>
      <c r="E514" s="16" t="s">
        <v>23</v>
      </c>
      <c r="F514" s="13">
        <f>SUM(F499:F513)</f>
        <v>2795687</v>
      </c>
      <c r="G514" s="6"/>
      <c r="H514" s="13"/>
    </row>
    <row r="515" spans="2:8" ht="17.25" thickBot="1" x14ac:dyDescent="0.35">
      <c r="B515" s="76"/>
      <c r="C515" s="19" t="s">
        <v>24</v>
      </c>
      <c r="D515" s="14"/>
      <c r="E515" s="14" t="s">
        <v>20</v>
      </c>
      <c r="F515" s="15"/>
      <c r="G515" s="14"/>
      <c r="H515" s="14"/>
    </row>
    <row r="516" spans="2:8" x14ac:dyDescent="0.3">
      <c r="B516" s="74" t="s">
        <v>139</v>
      </c>
      <c r="C516" s="77" t="s">
        <v>6</v>
      </c>
      <c r="D516" s="7"/>
      <c r="E516" s="7" t="s">
        <v>37</v>
      </c>
      <c r="G516" s="12"/>
      <c r="H516" s="20" t="s">
        <v>82</v>
      </c>
    </row>
    <row r="517" spans="2:8" x14ac:dyDescent="0.3">
      <c r="B517" s="75"/>
      <c r="C517" s="78"/>
      <c r="D517" s="6"/>
      <c r="E517" s="6"/>
      <c r="F517" s="13"/>
      <c r="G517" s="6"/>
      <c r="H517" s="6"/>
    </row>
    <row r="518" spans="2:8" x14ac:dyDescent="0.3">
      <c r="B518" s="75"/>
      <c r="C518" s="79" t="s">
        <v>94</v>
      </c>
      <c r="D518" s="6"/>
      <c r="E518" s="6" t="s">
        <v>10</v>
      </c>
      <c r="F518" s="13">
        <v>102000</v>
      </c>
      <c r="G518" s="13">
        <f>SUM(F518,F519,F521,F522,F527,F528)</f>
        <v>895261</v>
      </c>
      <c r="H518" s="13" t="s">
        <v>32</v>
      </c>
    </row>
    <row r="519" spans="2:8" x14ac:dyDescent="0.3">
      <c r="B519" s="75"/>
      <c r="C519" s="80"/>
      <c r="D519" s="6"/>
      <c r="E519" s="6" t="s">
        <v>11</v>
      </c>
      <c r="F519" s="13">
        <v>579807</v>
      </c>
      <c r="G519" s="6"/>
      <c r="H519" s="6" t="s">
        <v>32</v>
      </c>
    </row>
    <row r="520" spans="2:8" x14ac:dyDescent="0.3">
      <c r="B520" s="75"/>
      <c r="C520" s="80"/>
      <c r="D520" s="6"/>
      <c r="E520" s="6" t="s">
        <v>12</v>
      </c>
      <c r="F520" s="13">
        <v>100000</v>
      </c>
      <c r="G520" s="13">
        <f>SUM(F520,F523)</f>
        <v>120000</v>
      </c>
      <c r="H520" s="6" t="s">
        <v>33</v>
      </c>
    </row>
    <row r="521" spans="2:8" x14ac:dyDescent="0.3">
      <c r="B521" s="75"/>
      <c r="C521" s="80"/>
      <c r="D521" s="6"/>
      <c r="E521" s="6" t="s">
        <v>13</v>
      </c>
      <c r="F521" s="13">
        <v>113454</v>
      </c>
      <c r="G521" s="6"/>
      <c r="H521" s="6" t="s">
        <v>32</v>
      </c>
    </row>
    <row r="522" spans="2:8" x14ac:dyDescent="0.3">
      <c r="B522" s="75"/>
      <c r="C522" s="80"/>
      <c r="D522" s="6"/>
      <c r="E522" s="6" t="s">
        <v>17</v>
      </c>
      <c r="F522" s="13">
        <v>100000</v>
      </c>
      <c r="G522" s="6"/>
      <c r="H522" s="6" t="s">
        <v>32</v>
      </c>
    </row>
    <row r="523" spans="2:8" x14ac:dyDescent="0.3">
      <c r="B523" s="75"/>
      <c r="C523" s="80"/>
      <c r="D523" s="6"/>
      <c r="E523" s="6" t="s">
        <v>18</v>
      </c>
      <c r="F523" s="13">
        <v>20000</v>
      </c>
      <c r="G523" s="6"/>
      <c r="H523" s="6" t="s">
        <v>33</v>
      </c>
    </row>
    <row r="524" spans="2:8" x14ac:dyDescent="0.3">
      <c r="B524" s="75"/>
      <c r="C524" s="81"/>
      <c r="D524" s="6"/>
      <c r="E524" t="s">
        <v>92</v>
      </c>
      <c r="F524" s="59"/>
      <c r="H524" t="s">
        <v>78</v>
      </c>
    </row>
    <row r="525" spans="2:8" x14ac:dyDescent="0.3">
      <c r="B525" s="75"/>
      <c r="C525" s="79" t="s">
        <v>95</v>
      </c>
      <c r="D525" s="6"/>
      <c r="E525" s="6" t="s">
        <v>90</v>
      </c>
      <c r="F525" s="60">
        <v>300000</v>
      </c>
      <c r="G525" s="6"/>
      <c r="H525" s="6" t="s">
        <v>128</v>
      </c>
    </row>
    <row r="526" spans="2:8" x14ac:dyDescent="0.3">
      <c r="B526" s="75"/>
      <c r="C526" s="81"/>
      <c r="D526" s="6"/>
      <c r="E526" s="6" t="s">
        <v>93</v>
      </c>
      <c r="F526" s="60">
        <v>200000</v>
      </c>
      <c r="G526" s="6"/>
      <c r="H526" s="6" t="s">
        <v>78</v>
      </c>
    </row>
    <row r="527" spans="2:8" x14ac:dyDescent="0.3">
      <c r="B527" s="75"/>
      <c r="C527" s="79" t="s">
        <v>97</v>
      </c>
      <c r="D527" s="6"/>
      <c r="E527" s="6" t="s">
        <v>14</v>
      </c>
      <c r="F527" s="13"/>
      <c r="G527" s="6"/>
      <c r="H527" s="6" t="s">
        <v>32</v>
      </c>
    </row>
    <row r="528" spans="2:8" x14ac:dyDescent="0.3">
      <c r="B528" s="75"/>
      <c r="C528" s="80"/>
      <c r="D528" s="6"/>
      <c r="E528" s="6" t="s">
        <v>15</v>
      </c>
      <c r="F528" s="13"/>
      <c r="G528" s="6"/>
      <c r="H528" s="6" t="s">
        <v>32</v>
      </c>
    </row>
    <row r="529" spans="2:8" x14ac:dyDescent="0.3">
      <c r="B529" s="75"/>
      <c r="C529" s="80"/>
      <c r="D529" s="6"/>
      <c r="E529" s="6" t="s">
        <v>19</v>
      </c>
      <c r="F529" s="13"/>
      <c r="G529" s="6"/>
      <c r="H529" s="6"/>
    </row>
    <row r="530" spans="2:8" x14ac:dyDescent="0.3">
      <c r="B530" s="75"/>
      <c r="C530" s="81"/>
      <c r="D530" s="6"/>
      <c r="E530" s="6" t="s">
        <v>96</v>
      </c>
      <c r="F530" s="60">
        <v>900000</v>
      </c>
      <c r="G530" s="6"/>
      <c r="H530" s="6" t="s">
        <v>129</v>
      </c>
    </row>
    <row r="531" spans="2:8" x14ac:dyDescent="0.3">
      <c r="B531" s="75"/>
      <c r="C531" s="82" t="s">
        <v>26</v>
      </c>
      <c r="D531" s="6"/>
      <c r="E531" s="6" t="s">
        <v>27</v>
      </c>
      <c r="F531" s="13"/>
      <c r="G531" s="6"/>
      <c r="H531" s="6"/>
    </row>
    <row r="532" spans="2:8" x14ac:dyDescent="0.3">
      <c r="B532" s="75"/>
      <c r="C532" s="83"/>
      <c r="D532" s="6"/>
      <c r="E532" s="6" t="s">
        <v>38</v>
      </c>
      <c r="F532" s="13"/>
      <c r="G532" s="6"/>
      <c r="H532" s="6"/>
    </row>
    <row r="533" spans="2:8" x14ac:dyDescent="0.3">
      <c r="B533" s="75"/>
      <c r="C533" s="6"/>
      <c r="D533" s="6"/>
      <c r="E533" s="16" t="s">
        <v>23</v>
      </c>
      <c r="F533" s="13">
        <f>SUM(F518:F532)</f>
        <v>2415261</v>
      </c>
      <c r="G533" s="6"/>
      <c r="H533" s="13"/>
    </row>
    <row r="534" spans="2:8" ht="17.25" thickBot="1" x14ac:dyDescent="0.35">
      <c r="B534" s="76"/>
      <c r="C534" s="19" t="s">
        <v>24</v>
      </c>
      <c r="D534" s="14"/>
      <c r="E534" s="14" t="s">
        <v>20</v>
      </c>
      <c r="F534" s="15"/>
      <c r="G534" s="14"/>
      <c r="H534" s="14"/>
    </row>
    <row r="535" spans="2:8" x14ac:dyDescent="0.3">
      <c r="B535" s="74" t="s">
        <v>140</v>
      </c>
      <c r="C535" s="77" t="s">
        <v>6</v>
      </c>
      <c r="D535" s="7"/>
      <c r="E535" s="7" t="s">
        <v>37</v>
      </c>
      <c r="G535" s="12"/>
      <c r="H535" s="20" t="s">
        <v>82</v>
      </c>
    </row>
    <row r="536" spans="2:8" x14ac:dyDescent="0.3">
      <c r="B536" s="75"/>
      <c r="C536" s="78"/>
      <c r="D536" s="6"/>
      <c r="E536" s="6"/>
      <c r="F536" s="13"/>
      <c r="G536" s="6"/>
      <c r="H536" s="6"/>
    </row>
    <row r="537" spans="2:8" x14ac:dyDescent="0.3">
      <c r="B537" s="75"/>
      <c r="C537" s="79" t="s">
        <v>94</v>
      </c>
      <c r="D537" s="6"/>
      <c r="E537" s="6" t="s">
        <v>10</v>
      </c>
      <c r="F537" s="13">
        <v>102000</v>
      </c>
      <c r="G537" s="13">
        <f>SUM(F537,F538,F540,F541,F546,F547)</f>
        <v>885265</v>
      </c>
      <c r="H537" s="13" t="s">
        <v>32</v>
      </c>
    </row>
    <row r="538" spans="2:8" x14ac:dyDescent="0.3">
      <c r="B538" s="75"/>
      <c r="C538" s="80"/>
      <c r="D538" s="6"/>
      <c r="E538" s="6" t="s">
        <v>11</v>
      </c>
      <c r="F538" s="13">
        <v>569811</v>
      </c>
      <c r="G538" s="6"/>
      <c r="H538" s="6" t="s">
        <v>32</v>
      </c>
    </row>
    <row r="539" spans="2:8" x14ac:dyDescent="0.3">
      <c r="B539" s="75"/>
      <c r="C539" s="80"/>
      <c r="D539" s="6"/>
      <c r="E539" s="6" t="s">
        <v>12</v>
      </c>
      <c r="F539" s="13">
        <v>100000</v>
      </c>
      <c r="G539" s="13">
        <f>SUM(F539,F542)</f>
        <v>120000</v>
      </c>
      <c r="H539" s="6" t="s">
        <v>33</v>
      </c>
    </row>
    <row r="540" spans="2:8" x14ac:dyDescent="0.3">
      <c r="B540" s="75"/>
      <c r="C540" s="80"/>
      <c r="D540" s="6"/>
      <c r="E540" s="6" t="s">
        <v>13</v>
      </c>
      <c r="F540" s="13">
        <v>113454</v>
      </c>
      <c r="G540" s="6"/>
      <c r="H540" s="6" t="s">
        <v>32</v>
      </c>
    </row>
    <row r="541" spans="2:8" x14ac:dyDescent="0.3">
      <c r="B541" s="75"/>
      <c r="C541" s="80"/>
      <c r="D541" s="6"/>
      <c r="E541" s="6" t="s">
        <v>17</v>
      </c>
      <c r="F541" s="13">
        <v>100000</v>
      </c>
      <c r="G541" s="6"/>
      <c r="H541" s="6" t="s">
        <v>32</v>
      </c>
    </row>
    <row r="542" spans="2:8" x14ac:dyDescent="0.3">
      <c r="B542" s="75"/>
      <c r="C542" s="80"/>
      <c r="D542" s="6"/>
      <c r="E542" s="6" t="s">
        <v>18</v>
      </c>
      <c r="F542" s="13">
        <v>20000</v>
      </c>
      <c r="G542" s="6"/>
      <c r="H542" s="6" t="s">
        <v>33</v>
      </c>
    </row>
    <row r="543" spans="2:8" x14ac:dyDescent="0.3">
      <c r="B543" s="75"/>
      <c r="C543" s="81"/>
      <c r="D543" s="6"/>
      <c r="E543" t="s">
        <v>92</v>
      </c>
      <c r="F543" s="59"/>
      <c r="H543" t="s">
        <v>78</v>
      </c>
    </row>
    <row r="544" spans="2:8" x14ac:dyDescent="0.3">
      <c r="B544" s="75"/>
      <c r="C544" s="79" t="s">
        <v>95</v>
      </c>
      <c r="D544" s="6"/>
      <c r="E544" s="6" t="s">
        <v>90</v>
      </c>
      <c r="F544" s="60">
        <v>300000</v>
      </c>
      <c r="G544" s="6"/>
      <c r="H544" s="6" t="s">
        <v>128</v>
      </c>
    </row>
    <row r="545" spans="2:8" x14ac:dyDescent="0.3">
      <c r="B545" s="75"/>
      <c r="C545" s="81"/>
      <c r="D545" s="6"/>
      <c r="E545" s="6" t="s">
        <v>93</v>
      </c>
      <c r="F545" s="60">
        <v>200000</v>
      </c>
      <c r="G545" s="6"/>
      <c r="H545" s="6" t="s">
        <v>78</v>
      </c>
    </row>
    <row r="546" spans="2:8" x14ac:dyDescent="0.3">
      <c r="B546" s="75"/>
      <c r="C546" s="79" t="s">
        <v>97</v>
      </c>
      <c r="D546" s="6"/>
      <c r="E546" s="6" t="s">
        <v>14</v>
      </c>
      <c r="F546" s="13"/>
      <c r="G546" s="6"/>
      <c r="H546" s="6" t="s">
        <v>32</v>
      </c>
    </row>
    <row r="547" spans="2:8" x14ac:dyDescent="0.3">
      <c r="B547" s="75"/>
      <c r="C547" s="80"/>
      <c r="D547" s="6"/>
      <c r="E547" s="6" t="s">
        <v>15</v>
      </c>
      <c r="F547" s="13"/>
      <c r="G547" s="6"/>
      <c r="H547" s="6" t="s">
        <v>32</v>
      </c>
    </row>
    <row r="548" spans="2:8" x14ac:dyDescent="0.3">
      <c r="B548" s="75"/>
      <c r="C548" s="80"/>
      <c r="D548" s="6"/>
      <c r="E548" s="6" t="s">
        <v>19</v>
      </c>
      <c r="F548" s="13"/>
      <c r="G548" s="6"/>
      <c r="H548" s="6"/>
    </row>
    <row r="549" spans="2:8" x14ac:dyDescent="0.3">
      <c r="B549" s="75"/>
      <c r="C549" s="81"/>
      <c r="D549" s="6"/>
      <c r="E549" s="6" t="s">
        <v>96</v>
      </c>
      <c r="F549" s="60">
        <v>900000</v>
      </c>
      <c r="G549" s="6"/>
      <c r="H549" s="6" t="s">
        <v>129</v>
      </c>
    </row>
    <row r="550" spans="2:8" x14ac:dyDescent="0.3">
      <c r="B550" s="75"/>
      <c r="C550" s="82" t="s">
        <v>26</v>
      </c>
      <c r="D550" s="6"/>
      <c r="E550" s="6" t="s">
        <v>27</v>
      </c>
      <c r="F550" s="13"/>
      <c r="G550" s="6"/>
      <c r="H550" s="6"/>
    </row>
    <row r="551" spans="2:8" x14ac:dyDescent="0.3">
      <c r="B551" s="75"/>
      <c r="C551" s="83"/>
      <c r="D551" s="6"/>
      <c r="E551" s="6" t="s">
        <v>38</v>
      </c>
      <c r="F551" s="13"/>
      <c r="G551" s="6"/>
      <c r="H551" s="6"/>
    </row>
    <row r="552" spans="2:8" x14ac:dyDescent="0.3">
      <c r="B552" s="75"/>
      <c r="C552" s="6"/>
      <c r="D552" s="6"/>
      <c r="E552" s="16" t="s">
        <v>23</v>
      </c>
      <c r="F552" s="13">
        <f>SUM(F537:F551)</f>
        <v>2405265</v>
      </c>
      <c r="G552" s="6"/>
      <c r="H552" s="13"/>
    </row>
    <row r="553" spans="2:8" ht="17.25" thickBot="1" x14ac:dyDescent="0.35">
      <c r="B553" s="76"/>
      <c r="C553" s="19" t="s">
        <v>24</v>
      </c>
      <c r="D553" s="14"/>
      <c r="E553" s="14" t="s">
        <v>20</v>
      </c>
      <c r="F553" s="15"/>
      <c r="G553" s="14"/>
      <c r="H553" s="14"/>
    </row>
    <row r="554" spans="2:8" x14ac:dyDescent="0.3">
      <c r="B554" s="74" t="s">
        <v>141</v>
      </c>
      <c r="C554" s="77" t="s">
        <v>6</v>
      </c>
      <c r="D554" s="7"/>
      <c r="E554" s="7" t="s">
        <v>37</v>
      </c>
      <c r="G554" s="12"/>
      <c r="H554" s="20" t="s">
        <v>82</v>
      </c>
    </row>
    <row r="555" spans="2:8" x14ac:dyDescent="0.3">
      <c r="B555" s="75"/>
      <c r="C555" s="78"/>
      <c r="D555" s="6"/>
      <c r="E555" s="6"/>
      <c r="F555" s="13"/>
      <c r="G555" s="6"/>
      <c r="H555" s="6"/>
    </row>
    <row r="556" spans="2:8" x14ac:dyDescent="0.3">
      <c r="B556" s="75"/>
      <c r="C556" s="79" t="s">
        <v>94</v>
      </c>
      <c r="D556" s="6"/>
      <c r="E556" s="6" t="s">
        <v>10</v>
      </c>
      <c r="F556" s="13">
        <v>102000</v>
      </c>
      <c r="G556" s="13">
        <f>SUM(F556,F557,F559,F560,F565,F566)</f>
        <v>1439542</v>
      </c>
      <c r="H556" s="13" t="s">
        <v>32</v>
      </c>
    </row>
    <row r="557" spans="2:8" x14ac:dyDescent="0.3">
      <c r="B557" s="75"/>
      <c r="C557" s="80"/>
      <c r="D557" s="6"/>
      <c r="E557" s="6" t="s">
        <v>11</v>
      </c>
      <c r="F557" s="13">
        <v>1124088</v>
      </c>
      <c r="G557" s="6"/>
      <c r="H557" s="6" t="s">
        <v>32</v>
      </c>
    </row>
    <row r="558" spans="2:8" x14ac:dyDescent="0.3">
      <c r="B558" s="75"/>
      <c r="C558" s="80"/>
      <c r="D558" s="6"/>
      <c r="E558" s="6" t="s">
        <v>12</v>
      </c>
      <c r="F558" s="13">
        <v>100000</v>
      </c>
      <c r="G558" s="13">
        <f>SUM(F558,F561)</f>
        <v>120000</v>
      </c>
      <c r="H558" s="6" t="s">
        <v>33</v>
      </c>
    </row>
    <row r="559" spans="2:8" x14ac:dyDescent="0.3">
      <c r="B559" s="75"/>
      <c r="C559" s="80"/>
      <c r="D559" s="6"/>
      <c r="E559" s="6" t="s">
        <v>13</v>
      </c>
      <c r="F559" s="13">
        <v>113454</v>
      </c>
      <c r="G559" s="6"/>
      <c r="H559" s="6" t="s">
        <v>32</v>
      </c>
    </row>
    <row r="560" spans="2:8" x14ac:dyDescent="0.3">
      <c r="B560" s="75"/>
      <c r="C560" s="80"/>
      <c r="D560" s="6"/>
      <c r="E560" s="6" t="s">
        <v>17</v>
      </c>
      <c r="F560" s="13">
        <v>100000</v>
      </c>
      <c r="G560" s="6"/>
      <c r="H560" s="6" t="s">
        <v>32</v>
      </c>
    </row>
    <row r="561" spans="2:8" x14ac:dyDescent="0.3">
      <c r="B561" s="75"/>
      <c r="C561" s="80"/>
      <c r="D561" s="6"/>
      <c r="E561" s="6" t="s">
        <v>18</v>
      </c>
      <c r="F561" s="13">
        <v>20000</v>
      </c>
      <c r="G561" s="6"/>
      <c r="H561" s="6" t="s">
        <v>33</v>
      </c>
    </row>
    <row r="562" spans="2:8" x14ac:dyDescent="0.3">
      <c r="B562" s="75"/>
      <c r="C562" s="81"/>
      <c r="D562" s="6"/>
      <c r="E562" t="s">
        <v>92</v>
      </c>
      <c r="F562" s="59"/>
      <c r="H562" t="s">
        <v>78</v>
      </c>
    </row>
    <row r="563" spans="2:8" x14ac:dyDescent="0.3">
      <c r="B563" s="75"/>
      <c r="C563" s="79" t="s">
        <v>95</v>
      </c>
      <c r="D563" s="6"/>
      <c r="E563" s="6" t="s">
        <v>90</v>
      </c>
      <c r="F563" s="60">
        <v>300000</v>
      </c>
      <c r="G563" s="6"/>
      <c r="H563" s="6" t="s">
        <v>128</v>
      </c>
    </row>
    <row r="564" spans="2:8" x14ac:dyDescent="0.3">
      <c r="B564" s="75"/>
      <c r="C564" s="81"/>
      <c r="D564" s="6"/>
      <c r="E564" s="6" t="s">
        <v>93</v>
      </c>
      <c r="F564" s="60">
        <v>200000</v>
      </c>
      <c r="G564" s="6"/>
      <c r="H564" s="6" t="s">
        <v>78</v>
      </c>
    </row>
    <row r="565" spans="2:8" x14ac:dyDescent="0.3">
      <c r="B565" s="75"/>
      <c r="C565" s="79" t="s">
        <v>97</v>
      </c>
      <c r="D565" s="6"/>
      <c r="E565" s="6" t="s">
        <v>14</v>
      </c>
      <c r="F565" s="13"/>
      <c r="G565" s="6"/>
      <c r="H565" s="6" t="s">
        <v>32</v>
      </c>
    </row>
    <row r="566" spans="2:8" x14ac:dyDescent="0.3">
      <c r="B566" s="75"/>
      <c r="C566" s="80"/>
      <c r="D566" s="6"/>
      <c r="E566" s="6" t="s">
        <v>15</v>
      </c>
      <c r="F566" s="13"/>
      <c r="G566" s="6"/>
      <c r="H566" s="6" t="s">
        <v>32</v>
      </c>
    </row>
    <row r="567" spans="2:8" x14ac:dyDescent="0.3">
      <c r="B567" s="75"/>
      <c r="C567" s="80"/>
      <c r="D567" s="6"/>
      <c r="E567" s="6" t="s">
        <v>19</v>
      </c>
      <c r="F567" s="13"/>
      <c r="G567" s="6"/>
      <c r="H567" s="6"/>
    </row>
    <row r="568" spans="2:8" x14ac:dyDescent="0.3">
      <c r="B568" s="75"/>
      <c r="C568" s="81"/>
      <c r="D568" s="6"/>
      <c r="E568" s="6" t="s">
        <v>96</v>
      </c>
      <c r="F568" s="60">
        <v>1000000</v>
      </c>
      <c r="G568" s="6"/>
      <c r="H568" s="6" t="s">
        <v>129</v>
      </c>
    </row>
    <row r="569" spans="2:8" x14ac:dyDescent="0.3">
      <c r="B569" s="75"/>
      <c r="C569" s="82" t="s">
        <v>26</v>
      </c>
      <c r="D569" s="6"/>
      <c r="E569" s="6" t="s">
        <v>27</v>
      </c>
      <c r="F569" s="13"/>
      <c r="G569" s="6"/>
      <c r="H569" s="6"/>
    </row>
    <row r="570" spans="2:8" x14ac:dyDescent="0.3">
      <c r="B570" s="75"/>
      <c r="C570" s="83"/>
      <c r="D570" s="6"/>
      <c r="E570" s="6" t="s">
        <v>38</v>
      </c>
      <c r="F570" s="13"/>
      <c r="G570" s="6"/>
      <c r="H570" s="6"/>
    </row>
    <row r="571" spans="2:8" x14ac:dyDescent="0.3">
      <c r="B571" s="75"/>
      <c r="C571" s="6"/>
      <c r="D571" s="6"/>
      <c r="E571" s="16" t="s">
        <v>23</v>
      </c>
      <c r="F571" s="13">
        <f>SUM(F556:F570)</f>
        <v>3059542</v>
      </c>
      <c r="G571" s="6"/>
      <c r="H571" s="13"/>
    </row>
    <row r="572" spans="2:8" ht="17.25" thickBot="1" x14ac:dyDescent="0.35">
      <c r="B572" s="76"/>
      <c r="C572" s="19" t="s">
        <v>24</v>
      </c>
      <c r="D572" s="14"/>
      <c r="E572" s="14" t="s">
        <v>20</v>
      </c>
      <c r="F572" s="15"/>
      <c r="G572" s="14"/>
      <c r="H572" s="14"/>
    </row>
    <row r="573" spans="2:8" x14ac:dyDescent="0.3">
      <c r="B573" s="74" t="s">
        <v>143</v>
      </c>
      <c r="C573" s="77" t="s">
        <v>6</v>
      </c>
      <c r="D573" s="7"/>
      <c r="E573" s="7" t="s">
        <v>37</v>
      </c>
      <c r="G573" s="12"/>
      <c r="H573" s="20" t="s">
        <v>82</v>
      </c>
    </row>
    <row r="574" spans="2:8" x14ac:dyDescent="0.3">
      <c r="B574" s="75"/>
      <c r="C574" s="78"/>
      <c r="D574" s="6"/>
      <c r="E574" s="6"/>
      <c r="F574" s="13"/>
      <c r="G574" s="6"/>
      <c r="H574" s="6"/>
    </row>
    <row r="575" spans="2:8" x14ac:dyDescent="0.3">
      <c r="B575" s="75"/>
      <c r="C575" s="79" t="s">
        <v>94</v>
      </c>
      <c r="D575" s="6"/>
      <c r="E575" s="6" t="s">
        <v>10</v>
      </c>
      <c r="F575" s="13">
        <v>102000</v>
      </c>
      <c r="G575" s="13">
        <f>SUM(F575,F576,F578,F579,F584,F585)</f>
        <v>1530891</v>
      </c>
      <c r="H575" s="13" t="s">
        <v>32</v>
      </c>
    </row>
    <row r="576" spans="2:8" x14ac:dyDescent="0.3">
      <c r="B576" s="75"/>
      <c r="C576" s="80"/>
      <c r="D576" s="6"/>
      <c r="E576" s="6" t="s">
        <v>11</v>
      </c>
      <c r="F576" s="13">
        <v>1215437</v>
      </c>
      <c r="G576" s="6"/>
      <c r="H576" s="6" t="s">
        <v>32</v>
      </c>
    </row>
    <row r="577" spans="2:8" x14ac:dyDescent="0.3">
      <c r="B577" s="75"/>
      <c r="C577" s="80"/>
      <c r="D577" s="6"/>
      <c r="E577" s="6" t="s">
        <v>12</v>
      </c>
      <c r="F577" s="13">
        <v>100000</v>
      </c>
      <c r="G577" s="13">
        <f>SUM(F577,F580)</f>
        <v>120000</v>
      </c>
      <c r="H577" s="6" t="s">
        <v>33</v>
      </c>
    </row>
    <row r="578" spans="2:8" x14ac:dyDescent="0.3">
      <c r="B578" s="75"/>
      <c r="C578" s="80"/>
      <c r="D578" s="6"/>
      <c r="E578" s="6" t="s">
        <v>13</v>
      </c>
      <c r="F578" s="13">
        <v>113454</v>
      </c>
      <c r="G578" s="6"/>
      <c r="H578" s="6" t="s">
        <v>32</v>
      </c>
    </row>
    <row r="579" spans="2:8" x14ac:dyDescent="0.3">
      <c r="B579" s="75"/>
      <c r="C579" s="80"/>
      <c r="D579" s="6"/>
      <c r="E579" s="6" t="s">
        <v>17</v>
      </c>
      <c r="F579" s="13">
        <v>100000</v>
      </c>
      <c r="G579" s="6"/>
      <c r="H579" s="6" t="s">
        <v>32</v>
      </c>
    </row>
    <row r="580" spans="2:8" x14ac:dyDescent="0.3">
      <c r="B580" s="75"/>
      <c r="C580" s="80"/>
      <c r="D580" s="6"/>
      <c r="E580" s="6" t="s">
        <v>18</v>
      </c>
      <c r="F580" s="13">
        <v>20000</v>
      </c>
      <c r="G580" s="6"/>
      <c r="H580" s="6" t="s">
        <v>33</v>
      </c>
    </row>
    <row r="581" spans="2:8" x14ac:dyDescent="0.3">
      <c r="B581" s="75"/>
      <c r="C581" s="81"/>
      <c r="D581" s="6"/>
      <c r="E581" t="s">
        <v>92</v>
      </c>
      <c r="F581" s="59"/>
      <c r="H581" t="s">
        <v>78</v>
      </c>
    </row>
    <row r="582" spans="2:8" x14ac:dyDescent="0.3">
      <c r="B582" s="75"/>
      <c r="C582" s="79" t="s">
        <v>95</v>
      </c>
      <c r="D582" s="6"/>
      <c r="E582" s="6" t="s">
        <v>90</v>
      </c>
      <c r="F582" s="60">
        <v>300000</v>
      </c>
      <c r="G582" s="6"/>
      <c r="H582" s="6" t="s">
        <v>128</v>
      </c>
    </row>
    <row r="583" spans="2:8" x14ac:dyDescent="0.3">
      <c r="B583" s="75"/>
      <c r="C583" s="81"/>
      <c r="D583" s="6"/>
      <c r="E583" s="6" t="s">
        <v>93</v>
      </c>
      <c r="F583" s="60">
        <v>200000</v>
      </c>
      <c r="G583" s="6"/>
      <c r="H583" s="6" t="s">
        <v>78</v>
      </c>
    </row>
    <row r="584" spans="2:8" x14ac:dyDescent="0.3">
      <c r="B584" s="75"/>
      <c r="C584" s="79" t="s">
        <v>97</v>
      </c>
      <c r="D584" s="6"/>
      <c r="E584" s="6" t="s">
        <v>14</v>
      </c>
      <c r="F584" s="13"/>
      <c r="G584" s="6"/>
      <c r="H584" s="6" t="s">
        <v>32</v>
      </c>
    </row>
    <row r="585" spans="2:8" x14ac:dyDescent="0.3">
      <c r="B585" s="75"/>
      <c r="C585" s="80"/>
      <c r="D585" s="6"/>
      <c r="E585" s="6" t="s">
        <v>15</v>
      </c>
      <c r="F585" s="13"/>
      <c r="G585" s="6"/>
      <c r="H585" s="6" t="s">
        <v>32</v>
      </c>
    </row>
    <row r="586" spans="2:8" x14ac:dyDescent="0.3">
      <c r="B586" s="75"/>
      <c r="C586" s="80"/>
      <c r="D586" s="6"/>
      <c r="E586" s="6" t="s">
        <v>19</v>
      </c>
      <c r="F586" s="13"/>
      <c r="G586" s="6"/>
      <c r="H586" s="6"/>
    </row>
    <row r="587" spans="2:8" x14ac:dyDescent="0.3">
      <c r="B587" s="75"/>
      <c r="C587" s="81"/>
      <c r="D587" s="6"/>
      <c r="E587" s="6" t="s">
        <v>96</v>
      </c>
      <c r="F587" s="60">
        <v>1000000</v>
      </c>
      <c r="G587" s="6" t="s">
        <v>142</v>
      </c>
      <c r="H587" s="6" t="s">
        <v>129</v>
      </c>
    </row>
    <row r="588" spans="2:8" x14ac:dyDescent="0.3">
      <c r="B588" s="75"/>
      <c r="C588" s="82" t="s">
        <v>26</v>
      </c>
      <c r="D588" s="6"/>
      <c r="E588" s="6" t="s">
        <v>27</v>
      </c>
      <c r="F588" s="13"/>
      <c r="G588" s="6"/>
      <c r="H588" s="6"/>
    </row>
    <row r="589" spans="2:8" x14ac:dyDescent="0.3">
      <c r="B589" s="75"/>
      <c r="C589" s="83"/>
      <c r="D589" s="6"/>
      <c r="E589" s="6" t="s">
        <v>38</v>
      </c>
      <c r="F589" s="13"/>
      <c r="G589" s="6"/>
      <c r="H589" s="6"/>
    </row>
    <row r="590" spans="2:8" x14ac:dyDescent="0.3">
      <c r="B590" s="75"/>
      <c r="C590" s="6"/>
      <c r="D590" s="6"/>
      <c r="E590" s="16" t="s">
        <v>23</v>
      </c>
      <c r="F590" s="13">
        <f>SUM(F575:F589)</f>
        <v>3150891</v>
      </c>
      <c r="G590" s="6"/>
      <c r="H590" s="13"/>
    </row>
    <row r="591" spans="2:8" ht="17.25" thickBot="1" x14ac:dyDescent="0.35">
      <c r="B591" s="76"/>
      <c r="C591" s="19" t="s">
        <v>24</v>
      </c>
      <c r="D591" s="14"/>
      <c r="E591" s="14" t="s">
        <v>20</v>
      </c>
      <c r="F591" s="15"/>
      <c r="G591" s="14"/>
      <c r="H591" s="14"/>
    </row>
    <row r="592" spans="2:8" x14ac:dyDescent="0.3">
      <c r="B592" s="74" t="s">
        <v>144</v>
      </c>
      <c r="C592" s="77" t="s">
        <v>6</v>
      </c>
      <c r="D592" s="7"/>
      <c r="E592" s="7" t="s">
        <v>37</v>
      </c>
      <c r="G592" s="12"/>
      <c r="H592" s="20" t="s">
        <v>82</v>
      </c>
    </row>
    <row r="593" spans="2:8" x14ac:dyDescent="0.3">
      <c r="B593" s="75"/>
      <c r="C593" s="78"/>
      <c r="D593" s="6"/>
      <c r="E593" s="6"/>
      <c r="F593" s="13"/>
      <c r="G593" s="6"/>
      <c r="H593" s="6"/>
    </row>
    <row r="594" spans="2:8" x14ac:dyDescent="0.3">
      <c r="B594" s="75"/>
      <c r="C594" s="79" t="s">
        <v>94</v>
      </c>
      <c r="D594" s="6"/>
      <c r="E594" s="6" t="s">
        <v>10</v>
      </c>
      <c r="F594" s="13">
        <v>102000</v>
      </c>
      <c r="G594" s="13">
        <f>SUM(F594,F595,F597,F598,F603,F604)</f>
        <v>569256</v>
      </c>
      <c r="H594" s="13" t="s">
        <v>32</v>
      </c>
    </row>
    <row r="595" spans="2:8" x14ac:dyDescent="0.3">
      <c r="B595" s="75"/>
      <c r="C595" s="80"/>
      <c r="D595" s="6"/>
      <c r="E595" s="6" t="s">
        <v>11</v>
      </c>
      <c r="F595" s="13">
        <v>253802</v>
      </c>
      <c r="G595" s="6"/>
      <c r="H595" s="6" t="s">
        <v>32</v>
      </c>
    </row>
    <row r="596" spans="2:8" x14ac:dyDescent="0.3">
      <c r="B596" s="75"/>
      <c r="C596" s="80"/>
      <c r="D596" s="6"/>
      <c r="E596" s="6" t="s">
        <v>12</v>
      </c>
      <c r="F596" s="13">
        <v>100000</v>
      </c>
      <c r="G596" s="13">
        <f>SUM(F596,F599)</f>
        <v>120000</v>
      </c>
      <c r="H596" s="6" t="s">
        <v>33</v>
      </c>
    </row>
    <row r="597" spans="2:8" x14ac:dyDescent="0.3">
      <c r="B597" s="75"/>
      <c r="C597" s="80"/>
      <c r="D597" s="6"/>
      <c r="E597" s="6" t="s">
        <v>13</v>
      </c>
      <c r="F597" s="13">
        <v>113454</v>
      </c>
      <c r="G597" s="6"/>
      <c r="H597" s="6" t="s">
        <v>32</v>
      </c>
    </row>
    <row r="598" spans="2:8" x14ac:dyDescent="0.3">
      <c r="B598" s="75"/>
      <c r="C598" s="80"/>
      <c r="D598" s="6"/>
      <c r="E598" s="6" t="s">
        <v>17</v>
      </c>
      <c r="F598" s="13">
        <v>100000</v>
      </c>
      <c r="G598" s="6"/>
      <c r="H598" s="6" t="s">
        <v>32</v>
      </c>
    </row>
    <row r="599" spans="2:8" x14ac:dyDescent="0.3">
      <c r="B599" s="75"/>
      <c r="C599" s="80"/>
      <c r="D599" s="6"/>
      <c r="E599" s="6" t="s">
        <v>18</v>
      </c>
      <c r="F599" s="13">
        <v>20000</v>
      </c>
      <c r="G599" s="6"/>
      <c r="H599" s="6" t="s">
        <v>33</v>
      </c>
    </row>
    <row r="600" spans="2:8" x14ac:dyDescent="0.3">
      <c r="B600" s="75"/>
      <c r="C600" s="81"/>
      <c r="D600" s="6"/>
      <c r="E600" t="s">
        <v>92</v>
      </c>
      <c r="F600" s="59"/>
      <c r="H600" t="s">
        <v>78</v>
      </c>
    </row>
    <row r="601" spans="2:8" x14ac:dyDescent="0.3">
      <c r="B601" s="75"/>
      <c r="C601" s="79" t="s">
        <v>95</v>
      </c>
      <c r="D601" s="6"/>
      <c r="E601" s="6" t="s">
        <v>90</v>
      </c>
      <c r="F601" s="60">
        <v>300000</v>
      </c>
      <c r="G601" s="6"/>
      <c r="H601" s="6" t="s">
        <v>128</v>
      </c>
    </row>
    <row r="602" spans="2:8" x14ac:dyDescent="0.3">
      <c r="B602" s="75"/>
      <c r="C602" s="81"/>
      <c r="D602" s="6"/>
      <c r="E602" s="6" t="s">
        <v>93</v>
      </c>
      <c r="F602" s="60">
        <v>200000</v>
      </c>
      <c r="G602" s="6"/>
      <c r="H602" s="6" t="s">
        <v>78</v>
      </c>
    </row>
    <row r="603" spans="2:8" x14ac:dyDescent="0.3">
      <c r="B603" s="75"/>
      <c r="C603" s="79" t="s">
        <v>97</v>
      </c>
      <c r="D603" s="6"/>
      <c r="E603" s="6" t="s">
        <v>14</v>
      </c>
      <c r="F603" s="13"/>
      <c r="G603" s="6"/>
      <c r="H603" s="6" t="s">
        <v>32</v>
      </c>
    </row>
    <row r="604" spans="2:8" x14ac:dyDescent="0.3">
      <c r="B604" s="75"/>
      <c r="C604" s="80"/>
      <c r="D604" s="6"/>
      <c r="E604" s="6" t="s">
        <v>15</v>
      </c>
      <c r="F604" s="13"/>
      <c r="G604" s="6"/>
      <c r="H604" s="6" t="s">
        <v>32</v>
      </c>
    </row>
    <row r="605" spans="2:8" x14ac:dyDescent="0.3">
      <c r="B605" s="75"/>
      <c r="C605" s="80"/>
      <c r="D605" s="6"/>
      <c r="E605" s="6" t="s">
        <v>19</v>
      </c>
      <c r="F605" s="13"/>
      <c r="G605" s="6"/>
      <c r="H605" s="6"/>
    </row>
    <row r="606" spans="2:8" x14ac:dyDescent="0.3">
      <c r="B606" s="75"/>
      <c r="C606" s="81"/>
      <c r="D606" s="6"/>
      <c r="E606" s="6" t="s">
        <v>96</v>
      </c>
      <c r="F606" s="60">
        <v>1000000</v>
      </c>
      <c r="G606" s="6" t="s">
        <v>142</v>
      </c>
      <c r="H606" s="6" t="s">
        <v>129</v>
      </c>
    </row>
    <row r="607" spans="2:8" x14ac:dyDescent="0.3">
      <c r="B607" s="75"/>
      <c r="C607" s="82" t="s">
        <v>26</v>
      </c>
      <c r="D607" s="6"/>
      <c r="E607" s="6" t="s">
        <v>27</v>
      </c>
      <c r="F607" s="13"/>
      <c r="G607" s="6"/>
      <c r="H607" s="6"/>
    </row>
    <row r="608" spans="2:8" x14ac:dyDescent="0.3">
      <c r="B608" s="75"/>
      <c r="C608" s="83"/>
      <c r="D608" s="6"/>
      <c r="E608" s="6" t="s">
        <v>38</v>
      </c>
      <c r="F608" s="13"/>
      <c r="G608" s="6"/>
      <c r="H608" s="6"/>
    </row>
    <row r="609" spans="2:8" x14ac:dyDescent="0.3">
      <c r="B609" s="75"/>
      <c r="C609" s="6"/>
      <c r="D609" s="6"/>
      <c r="E609" s="16" t="s">
        <v>23</v>
      </c>
      <c r="F609" s="13">
        <f>SUM(F594:F608)</f>
        <v>2189256</v>
      </c>
      <c r="G609" s="6"/>
      <c r="H609" s="13"/>
    </row>
    <row r="610" spans="2:8" ht="17.25" thickBot="1" x14ac:dyDescent="0.35">
      <c r="B610" s="76"/>
      <c r="C610" s="19" t="s">
        <v>24</v>
      </c>
      <c r="D610" s="14"/>
      <c r="E610" s="14" t="s">
        <v>20</v>
      </c>
      <c r="F610" s="15"/>
      <c r="G610" s="14"/>
      <c r="H610" s="14"/>
    </row>
    <row r="611" spans="2:8" x14ac:dyDescent="0.3">
      <c r="B611" s="74" t="s">
        <v>145</v>
      </c>
      <c r="C611" s="77" t="s">
        <v>6</v>
      </c>
      <c r="D611" s="7"/>
      <c r="E611" s="7" t="s">
        <v>37</v>
      </c>
      <c r="G611" s="12"/>
      <c r="H611" s="20" t="s">
        <v>82</v>
      </c>
    </row>
    <row r="612" spans="2:8" x14ac:dyDescent="0.3">
      <c r="B612" s="75"/>
      <c r="C612" s="78"/>
      <c r="D612" s="6"/>
      <c r="E612" s="6"/>
      <c r="F612" s="13"/>
      <c r="G612" s="6"/>
      <c r="H612" s="6"/>
    </row>
    <row r="613" spans="2:8" x14ac:dyDescent="0.3">
      <c r="B613" s="75"/>
      <c r="C613" s="79" t="s">
        <v>94</v>
      </c>
      <c r="D613" s="6"/>
      <c r="E613" s="6" t="s">
        <v>10</v>
      </c>
      <c r="F613" s="13">
        <v>102000</v>
      </c>
      <c r="G613" s="13">
        <f>SUM(F613,F614,F616,F617,F622,F623)</f>
        <v>1199469</v>
      </c>
      <c r="H613" s="13" t="s">
        <v>32</v>
      </c>
    </row>
    <row r="614" spans="2:8" x14ac:dyDescent="0.3">
      <c r="B614" s="75"/>
      <c r="C614" s="80"/>
      <c r="D614" s="6"/>
      <c r="E614" s="6" t="s">
        <v>11</v>
      </c>
      <c r="F614" s="13">
        <v>884015</v>
      </c>
      <c r="G614" s="6"/>
      <c r="H614" s="6" t="s">
        <v>32</v>
      </c>
    </row>
    <row r="615" spans="2:8" x14ac:dyDescent="0.3">
      <c r="B615" s="75"/>
      <c r="C615" s="80"/>
      <c r="D615" s="6"/>
      <c r="E615" s="6" t="s">
        <v>12</v>
      </c>
      <c r="F615" s="13">
        <v>100000</v>
      </c>
      <c r="G615" s="13">
        <f>SUM(F615,F618)</f>
        <v>120000</v>
      </c>
      <c r="H615" s="6" t="s">
        <v>33</v>
      </c>
    </row>
    <row r="616" spans="2:8" x14ac:dyDescent="0.3">
      <c r="B616" s="75"/>
      <c r="C616" s="80"/>
      <c r="D616" s="6"/>
      <c r="E616" s="6" t="s">
        <v>13</v>
      </c>
      <c r="F616" s="13">
        <v>113454</v>
      </c>
      <c r="G616" s="6"/>
      <c r="H616" s="6" t="s">
        <v>32</v>
      </c>
    </row>
    <row r="617" spans="2:8" x14ac:dyDescent="0.3">
      <c r="B617" s="75"/>
      <c r="C617" s="80"/>
      <c r="D617" s="6"/>
      <c r="E617" s="6" t="s">
        <v>17</v>
      </c>
      <c r="F617" s="13">
        <v>100000</v>
      </c>
      <c r="G617" s="6"/>
      <c r="H617" s="6" t="s">
        <v>32</v>
      </c>
    </row>
    <row r="618" spans="2:8" x14ac:dyDescent="0.3">
      <c r="B618" s="75"/>
      <c r="C618" s="80"/>
      <c r="D618" s="6"/>
      <c r="E618" s="6" t="s">
        <v>18</v>
      </c>
      <c r="F618" s="13">
        <v>20000</v>
      </c>
      <c r="G618" s="6"/>
      <c r="H618" s="6" t="s">
        <v>33</v>
      </c>
    </row>
    <row r="619" spans="2:8" x14ac:dyDescent="0.3">
      <c r="B619" s="75"/>
      <c r="C619" s="81"/>
      <c r="D619" s="6"/>
      <c r="E619" t="s">
        <v>92</v>
      </c>
      <c r="F619" s="59"/>
      <c r="H619" t="s">
        <v>78</v>
      </c>
    </row>
    <row r="620" spans="2:8" x14ac:dyDescent="0.3">
      <c r="B620" s="75"/>
      <c r="C620" s="79" t="s">
        <v>95</v>
      </c>
      <c r="D620" s="6"/>
      <c r="E620" s="6" t="s">
        <v>90</v>
      </c>
      <c r="F620" s="60">
        <v>300000</v>
      </c>
      <c r="G620" s="6"/>
      <c r="H620" s="6" t="s">
        <v>128</v>
      </c>
    </row>
    <row r="621" spans="2:8" x14ac:dyDescent="0.3">
      <c r="B621" s="75"/>
      <c r="C621" s="81"/>
      <c r="D621" s="6"/>
      <c r="E621" s="6" t="s">
        <v>93</v>
      </c>
      <c r="F621" s="60">
        <v>200000</v>
      </c>
      <c r="G621" s="6"/>
      <c r="H621" s="6" t="s">
        <v>78</v>
      </c>
    </row>
    <row r="622" spans="2:8" x14ac:dyDescent="0.3">
      <c r="B622" s="75"/>
      <c r="C622" s="79" t="s">
        <v>97</v>
      </c>
      <c r="D622" s="6"/>
      <c r="E622" s="6" t="s">
        <v>14</v>
      </c>
      <c r="F622" s="13"/>
      <c r="G622" s="6"/>
      <c r="H622" s="6" t="s">
        <v>32</v>
      </c>
    </row>
    <row r="623" spans="2:8" x14ac:dyDescent="0.3">
      <c r="B623" s="75"/>
      <c r="C623" s="80"/>
      <c r="D623" s="6"/>
      <c r="E623" s="6" t="s">
        <v>15</v>
      </c>
      <c r="F623" s="13"/>
      <c r="G623" s="6"/>
      <c r="H623" s="6" t="s">
        <v>32</v>
      </c>
    </row>
    <row r="624" spans="2:8" x14ac:dyDescent="0.3">
      <c r="B624" s="75"/>
      <c r="C624" s="80"/>
      <c r="D624" s="6"/>
      <c r="E624" s="6" t="s">
        <v>19</v>
      </c>
      <c r="F624" s="13"/>
      <c r="G624" s="6"/>
      <c r="H624" s="6"/>
    </row>
    <row r="625" spans="2:9" x14ac:dyDescent="0.3">
      <c r="B625" s="75"/>
      <c r="C625" s="81"/>
      <c r="D625" s="6"/>
      <c r="E625" s="6" t="s">
        <v>96</v>
      </c>
      <c r="F625" s="60">
        <v>1000000</v>
      </c>
      <c r="G625" s="6" t="s">
        <v>142</v>
      </c>
      <c r="H625" s="6" t="s">
        <v>129</v>
      </c>
    </row>
    <row r="626" spans="2:9" x14ac:dyDescent="0.3">
      <c r="B626" s="75"/>
      <c r="C626" s="82" t="s">
        <v>26</v>
      </c>
      <c r="D626" s="6"/>
      <c r="E626" s="6" t="s">
        <v>27</v>
      </c>
      <c r="F626" s="13"/>
      <c r="G626" s="6"/>
      <c r="H626" s="6"/>
    </row>
    <row r="627" spans="2:9" x14ac:dyDescent="0.3">
      <c r="B627" s="75"/>
      <c r="C627" s="83"/>
      <c r="D627" s="6"/>
      <c r="E627" s="6" t="s">
        <v>38</v>
      </c>
      <c r="F627" s="13"/>
      <c r="G627" s="6"/>
      <c r="H627" s="6"/>
    </row>
    <row r="628" spans="2:9" x14ac:dyDescent="0.3">
      <c r="B628" s="75"/>
      <c r="C628" s="6"/>
      <c r="D628" s="6"/>
      <c r="E628" s="16" t="s">
        <v>23</v>
      </c>
      <c r="F628" s="13">
        <f>SUM(F613:F627)</f>
        <v>2819469</v>
      </c>
      <c r="G628" s="6"/>
      <c r="H628" s="13"/>
    </row>
    <row r="629" spans="2:9" ht="17.25" thickBot="1" x14ac:dyDescent="0.35">
      <c r="B629" s="76"/>
      <c r="C629" s="19" t="s">
        <v>24</v>
      </c>
      <c r="D629" s="14"/>
      <c r="E629" s="14" t="s">
        <v>20</v>
      </c>
      <c r="F629" s="15"/>
      <c r="G629" s="14"/>
      <c r="H629" s="14"/>
    </row>
    <row r="630" spans="2:9" x14ac:dyDescent="0.3">
      <c r="B630" s="74" t="s">
        <v>146</v>
      </c>
      <c r="C630" s="77" t="s">
        <v>6</v>
      </c>
      <c r="D630" s="7"/>
      <c r="E630" s="7" t="s">
        <v>37</v>
      </c>
      <c r="G630" s="12"/>
      <c r="H630" s="20" t="s">
        <v>82</v>
      </c>
    </row>
    <row r="631" spans="2:9" x14ac:dyDescent="0.3">
      <c r="B631" s="75"/>
      <c r="C631" s="78"/>
      <c r="D631" s="6"/>
      <c r="E631" s="6"/>
      <c r="F631" s="13"/>
      <c r="G631" s="6"/>
      <c r="H631" s="6"/>
    </row>
    <row r="632" spans="2:9" x14ac:dyDescent="0.3">
      <c r="B632" s="75"/>
      <c r="C632" s="79" t="s">
        <v>94</v>
      </c>
      <c r="D632" s="6"/>
      <c r="E632" s="6" t="s">
        <v>10</v>
      </c>
      <c r="F632" s="13">
        <v>102000</v>
      </c>
      <c r="G632" s="13">
        <f>SUM(F632,F633,F635,F636,F641,F642)</f>
        <v>1414039</v>
      </c>
      <c r="H632" s="13" t="s">
        <v>32</v>
      </c>
      <c r="I632">
        <v>1485000</v>
      </c>
    </row>
    <row r="633" spans="2:9" x14ac:dyDescent="0.3">
      <c r="B633" s="75"/>
      <c r="C633" s="80"/>
      <c r="D633" s="6"/>
      <c r="E633" s="6" t="s">
        <v>11</v>
      </c>
      <c r="F633" s="13">
        <v>1098585</v>
      </c>
      <c r="G633" s="6"/>
      <c r="H633" s="6" t="s">
        <v>32</v>
      </c>
    </row>
    <row r="634" spans="2:9" x14ac:dyDescent="0.3">
      <c r="B634" s="75"/>
      <c r="C634" s="80"/>
      <c r="D634" s="6"/>
      <c r="E634" s="6" t="s">
        <v>12</v>
      </c>
      <c r="F634" s="13">
        <v>100000</v>
      </c>
      <c r="G634" s="13">
        <f>SUM(F634,F637)</f>
        <v>120000</v>
      </c>
      <c r="H634" s="6" t="s">
        <v>33</v>
      </c>
    </row>
    <row r="635" spans="2:9" x14ac:dyDescent="0.3">
      <c r="B635" s="75"/>
      <c r="C635" s="80"/>
      <c r="D635" s="6"/>
      <c r="E635" s="6" t="s">
        <v>13</v>
      </c>
      <c r="F635" s="13">
        <v>113454</v>
      </c>
      <c r="G635" s="6"/>
      <c r="H635" s="6" t="s">
        <v>32</v>
      </c>
    </row>
    <row r="636" spans="2:9" x14ac:dyDescent="0.3">
      <c r="B636" s="75"/>
      <c r="C636" s="80"/>
      <c r="D636" s="6"/>
      <c r="E636" s="6" t="s">
        <v>17</v>
      </c>
      <c r="F636" s="13">
        <v>100000</v>
      </c>
      <c r="G636" s="6"/>
      <c r="H636" s="6" t="s">
        <v>32</v>
      </c>
    </row>
    <row r="637" spans="2:9" x14ac:dyDescent="0.3">
      <c r="B637" s="75"/>
      <c r="C637" s="80"/>
      <c r="D637" s="6"/>
      <c r="E637" s="6" t="s">
        <v>18</v>
      </c>
      <c r="F637" s="13">
        <v>20000</v>
      </c>
      <c r="G637" s="6"/>
      <c r="H637" s="6" t="s">
        <v>33</v>
      </c>
    </row>
    <row r="638" spans="2:9" x14ac:dyDescent="0.3">
      <c r="B638" s="75"/>
      <c r="C638" s="81"/>
      <c r="D638" s="6"/>
      <c r="E638" t="s">
        <v>92</v>
      </c>
      <c r="F638" s="59"/>
      <c r="H638" t="s">
        <v>78</v>
      </c>
    </row>
    <row r="639" spans="2:9" x14ac:dyDescent="0.3">
      <c r="B639" s="75"/>
      <c r="C639" s="79" t="s">
        <v>95</v>
      </c>
      <c r="D639" s="6"/>
      <c r="E639" s="6" t="s">
        <v>90</v>
      </c>
      <c r="F639" s="60">
        <v>300000</v>
      </c>
      <c r="G639" s="6"/>
      <c r="H639" s="6" t="s">
        <v>128</v>
      </c>
    </row>
    <row r="640" spans="2:9" x14ac:dyDescent="0.3">
      <c r="B640" s="75"/>
      <c r="C640" s="81"/>
      <c r="D640" s="6"/>
      <c r="E640" s="6" t="s">
        <v>93</v>
      </c>
      <c r="F640" s="60">
        <v>200000</v>
      </c>
      <c r="G640" s="6"/>
      <c r="H640" s="6" t="s">
        <v>78</v>
      </c>
    </row>
    <row r="641" spans="2:8" x14ac:dyDescent="0.3">
      <c r="B641" s="75"/>
      <c r="C641" s="79" t="s">
        <v>97</v>
      </c>
      <c r="D641" s="6"/>
      <c r="E641" s="6" t="s">
        <v>14</v>
      </c>
      <c r="F641" s="13"/>
      <c r="G641" s="6"/>
      <c r="H641" s="6" t="s">
        <v>32</v>
      </c>
    </row>
    <row r="642" spans="2:8" x14ac:dyDescent="0.3">
      <c r="B642" s="75"/>
      <c r="C642" s="80"/>
      <c r="D642" s="6"/>
      <c r="E642" s="6" t="s">
        <v>15</v>
      </c>
      <c r="F642" s="13"/>
      <c r="G642" s="6"/>
      <c r="H642" s="6" t="s">
        <v>32</v>
      </c>
    </row>
    <row r="643" spans="2:8" x14ac:dyDescent="0.3">
      <c r="B643" s="75"/>
      <c r="C643" s="80"/>
      <c r="D643" s="6"/>
      <c r="E643" s="6" t="s">
        <v>19</v>
      </c>
      <c r="F643" s="13"/>
      <c r="G643" s="6"/>
      <c r="H643" s="6"/>
    </row>
    <row r="644" spans="2:8" x14ac:dyDescent="0.3">
      <c r="B644" s="75"/>
      <c r="C644" s="81"/>
      <c r="D644" s="6"/>
      <c r="E644" s="6" t="s">
        <v>96</v>
      </c>
      <c r="F644" s="60">
        <v>1000000</v>
      </c>
      <c r="G644" s="6"/>
      <c r="H644" s="6" t="s">
        <v>129</v>
      </c>
    </row>
    <row r="645" spans="2:8" x14ac:dyDescent="0.3">
      <c r="B645" s="75"/>
      <c r="C645" s="82" t="s">
        <v>26</v>
      </c>
      <c r="D645" s="6"/>
      <c r="E645" s="6" t="s">
        <v>27</v>
      </c>
      <c r="F645" s="13"/>
      <c r="G645" s="6"/>
      <c r="H645" s="6"/>
    </row>
    <row r="646" spans="2:8" x14ac:dyDescent="0.3">
      <c r="B646" s="75"/>
      <c r="C646" s="83"/>
      <c r="D646" s="6"/>
      <c r="E646" s="6" t="s">
        <v>38</v>
      </c>
      <c r="F646" s="13"/>
      <c r="G646" s="6"/>
      <c r="H646" s="6"/>
    </row>
    <row r="647" spans="2:8" x14ac:dyDescent="0.3">
      <c r="B647" s="75"/>
      <c r="C647" s="6"/>
      <c r="D647" s="6"/>
      <c r="E647" s="16" t="s">
        <v>23</v>
      </c>
      <c r="F647" s="13">
        <f>SUM(F632:F646)</f>
        <v>3034039</v>
      </c>
      <c r="G647" s="6"/>
      <c r="H647" s="13"/>
    </row>
    <row r="648" spans="2:8" ht="17.25" thickBot="1" x14ac:dyDescent="0.35">
      <c r="B648" s="76"/>
      <c r="C648" s="19" t="s">
        <v>24</v>
      </c>
      <c r="D648" s="14"/>
      <c r="E648" s="14" t="s">
        <v>20</v>
      </c>
      <c r="F648" s="15"/>
      <c r="G648" s="14"/>
      <c r="H648" s="14"/>
    </row>
    <row r="649" spans="2:8" x14ac:dyDescent="0.3">
      <c r="B649" s="74" t="s">
        <v>147</v>
      </c>
      <c r="C649" s="77" t="s">
        <v>6</v>
      </c>
      <c r="D649" s="7"/>
      <c r="E649" s="7" t="s">
        <v>37</v>
      </c>
      <c r="G649" s="12"/>
      <c r="H649" s="20" t="s">
        <v>82</v>
      </c>
    </row>
    <row r="650" spans="2:8" x14ac:dyDescent="0.3">
      <c r="B650" s="75"/>
      <c r="C650" s="78"/>
      <c r="D650" s="6"/>
      <c r="E650" s="6"/>
      <c r="F650" s="13"/>
      <c r="G650" s="6"/>
      <c r="H650" s="6"/>
    </row>
    <row r="651" spans="2:8" x14ac:dyDescent="0.3">
      <c r="B651" s="75"/>
      <c r="C651" s="79" t="s">
        <v>94</v>
      </c>
      <c r="D651" s="6"/>
      <c r="E651" s="6" t="s">
        <v>10</v>
      </c>
      <c r="F651" s="13">
        <v>102000</v>
      </c>
      <c r="G651" s="13">
        <f>SUM(F651,F652,F654,F655,F660,F661)</f>
        <v>727686</v>
      </c>
      <c r="H651" s="13" t="s">
        <v>32</v>
      </c>
    </row>
    <row r="652" spans="2:8" x14ac:dyDescent="0.3">
      <c r="B652" s="75"/>
      <c r="C652" s="80"/>
      <c r="D652" s="6"/>
      <c r="E652" s="6" t="s">
        <v>11</v>
      </c>
      <c r="F652" s="13">
        <v>412232</v>
      </c>
      <c r="G652" s="6"/>
      <c r="H652" s="6" t="s">
        <v>32</v>
      </c>
    </row>
    <row r="653" spans="2:8" x14ac:dyDescent="0.3">
      <c r="B653" s="75"/>
      <c r="C653" s="80"/>
      <c r="D653" s="6"/>
      <c r="E653" s="6" t="s">
        <v>12</v>
      </c>
      <c r="F653" s="13">
        <v>100000</v>
      </c>
      <c r="G653" s="13">
        <f>SUM(F653,F656)</f>
        <v>120000</v>
      </c>
      <c r="H653" s="6" t="s">
        <v>33</v>
      </c>
    </row>
    <row r="654" spans="2:8" x14ac:dyDescent="0.3">
      <c r="B654" s="75"/>
      <c r="C654" s="80"/>
      <c r="D654" s="6"/>
      <c r="E654" s="6" t="s">
        <v>13</v>
      </c>
      <c r="F654" s="13">
        <v>113454</v>
      </c>
      <c r="G654" s="6"/>
      <c r="H654" s="6" t="s">
        <v>32</v>
      </c>
    </row>
    <row r="655" spans="2:8" x14ac:dyDescent="0.3">
      <c r="B655" s="75"/>
      <c r="C655" s="80"/>
      <c r="D655" s="6"/>
      <c r="E655" s="6" t="s">
        <v>17</v>
      </c>
      <c r="F655" s="13">
        <v>100000</v>
      </c>
      <c r="G655" s="6"/>
      <c r="H655" s="6" t="s">
        <v>32</v>
      </c>
    </row>
    <row r="656" spans="2:8" x14ac:dyDescent="0.3">
      <c r="B656" s="75"/>
      <c r="C656" s="80"/>
      <c r="D656" s="6"/>
      <c r="E656" s="6" t="s">
        <v>18</v>
      </c>
      <c r="F656" s="13">
        <v>20000</v>
      </c>
      <c r="G656" s="6"/>
      <c r="H656" s="6" t="s">
        <v>33</v>
      </c>
    </row>
    <row r="657" spans="2:9" x14ac:dyDescent="0.3">
      <c r="B657" s="75"/>
      <c r="C657" s="81"/>
      <c r="D657" s="6"/>
      <c r="E657" t="s">
        <v>92</v>
      </c>
      <c r="F657" s="59"/>
      <c r="H657" t="s">
        <v>78</v>
      </c>
    </row>
    <row r="658" spans="2:9" x14ac:dyDescent="0.3">
      <c r="B658" s="75"/>
      <c r="C658" s="79" t="s">
        <v>95</v>
      </c>
      <c r="D658" s="6"/>
      <c r="E658" s="6" t="s">
        <v>90</v>
      </c>
      <c r="F658" s="60">
        <v>300000</v>
      </c>
      <c r="G658" s="6"/>
      <c r="H658" s="6" t="s">
        <v>128</v>
      </c>
    </row>
    <row r="659" spans="2:9" x14ac:dyDescent="0.3">
      <c r="B659" s="75"/>
      <c r="C659" s="81"/>
      <c r="D659" s="6"/>
      <c r="E659" s="6" t="s">
        <v>93</v>
      </c>
      <c r="F659" s="60">
        <v>200000</v>
      </c>
      <c r="G659" s="6"/>
      <c r="H659" s="6" t="s">
        <v>78</v>
      </c>
    </row>
    <row r="660" spans="2:9" x14ac:dyDescent="0.3">
      <c r="B660" s="75"/>
      <c r="C660" s="79" t="s">
        <v>97</v>
      </c>
      <c r="D660" s="6"/>
      <c r="E660" s="6" t="s">
        <v>14</v>
      </c>
      <c r="F660" s="13"/>
      <c r="G660" s="6"/>
      <c r="H660" s="6" t="s">
        <v>32</v>
      </c>
    </row>
    <row r="661" spans="2:9" x14ac:dyDescent="0.3">
      <c r="B661" s="75"/>
      <c r="C661" s="80"/>
      <c r="D661" s="6"/>
      <c r="E661" s="6" t="s">
        <v>15</v>
      </c>
      <c r="F661" s="13"/>
      <c r="G661" s="6"/>
      <c r="H661" s="6" t="s">
        <v>32</v>
      </c>
    </row>
    <row r="662" spans="2:9" x14ac:dyDescent="0.3">
      <c r="B662" s="75"/>
      <c r="C662" s="80"/>
      <c r="D662" s="6"/>
      <c r="E662" s="6" t="s">
        <v>19</v>
      </c>
      <c r="F662" s="13"/>
      <c r="G662" s="6"/>
      <c r="H662" s="6"/>
    </row>
    <row r="663" spans="2:9" x14ac:dyDescent="0.3">
      <c r="B663" s="75"/>
      <c r="C663" s="81"/>
      <c r="D663" s="6"/>
      <c r="E663" s="6" t="s">
        <v>96</v>
      </c>
      <c r="F663" s="60">
        <v>1000000</v>
      </c>
      <c r="G663" s="6"/>
      <c r="H663" s="6" t="s">
        <v>129</v>
      </c>
    </row>
    <row r="664" spans="2:9" x14ac:dyDescent="0.3">
      <c r="B664" s="75"/>
      <c r="C664" s="82" t="s">
        <v>26</v>
      </c>
      <c r="D664" s="6"/>
      <c r="E664" s="6" t="s">
        <v>27</v>
      </c>
      <c r="F664" s="13"/>
      <c r="G664" s="6"/>
      <c r="H664" s="6"/>
    </row>
    <row r="665" spans="2:9" x14ac:dyDescent="0.3">
      <c r="B665" s="75"/>
      <c r="C665" s="83"/>
      <c r="D665" s="6"/>
      <c r="E665" s="6" t="s">
        <v>38</v>
      </c>
      <c r="F665" s="13"/>
      <c r="G665" s="6"/>
      <c r="H665" s="6"/>
    </row>
    <row r="666" spans="2:9" x14ac:dyDescent="0.3">
      <c r="B666" s="75"/>
      <c r="C666" s="6"/>
      <c r="D666" s="6"/>
      <c r="E666" s="16" t="s">
        <v>23</v>
      </c>
      <c r="F666" s="13">
        <f>SUM(F651:F665)</f>
        <v>2347686</v>
      </c>
      <c r="G666" s="6"/>
      <c r="H666" s="13"/>
    </row>
    <row r="667" spans="2:9" ht="17.25" thickBot="1" x14ac:dyDescent="0.35">
      <c r="B667" s="76"/>
      <c r="C667" s="19" t="s">
        <v>24</v>
      </c>
      <c r="D667" s="14"/>
      <c r="E667" s="14" t="s">
        <v>20</v>
      </c>
      <c r="F667" s="15"/>
      <c r="G667" s="14"/>
      <c r="H667" s="14"/>
    </row>
    <row r="668" spans="2:9" x14ac:dyDescent="0.3">
      <c r="B668" s="74" t="s">
        <v>148</v>
      </c>
      <c r="C668" s="77" t="s">
        <v>6</v>
      </c>
      <c r="D668" s="7"/>
      <c r="E668" s="7" t="s">
        <v>37</v>
      </c>
      <c r="G668" s="12"/>
      <c r="H668" s="20" t="s">
        <v>82</v>
      </c>
    </row>
    <row r="669" spans="2:9" x14ac:dyDescent="0.3">
      <c r="B669" s="75"/>
      <c r="C669" s="78"/>
      <c r="D669" s="6"/>
      <c r="E669" s="6"/>
      <c r="F669" s="13"/>
      <c r="G669" s="6"/>
      <c r="H669" s="6"/>
    </row>
    <row r="670" spans="2:9" x14ac:dyDescent="0.3">
      <c r="B670" s="75"/>
      <c r="C670" s="79" t="s">
        <v>94</v>
      </c>
      <c r="D670" s="6"/>
      <c r="E670" s="6" t="s">
        <v>10</v>
      </c>
      <c r="F670" s="13">
        <v>102000</v>
      </c>
      <c r="G670" s="13">
        <f>SUM(F670,F671,F673,F674,F679,F680)</f>
        <v>1373546</v>
      </c>
      <c r="H670" s="13" t="s">
        <v>32</v>
      </c>
      <c r="I670" s="9">
        <f>SUM(F670,F673,F674)</f>
        <v>315454</v>
      </c>
    </row>
    <row r="671" spans="2:9" x14ac:dyDescent="0.3">
      <c r="B671" s="75"/>
      <c r="C671" s="80"/>
      <c r="D671" s="6"/>
      <c r="E671" s="6" t="s">
        <v>11</v>
      </c>
      <c r="F671" s="13">
        <v>1058092</v>
      </c>
      <c r="G671" s="6"/>
      <c r="H671" s="6" t="s">
        <v>32</v>
      </c>
    </row>
    <row r="672" spans="2:9" x14ac:dyDescent="0.3">
      <c r="B672" s="75"/>
      <c r="C672" s="80"/>
      <c r="D672" s="6"/>
      <c r="E672" s="6" t="s">
        <v>12</v>
      </c>
      <c r="F672" s="13">
        <v>100000</v>
      </c>
      <c r="G672" s="13">
        <f>SUM(F672,F675)</f>
        <v>120000</v>
      </c>
      <c r="H672" s="6" t="s">
        <v>33</v>
      </c>
    </row>
    <row r="673" spans="2:8" x14ac:dyDescent="0.3">
      <c r="B673" s="75"/>
      <c r="C673" s="80"/>
      <c r="D673" s="6"/>
      <c r="E673" s="6" t="s">
        <v>13</v>
      </c>
      <c r="F673" s="13">
        <v>113454</v>
      </c>
      <c r="G673" s="6"/>
      <c r="H673" s="6" t="s">
        <v>32</v>
      </c>
    </row>
    <row r="674" spans="2:8" x14ac:dyDescent="0.3">
      <c r="B674" s="75"/>
      <c r="C674" s="80"/>
      <c r="D674" s="6"/>
      <c r="E674" s="6" t="s">
        <v>17</v>
      </c>
      <c r="F674" s="13">
        <v>100000</v>
      </c>
      <c r="G674" s="6"/>
      <c r="H674" s="6" t="s">
        <v>32</v>
      </c>
    </row>
    <row r="675" spans="2:8" x14ac:dyDescent="0.3">
      <c r="B675" s="75"/>
      <c r="C675" s="80"/>
      <c r="D675" s="6"/>
      <c r="E675" s="6" t="s">
        <v>18</v>
      </c>
      <c r="F675" s="13">
        <v>20000</v>
      </c>
      <c r="G675" s="6"/>
      <c r="H675" s="6" t="s">
        <v>33</v>
      </c>
    </row>
    <row r="676" spans="2:8" x14ac:dyDescent="0.3">
      <c r="B676" s="75"/>
      <c r="C676" s="81"/>
      <c r="D676" s="6"/>
      <c r="E676" t="s">
        <v>92</v>
      </c>
      <c r="F676" s="59"/>
      <c r="H676" t="s">
        <v>78</v>
      </c>
    </row>
    <row r="677" spans="2:8" x14ac:dyDescent="0.3">
      <c r="B677" s="75"/>
      <c r="C677" s="79" t="s">
        <v>95</v>
      </c>
      <c r="D677" s="6"/>
      <c r="E677" s="6" t="s">
        <v>90</v>
      </c>
      <c r="F677" s="60">
        <v>300000</v>
      </c>
      <c r="G677" s="6"/>
      <c r="H677" s="6" t="s">
        <v>128</v>
      </c>
    </row>
    <row r="678" spans="2:8" x14ac:dyDescent="0.3">
      <c r="B678" s="75"/>
      <c r="C678" s="81"/>
      <c r="D678" s="6"/>
      <c r="E678" s="6" t="s">
        <v>93</v>
      </c>
      <c r="F678" s="60">
        <v>200000</v>
      </c>
      <c r="G678" s="6"/>
      <c r="H678" s="6" t="s">
        <v>78</v>
      </c>
    </row>
    <row r="679" spans="2:8" x14ac:dyDescent="0.3">
      <c r="B679" s="75"/>
      <c r="C679" s="79" t="s">
        <v>97</v>
      </c>
      <c r="D679" s="6"/>
      <c r="E679" s="6" t="s">
        <v>14</v>
      </c>
      <c r="F679" s="13"/>
      <c r="G679" s="6"/>
      <c r="H679" s="6" t="s">
        <v>32</v>
      </c>
    </row>
    <row r="680" spans="2:8" x14ac:dyDescent="0.3">
      <c r="B680" s="75"/>
      <c r="C680" s="80"/>
      <c r="D680" s="6"/>
      <c r="E680" s="6" t="s">
        <v>15</v>
      </c>
      <c r="F680" s="13"/>
      <c r="G680" s="6"/>
      <c r="H680" s="6" t="s">
        <v>32</v>
      </c>
    </row>
    <row r="681" spans="2:8" x14ac:dyDescent="0.3">
      <c r="B681" s="75"/>
      <c r="C681" s="80"/>
      <c r="D681" s="6"/>
      <c r="E681" s="6" t="s">
        <v>19</v>
      </c>
      <c r="F681" s="13"/>
      <c r="G681" s="6"/>
      <c r="H681" s="6"/>
    </row>
    <row r="682" spans="2:8" x14ac:dyDescent="0.3">
      <c r="B682" s="75"/>
      <c r="C682" s="81"/>
      <c r="D682" s="6"/>
      <c r="E682" s="6" t="s">
        <v>96</v>
      </c>
      <c r="F682" s="60">
        <v>1000000</v>
      </c>
      <c r="G682" s="6"/>
      <c r="H682" s="6" t="s">
        <v>129</v>
      </c>
    </row>
    <row r="683" spans="2:8" x14ac:dyDescent="0.3">
      <c r="B683" s="75"/>
      <c r="C683" s="82" t="s">
        <v>26</v>
      </c>
      <c r="D683" s="6"/>
      <c r="E683" s="6" t="s">
        <v>27</v>
      </c>
      <c r="F683" s="13"/>
      <c r="G683" s="6"/>
      <c r="H683" s="6"/>
    </row>
    <row r="684" spans="2:8" x14ac:dyDescent="0.3">
      <c r="B684" s="75"/>
      <c r="C684" s="83"/>
      <c r="D684" s="6"/>
      <c r="E684" s="6" t="s">
        <v>38</v>
      </c>
      <c r="F684" s="13"/>
      <c r="G684" s="6"/>
      <c r="H684" s="6"/>
    </row>
    <row r="685" spans="2:8" x14ac:dyDescent="0.3">
      <c r="B685" s="75"/>
      <c r="C685" s="6"/>
      <c r="D685" s="6"/>
      <c r="E685" s="16" t="s">
        <v>23</v>
      </c>
      <c r="F685" s="13">
        <f>SUM(F670:F684)</f>
        <v>2993546</v>
      </c>
      <c r="G685" s="6"/>
      <c r="H685" s="13"/>
    </row>
    <row r="686" spans="2:8" ht="17.25" thickBot="1" x14ac:dyDescent="0.35">
      <c r="B686" s="76"/>
      <c r="C686" s="19" t="s">
        <v>24</v>
      </c>
      <c r="D686" s="14"/>
      <c r="E686" s="14" t="s">
        <v>20</v>
      </c>
      <c r="F686" s="15"/>
      <c r="G686" s="14"/>
      <c r="H686" s="14"/>
    </row>
    <row r="687" spans="2:8" x14ac:dyDescent="0.3">
      <c r="B687" s="74" t="s">
        <v>149</v>
      </c>
      <c r="C687" s="77" t="s">
        <v>6</v>
      </c>
      <c r="D687" s="7"/>
      <c r="E687" s="7" t="s">
        <v>37</v>
      </c>
      <c r="G687" s="12"/>
      <c r="H687" s="20" t="s">
        <v>82</v>
      </c>
    </row>
    <row r="688" spans="2:8" x14ac:dyDescent="0.3">
      <c r="B688" s="75"/>
      <c r="C688" s="78"/>
      <c r="D688" s="6"/>
      <c r="E688" s="6"/>
      <c r="F688" s="13"/>
      <c r="G688" s="6"/>
      <c r="H688" s="6"/>
    </row>
    <row r="689" spans="2:8" x14ac:dyDescent="0.3">
      <c r="B689" s="75"/>
      <c r="C689" s="79" t="s">
        <v>94</v>
      </c>
      <c r="D689" s="6"/>
      <c r="E689" s="6" t="s">
        <v>10</v>
      </c>
      <c r="F689" s="13">
        <v>102000</v>
      </c>
      <c r="G689" s="13">
        <f>SUM(F689,F690,F692,F693,F698,F699)</f>
        <v>1811185</v>
      </c>
      <c r="H689" s="13" t="s">
        <v>32</v>
      </c>
    </row>
    <row r="690" spans="2:8" x14ac:dyDescent="0.3">
      <c r="B690" s="75"/>
      <c r="C690" s="80"/>
      <c r="D690" s="6"/>
      <c r="E690" s="6" t="s">
        <v>11</v>
      </c>
      <c r="F690" s="13">
        <v>1495731</v>
      </c>
      <c r="G690" s="6"/>
      <c r="H690" s="6" t="s">
        <v>32</v>
      </c>
    </row>
    <row r="691" spans="2:8" x14ac:dyDescent="0.3">
      <c r="B691" s="75"/>
      <c r="C691" s="80"/>
      <c r="D691" s="6"/>
      <c r="E691" s="6" t="s">
        <v>12</v>
      </c>
      <c r="F691" s="13">
        <v>100000</v>
      </c>
      <c r="G691" s="13">
        <f>SUM(F691,F694)</f>
        <v>120000</v>
      </c>
      <c r="H691" s="6" t="s">
        <v>33</v>
      </c>
    </row>
    <row r="692" spans="2:8" x14ac:dyDescent="0.3">
      <c r="B692" s="75"/>
      <c r="C692" s="80"/>
      <c r="D692" s="6"/>
      <c r="E692" s="6" t="s">
        <v>13</v>
      </c>
      <c r="F692" s="13">
        <v>113454</v>
      </c>
      <c r="G692" s="6"/>
      <c r="H692" s="6" t="s">
        <v>32</v>
      </c>
    </row>
    <row r="693" spans="2:8" x14ac:dyDescent="0.3">
      <c r="B693" s="75"/>
      <c r="C693" s="80"/>
      <c r="D693" s="6"/>
      <c r="E693" s="6" t="s">
        <v>17</v>
      </c>
      <c r="F693" s="13">
        <v>100000</v>
      </c>
      <c r="G693" s="6"/>
      <c r="H693" s="6" t="s">
        <v>32</v>
      </c>
    </row>
    <row r="694" spans="2:8" x14ac:dyDescent="0.3">
      <c r="B694" s="75"/>
      <c r="C694" s="80"/>
      <c r="D694" s="6"/>
      <c r="E694" s="6" t="s">
        <v>18</v>
      </c>
      <c r="F694" s="13">
        <v>20000</v>
      </c>
      <c r="G694" s="6"/>
      <c r="H694" s="6" t="s">
        <v>33</v>
      </c>
    </row>
    <row r="695" spans="2:8" x14ac:dyDescent="0.3">
      <c r="B695" s="75"/>
      <c r="C695" s="81"/>
      <c r="D695" s="6"/>
      <c r="E695" t="s">
        <v>92</v>
      </c>
      <c r="F695" s="59"/>
      <c r="H695" t="s">
        <v>78</v>
      </c>
    </row>
    <row r="696" spans="2:8" x14ac:dyDescent="0.3">
      <c r="B696" s="75"/>
      <c r="C696" s="79" t="s">
        <v>95</v>
      </c>
      <c r="D696" s="6"/>
      <c r="E696" s="6" t="s">
        <v>90</v>
      </c>
      <c r="F696" s="60">
        <v>300000</v>
      </c>
      <c r="G696" s="6"/>
      <c r="H696" s="6" t="s">
        <v>128</v>
      </c>
    </row>
    <row r="697" spans="2:8" x14ac:dyDescent="0.3">
      <c r="B697" s="75"/>
      <c r="C697" s="81"/>
      <c r="D697" s="6"/>
      <c r="E697" s="6" t="s">
        <v>93</v>
      </c>
      <c r="F697" s="60">
        <v>200000</v>
      </c>
      <c r="G697" s="6"/>
      <c r="H697" s="6" t="s">
        <v>78</v>
      </c>
    </row>
    <row r="698" spans="2:8" x14ac:dyDescent="0.3">
      <c r="B698" s="75"/>
      <c r="C698" s="79" t="s">
        <v>97</v>
      </c>
      <c r="D698" s="6"/>
      <c r="E698" s="6" t="s">
        <v>14</v>
      </c>
      <c r="F698" s="13"/>
      <c r="G698" s="6"/>
      <c r="H698" s="6" t="s">
        <v>32</v>
      </c>
    </row>
    <row r="699" spans="2:8" x14ac:dyDescent="0.3">
      <c r="B699" s="75"/>
      <c r="C699" s="80"/>
      <c r="D699" s="6"/>
      <c r="E699" s="6" t="s">
        <v>15</v>
      </c>
      <c r="F699" s="13"/>
      <c r="G699" s="6"/>
      <c r="H699" s="6" t="s">
        <v>32</v>
      </c>
    </row>
    <row r="700" spans="2:8" x14ac:dyDescent="0.3">
      <c r="B700" s="75"/>
      <c r="C700" s="80"/>
      <c r="D700" s="6"/>
      <c r="E700" s="6" t="s">
        <v>19</v>
      </c>
      <c r="F700" s="13"/>
      <c r="G700" s="6"/>
      <c r="H700" s="6"/>
    </row>
    <row r="701" spans="2:8" x14ac:dyDescent="0.3">
      <c r="B701" s="75"/>
      <c r="C701" s="81"/>
      <c r="D701" s="6"/>
      <c r="E701" s="6" t="s">
        <v>96</v>
      </c>
      <c r="F701" s="60">
        <v>1000000</v>
      </c>
      <c r="G701" s="6"/>
      <c r="H701" s="6" t="s">
        <v>129</v>
      </c>
    </row>
    <row r="702" spans="2:8" x14ac:dyDescent="0.3">
      <c r="B702" s="75"/>
      <c r="C702" s="82" t="s">
        <v>26</v>
      </c>
      <c r="D702" s="6"/>
      <c r="E702" s="6" t="s">
        <v>27</v>
      </c>
      <c r="F702" s="13"/>
      <c r="G702" s="6"/>
      <c r="H702" s="6"/>
    </row>
    <row r="703" spans="2:8" x14ac:dyDescent="0.3">
      <c r="B703" s="75"/>
      <c r="C703" s="83"/>
      <c r="D703" s="6"/>
      <c r="E703" s="6" t="s">
        <v>38</v>
      </c>
      <c r="F703" s="13"/>
      <c r="G703" s="6"/>
      <c r="H703" s="6"/>
    </row>
    <row r="704" spans="2:8" x14ac:dyDescent="0.3">
      <c r="B704" s="75"/>
      <c r="C704" s="6"/>
      <c r="D704" s="6"/>
      <c r="E704" s="16" t="s">
        <v>23</v>
      </c>
      <c r="F704" s="13">
        <f>SUM(F689:F703)</f>
        <v>3431185</v>
      </c>
      <c r="G704" s="6"/>
      <c r="H704" s="13"/>
    </row>
    <row r="705" spans="2:8" ht="17.25" thickBot="1" x14ac:dyDescent="0.35">
      <c r="B705" s="76"/>
      <c r="C705" s="19" t="s">
        <v>24</v>
      </c>
      <c r="D705" s="14"/>
      <c r="E705" s="14" t="s">
        <v>20</v>
      </c>
      <c r="F705" s="15"/>
      <c r="G705" s="14"/>
      <c r="H705" s="14"/>
    </row>
    <row r="706" spans="2:8" x14ac:dyDescent="0.3">
      <c r="B706" s="74" t="s">
        <v>150</v>
      </c>
      <c r="C706" s="77" t="s">
        <v>6</v>
      </c>
      <c r="D706" s="7"/>
      <c r="E706" s="7" t="s">
        <v>37</v>
      </c>
      <c r="G706" s="12"/>
      <c r="H706" s="20" t="s">
        <v>82</v>
      </c>
    </row>
    <row r="707" spans="2:8" x14ac:dyDescent="0.3">
      <c r="B707" s="75"/>
      <c r="C707" s="78"/>
      <c r="D707" s="6"/>
      <c r="E707" s="6"/>
      <c r="F707" s="13"/>
      <c r="G707" s="6"/>
      <c r="H707" s="6"/>
    </row>
    <row r="708" spans="2:8" x14ac:dyDescent="0.3">
      <c r="B708" s="75"/>
      <c r="C708" s="79" t="s">
        <v>94</v>
      </c>
      <c r="D708" s="6"/>
      <c r="E708" s="6" t="s">
        <v>10</v>
      </c>
      <c r="F708" s="13">
        <v>102000</v>
      </c>
      <c r="G708" s="13">
        <f>SUM(F708,F709,F711,F712,F717,F718)</f>
        <v>932315</v>
      </c>
      <c r="H708" s="13" t="s">
        <v>32</v>
      </c>
    </row>
    <row r="709" spans="2:8" x14ac:dyDescent="0.3">
      <c r="B709" s="75"/>
      <c r="C709" s="80"/>
      <c r="D709" s="6"/>
      <c r="E709" s="6" t="s">
        <v>11</v>
      </c>
      <c r="F709" s="13">
        <v>616861</v>
      </c>
      <c r="G709" s="6"/>
      <c r="H709" s="6" t="s">
        <v>32</v>
      </c>
    </row>
    <row r="710" spans="2:8" x14ac:dyDescent="0.3">
      <c r="B710" s="75"/>
      <c r="C710" s="80"/>
      <c r="D710" s="6"/>
      <c r="E710" s="6" t="s">
        <v>12</v>
      </c>
      <c r="F710" s="13">
        <v>100000</v>
      </c>
      <c r="G710" s="13">
        <f>SUM(F710,F713)</f>
        <v>120000</v>
      </c>
      <c r="H710" s="6" t="s">
        <v>33</v>
      </c>
    </row>
    <row r="711" spans="2:8" x14ac:dyDescent="0.3">
      <c r="B711" s="75"/>
      <c r="C711" s="80"/>
      <c r="D711" s="6"/>
      <c r="E711" s="6" t="s">
        <v>13</v>
      </c>
      <c r="F711" s="13">
        <v>113454</v>
      </c>
      <c r="G711" s="6"/>
      <c r="H711" s="6" t="s">
        <v>32</v>
      </c>
    </row>
    <row r="712" spans="2:8" x14ac:dyDescent="0.3">
      <c r="B712" s="75"/>
      <c r="C712" s="80"/>
      <c r="D712" s="6"/>
      <c r="E712" s="6" t="s">
        <v>17</v>
      </c>
      <c r="F712" s="13">
        <v>100000</v>
      </c>
      <c r="G712" s="6"/>
      <c r="H712" s="6" t="s">
        <v>32</v>
      </c>
    </row>
    <row r="713" spans="2:8" x14ac:dyDescent="0.3">
      <c r="B713" s="75"/>
      <c r="C713" s="80"/>
      <c r="D713" s="6"/>
      <c r="E713" s="6" t="s">
        <v>18</v>
      </c>
      <c r="F713" s="13">
        <v>20000</v>
      </c>
      <c r="G713" s="6"/>
      <c r="H713" s="6" t="s">
        <v>33</v>
      </c>
    </row>
    <row r="714" spans="2:8" x14ac:dyDescent="0.3">
      <c r="B714" s="75"/>
      <c r="C714" s="81"/>
      <c r="D714" s="6"/>
      <c r="E714" t="s">
        <v>92</v>
      </c>
      <c r="F714" s="59"/>
      <c r="H714" t="s">
        <v>78</v>
      </c>
    </row>
    <row r="715" spans="2:8" x14ac:dyDescent="0.3">
      <c r="B715" s="75"/>
      <c r="C715" s="79" t="s">
        <v>95</v>
      </c>
      <c r="D715" s="6"/>
      <c r="E715" s="6" t="s">
        <v>90</v>
      </c>
      <c r="F715" s="60">
        <v>300000</v>
      </c>
      <c r="G715" s="6"/>
      <c r="H715" s="6" t="s">
        <v>128</v>
      </c>
    </row>
    <row r="716" spans="2:8" x14ac:dyDescent="0.3">
      <c r="B716" s="75"/>
      <c r="C716" s="81"/>
      <c r="D716" s="6"/>
      <c r="E716" s="6" t="s">
        <v>93</v>
      </c>
      <c r="F716" s="60">
        <v>200000</v>
      </c>
      <c r="G716" s="6"/>
      <c r="H716" s="6" t="s">
        <v>78</v>
      </c>
    </row>
    <row r="717" spans="2:8" x14ac:dyDescent="0.3">
      <c r="B717" s="75"/>
      <c r="C717" s="79" t="s">
        <v>97</v>
      </c>
      <c r="D717" s="6"/>
      <c r="E717" s="6" t="s">
        <v>14</v>
      </c>
      <c r="F717" s="13"/>
      <c r="G717" s="6"/>
      <c r="H717" s="6" t="s">
        <v>32</v>
      </c>
    </row>
    <row r="718" spans="2:8" x14ac:dyDescent="0.3">
      <c r="B718" s="75"/>
      <c r="C718" s="80"/>
      <c r="D718" s="6"/>
      <c r="E718" s="6" t="s">
        <v>15</v>
      </c>
      <c r="F718" s="13"/>
      <c r="G718" s="6"/>
      <c r="H718" s="6" t="s">
        <v>32</v>
      </c>
    </row>
    <row r="719" spans="2:8" x14ac:dyDescent="0.3">
      <c r="B719" s="75"/>
      <c r="C719" s="80"/>
      <c r="D719" s="6"/>
      <c r="E719" s="6" t="s">
        <v>19</v>
      </c>
      <c r="F719" s="13"/>
      <c r="G719" s="6"/>
      <c r="H719" s="6"/>
    </row>
    <row r="720" spans="2:8" x14ac:dyDescent="0.3">
      <c r="B720" s="75"/>
      <c r="C720" s="81"/>
      <c r="D720" s="6"/>
      <c r="E720" s="6" t="s">
        <v>96</v>
      </c>
      <c r="F720" s="60">
        <v>1000000</v>
      </c>
      <c r="G720" s="6"/>
      <c r="H720" s="6" t="s">
        <v>129</v>
      </c>
    </row>
    <row r="721" spans="2:8" x14ac:dyDescent="0.3">
      <c r="B721" s="75"/>
      <c r="C721" s="82" t="s">
        <v>26</v>
      </c>
      <c r="D721" s="6"/>
      <c r="E721" s="6" t="s">
        <v>27</v>
      </c>
      <c r="F721" s="13"/>
      <c r="G721" s="6"/>
      <c r="H721" s="6"/>
    </row>
    <row r="722" spans="2:8" x14ac:dyDescent="0.3">
      <c r="B722" s="75"/>
      <c r="C722" s="83"/>
      <c r="D722" s="6"/>
      <c r="E722" s="6" t="s">
        <v>38</v>
      </c>
      <c r="F722" s="13"/>
      <c r="G722" s="6"/>
      <c r="H722" s="6"/>
    </row>
    <row r="723" spans="2:8" x14ac:dyDescent="0.3">
      <c r="B723" s="75"/>
      <c r="C723" s="6"/>
      <c r="D723" s="6"/>
      <c r="E723" s="16" t="s">
        <v>23</v>
      </c>
      <c r="F723" s="13">
        <f>SUM(F708:F722)</f>
        <v>2552315</v>
      </c>
      <c r="G723" s="6"/>
      <c r="H723" s="13"/>
    </row>
    <row r="724" spans="2:8" ht="17.25" thickBot="1" x14ac:dyDescent="0.35">
      <c r="B724" s="76"/>
      <c r="C724" s="19" t="s">
        <v>24</v>
      </c>
      <c r="D724" s="14"/>
      <c r="E724" s="14" t="s">
        <v>20</v>
      </c>
      <c r="F724" s="15"/>
      <c r="G724" s="14"/>
      <c r="H724" s="14"/>
    </row>
    <row r="725" spans="2:8" x14ac:dyDescent="0.3">
      <c r="B725" s="74" t="s">
        <v>151</v>
      </c>
      <c r="C725" s="77" t="s">
        <v>6</v>
      </c>
      <c r="D725" s="7"/>
      <c r="E725" s="7" t="s">
        <v>37</v>
      </c>
      <c r="G725" s="12"/>
      <c r="H725" s="20" t="s">
        <v>82</v>
      </c>
    </row>
    <row r="726" spans="2:8" x14ac:dyDescent="0.3">
      <c r="B726" s="75"/>
      <c r="C726" s="78"/>
      <c r="D726" s="6"/>
      <c r="E726" s="6"/>
      <c r="F726" s="13"/>
      <c r="G726" s="6"/>
      <c r="H726" s="6"/>
    </row>
    <row r="727" spans="2:8" x14ac:dyDescent="0.3">
      <c r="B727" s="75"/>
      <c r="C727" s="79" t="s">
        <v>94</v>
      </c>
      <c r="D727" s="6"/>
      <c r="E727" s="6" t="s">
        <v>10</v>
      </c>
      <c r="F727" s="13">
        <v>102000</v>
      </c>
      <c r="G727" s="13">
        <f>SUM(F727,F728,F730,F731,F736,F737)</f>
        <v>568824</v>
      </c>
      <c r="H727" s="13" t="s">
        <v>32</v>
      </c>
    </row>
    <row r="728" spans="2:8" x14ac:dyDescent="0.3">
      <c r="B728" s="75"/>
      <c r="C728" s="80"/>
      <c r="D728" s="6"/>
      <c r="E728" s="6" t="s">
        <v>11</v>
      </c>
      <c r="F728" s="13">
        <v>253370</v>
      </c>
      <c r="G728" s="6"/>
      <c r="H728" s="6" t="s">
        <v>32</v>
      </c>
    </row>
    <row r="729" spans="2:8" x14ac:dyDescent="0.3">
      <c r="B729" s="75"/>
      <c r="C729" s="80"/>
      <c r="D729" s="6"/>
      <c r="E729" s="6" t="s">
        <v>12</v>
      </c>
      <c r="F729" s="13">
        <v>100000</v>
      </c>
      <c r="G729" s="13">
        <f>SUM(F729,F732)</f>
        <v>120000</v>
      </c>
      <c r="H729" s="6" t="s">
        <v>33</v>
      </c>
    </row>
    <row r="730" spans="2:8" x14ac:dyDescent="0.3">
      <c r="B730" s="75"/>
      <c r="C730" s="80"/>
      <c r="D730" s="6"/>
      <c r="E730" s="6" t="s">
        <v>13</v>
      </c>
      <c r="F730" s="13">
        <v>113454</v>
      </c>
      <c r="G730" s="6"/>
      <c r="H730" s="6" t="s">
        <v>32</v>
      </c>
    </row>
    <row r="731" spans="2:8" x14ac:dyDescent="0.3">
      <c r="B731" s="75"/>
      <c r="C731" s="80"/>
      <c r="D731" s="6"/>
      <c r="E731" s="6" t="s">
        <v>17</v>
      </c>
      <c r="F731" s="13">
        <v>100000</v>
      </c>
      <c r="G731" s="6"/>
      <c r="H731" s="6" t="s">
        <v>32</v>
      </c>
    </row>
    <row r="732" spans="2:8" x14ac:dyDescent="0.3">
      <c r="B732" s="75"/>
      <c r="C732" s="80"/>
      <c r="D732" s="6"/>
      <c r="E732" s="6" t="s">
        <v>18</v>
      </c>
      <c r="F732" s="13">
        <v>20000</v>
      </c>
      <c r="G732" s="6"/>
      <c r="H732" s="6" t="s">
        <v>33</v>
      </c>
    </row>
    <row r="733" spans="2:8" x14ac:dyDescent="0.3">
      <c r="B733" s="75"/>
      <c r="C733" s="81"/>
      <c r="D733" s="6"/>
      <c r="E733" t="s">
        <v>92</v>
      </c>
      <c r="F733" s="59"/>
      <c r="H733" t="s">
        <v>78</v>
      </c>
    </row>
    <row r="734" spans="2:8" x14ac:dyDescent="0.3">
      <c r="B734" s="75"/>
      <c r="C734" s="79" t="s">
        <v>95</v>
      </c>
      <c r="D734" s="6"/>
      <c r="E734" s="6" t="s">
        <v>90</v>
      </c>
      <c r="F734" s="60">
        <v>300000</v>
      </c>
      <c r="G734" s="6"/>
      <c r="H734" s="6" t="s">
        <v>128</v>
      </c>
    </row>
    <row r="735" spans="2:8" x14ac:dyDescent="0.3">
      <c r="B735" s="75"/>
      <c r="C735" s="81"/>
      <c r="D735" s="6"/>
      <c r="E735" s="6" t="s">
        <v>93</v>
      </c>
      <c r="F735" s="60">
        <v>200000</v>
      </c>
      <c r="G735" s="6"/>
      <c r="H735" s="6" t="s">
        <v>78</v>
      </c>
    </row>
    <row r="736" spans="2:8" x14ac:dyDescent="0.3">
      <c r="B736" s="75"/>
      <c r="C736" s="79" t="s">
        <v>97</v>
      </c>
      <c r="D736" s="6"/>
      <c r="E736" s="6" t="s">
        <v>14</v>
      </c>
      <c r="F736" s="13"/>
      <c r="G736" s="6"/>
      <c r="H736" s="6" t="s">
        <v>32</v>
      </c>
    </row>
    <row r="737" spans="2:8" x14ac:dyDescent="0.3">
      <c r="B737" s="75"/>
      <c r="C737" s="80"/>
      <c r="D737" s="6"/>
      <c r="E737" s="6" t="s">
        <v>15</v>
      </c>
      <c r="F737" s="13"/>
      <c r="G737" s="6"/>
      <c r="H737" s="6" t="s">
        <v>32</v>
      </c>
    </row>
    <row r="738" spans="2:8" x14ac:dyDescent="0.3">
      <c r="B738" s="75"/>
      <c r="C738" s="80"/>
      <c r="D738" s="6"/>
      <c r="E738" s="6" t="s">
        <v>19</v>
      </c>
      <c r="F738" s="13"/>
      <c r="G738" s="6"/>
      <c r="H738" s="6"/>
    </row>
    <row r="739" spans="2:8" x14ac:dyDescent="0.3">
      <c r="B739" s="75"/>
      <c r="C739" s="81"/>
      <c r="D739" s="6"/>
      <c r="E739" s="6" t="s">
        <v>96</v>
      </c>
      <c r="F739" s="60">
        <v>1000000</v>
      </c>
      <c r="G739" s="6"/>
      <c r="H739" s="6" t="s">
        <v>129</v>
      </c>
    </row>
    <row r="740" spans="2:8" x14ac:dyDescent="0.3">
      <c r="B740" s="75"/>
      <c r="C740" s="82" t="s">
        <v>26</v>
      </c>
      <c r="D740" s="6"/>
      <c r="E740" s="6" t="s">
        <v>27</v>
      </c>
      <c r="F740" s="13"/>
      <c r="G740" s="6"/>
      <c r="H740" s="6"/>
    </row>
    <row r="741" spans="2:8" x14ac:dyDescent="0.3">
      <c r="B741" s="75"/>
      <c r="C741" s="83"/>
      <c r="D741" s="6"/>
      <c r="E741" s="6" t="s">
        <v>38</v>
      </c>
      <c r="F741" s="13"/>
      <c r="G741" s="6"/>
      <c r="H741" s="6"/>
    </row>
    <row r="742" spans="2:8" x14ac:dyDescent="0.3">
      <c r="B742" s="75"/>
      <c r="C742" s="6"/>
      <c r="D742" s="6"/>
      <c r="E742" s="16" t="s">
        <v>23</v>
      </c>
      <c r="F742" s="13">
        <f>SUM(F727:F741)</f>
        <v>2188824</v>
      </c>
      <c r="G742" s="6"/>
      <c r="H742" s="13"/>
    </row>
    <row r="743" spans="2:8" ht="17.25" thickBot="1" x14ac:dyDescent="0.35">
      <c r="B743" s="76"/>
      <c r="C743" s="19" t="s">
        <v>24</v>
      </c>
      <c r="D743" s="14"/>
      <c r="E743" s="14" t="s">
        <v>20</v>
      </c>
      <c r="F743" s="15"/>
      <c r="G743" s="14"/>
      <c r="H743" s="14"/>
    </row>
    <row r="744" spans="2:8" x14ac:dyDescent="0.3">
      <c r="B744" s="74" t="s">
        <v>152</v>
      </c>
      <c r="C744" s="77" t="s">
        <v>6</v>
      </c>
      <c r="D744" s="7"/>
      <c r="E744" s="7" t="s">
        <v>37</v>
      </c>
      <c r="G744" s="12"/>
      <c r="H744" s="20" t="s">
        <v>82</v>
      </c>
    </row>
    <row r="745" spans="2:8" x14ac:dyDescent="0.3">
      <c r="B745" s="75"/>
      <c r="C745" s="78"/>
      <c r="D745" s="6"/>
      <c r="E745" s="6"/>
      <c r="F745" s="13"/>
      <c r="G745" s="6"/>
      <c r="H745" s="6"/>
    </row>
    <row r="746" spans="2:8" x14ac:dyDescent="0.3">
      <c r="B746" s="75"/>
      <c r="C746" s="79" t="s">
        <v>94</v>
      </c>
      <c r="D746" s="6"/>
      <c r="E746" s="6" t="s">
        <v>10</v>
      </c>
      <c r="F746" s="13">
        <v>102000</v>
      </c>
      <c r="G746" s="13">
        <f>SUM(F746,F747,F749,F750,F755,F756)</f>
        <v>963516</v>
      </c>
      <c r="H746" s="13" t="s">
        <v>32</v>
      </c>
    </row>
    <row r="747" spans="2:8" x14ac:dyDescent="0.3">
      <c r="B747" s="75"/>
      <c r="C747" s="80"/>
      <c r="D747" s="6"/>
      <c r="E747" s="6" t="s">
        <v>11</v>
      </c>
      <c r="F747" s="13">
        <v>648062</v>
      </c>
      <c r="G747" s="6"/>
      <c r="H747" s="6" t="s">
        <v>32</v>
      </c>
    </row>
    <row r="748" spans="2:8" x14ac:dyDescent="0.3">
      <c r="B748" s="75"/>
      <c r="C748" s="80"/>
      <c r="D748" s="6"/>
      <c r="E748" s="6" t="s">
        <v>12</v>
      </c>
      <c r="F748" s="13">
        <v>100000</v>
      </c>
      <c r="G748" s="13">
        <f>SUM(F748,F751)</f>
        <v>120000</v>
      </c>
      <c r="H748" s="6" t="s">
        <v>33</v>
      </c>
    </row>
    <row r="749" spans="2:8" x14ac:dyDescent="0.3">
      <c r="B749" s="75"/>
      <c r="C749" s="80"/>
      <c r="D749" s="6"/>
      <c r="E749" s="6" t="s">
        <v>13</v>
      </c>
      <c r="F749" s="13">
        <v>113454</v>
      </c>
      <c r="G749" s="6"/>
      <c r="H749" s="6" t="s">
        <v>32</v>
      </c>
    </row>
    <row r="750" spans="2:8" x14ac:dyDescent="0.3">
      <c r="B750" s="75"/>
      <c r="C750" s="80"/>
      <c r="D750" s="6"/>
      <c r="E750" s="6" t="s">
        <v>17</v>
      </c>
      <c r="F750" s="13">
        <v>100000</v>
      </c>
      <c r="G750" s="6"/>
      <c r="H750" s="6" t="s">
        <v>32</v>
      </c>
    </row>
    <row r="751" spans="2:8" x14ac:dyDescent="0.3">
      <c r="B751" s="75"/>
      <c r="C751" s="80"/>
      <c r="D751" s="6"/>
      <c r="E751" s="6" t="s">
        <v>18</v>
      </c>
      <c r="F751" s="13">
        <v>20000</v>
      </c>
      <c r="G751" s="6"/>
      <c r="H751" s="6" t="s">
        <v>33</v>
      </c>
    </row>
    <row r="752" spans="2:8" x14ac:dyDescent="0.3">
      <c r="B752" s="75"/>
      <c r="C752" s="81"/>
      <c r="D752" s="6"/>
      <c r="E752" t="s">
        <v>92</v>
      </c>
      <c r="F752" s="59"/>
      <c r="H752" t="s">
        <v>78</v>
      </c>
    </row>
    <row r="753" spans="2:8" x14ac:dyDescent="0.3">
      <c r="B753" s="75"/>
      <c r="C753" s="79" t="s">
        <v>95</v>
      </c>
      <c r="D753" s="6"/>
      <c r="E753" s="6" t="s">
        <v>90</v>
      </c>
      <c r="F753" s="60">
        <v>300000</v>
      </c>
      <c r="G753" s="6"/>
      <c r="H753" s="6" t="s">
        <v>128</v>
      </c>
    </row>
    <row r="754" spans="2:8" x14ac:dyDescent="0.3">
      <c r="B754" s="75"/>
      <c r="C754" s="81"/>
      <c r="D754" s="6"/>
      <c r="E754" s="6" t="s">
        <v>93</v>
      </c>
      <c r="F754" s="60">
        <v>200000</v>
      </c>
      <c r="G754" s="6"/>
      <c r="H754" s="6" t="s">
        <v>78</v>
      </c>
    </row>
    <row r="755" spans="2:8" x14ac:dyDescent="0.3">
      <c r="B755" s="75"/>
      <c r="C755" s="79" t="s">
        <v>97</v>
      </c>
      <c r="D755" s="6"/>
      <c r="E755" s="6" t="s">
        <v>14</v>
      </c>
      <c r="F755" s="13"/>
      <c r="G755" s="6"/>
      <c r="H755" s="6" t="s">
        <v>32</v>
      </c>
    </row>
    <row r="756" spans="2:8" x14ac:dyDescent="0.3">
      <c r="B756" s="75"/>
      <c r="C756" s="80"/>
      <c r="D756" s="6"/>
      <c r="E756" s="6" t="s">
        <v>15</v>
      </c>
      <c r="F756" s="13"/>
      <c r="G756" s="6"/>
      <c r="H756" s="6" t="s">
        <v>32</v>
      </c>
    </row>
    <row r="757" spans="2:8" x14ac:dyDescent="0.3">
      <c r="B757" s="75"/>
      <c r="C757" s="80"/>
      <c r="D757" s="6"/>
      <c r="E757" s="6" t="s">
        <v>19</v>
      </c>
      <c r="F757" s="13"/>
      <c r="G757" s="6"/>
      <c r="H757" s="6"/>
    </row>
    <row r="758" spans="2:8" x14ac:dyDescent="0.3">
      <c r="B758" s="75"/>
      <c r="C758" s="81"/>
      <c r="D758" s="6"/>
      <c r="E758" s="6" t="s">
        <v>96</v>
      </c>
      <c r="F758" s="60">
        <v>1000000</v>
      </c>
      <c r="G758" s="6"/>
      <c r="H758" s="6" t="s">
        <v>129</v>
      </c>
    </row>
    <row r="759" spans="2:8" x14ac:dyDescent="0.3">
      <c r="B759" s="75"/>
      <c r="C759" s="82" t="s">
        <v>26</v>
      </c>
      <c r="D759" s="6"/>
      <c r="E759" s="6" t="s">
        <v>27</v>
      </c>
      <c r="F759" s="13"/>
      <c r="G759" s="6"/>
      <c r="H759" s="6"/>
    </row>
    <row r="760" spans="2:8" x14ac:dyDescent="0.3">
      <c r="B760" s="75"/>
      <c r="C760" s="83"/>
      <c r="D760" s="6"/>
      <c r="E760" s="6" t="s">
        <v>38</v>
      </c>
      <c r="F760" s="13"/>
      <c r="G760" s="6"/>
      <c r="H760" s="6"/>
    </row>
    <row r="761" spans="2:8" x14ac:dyDescent="0.3">
      <c r="B761" s="75"/>
      <c r="C761" s="6"/>
      <c r="D761" s="6"/>
      <c r="E761" s="16" t="s">
        <v>23</v>
      </c>
      <c r="F761" s="13">
        <f>SUM(F746:F760)</f>
        <v>2583516</v>
      </c>
      <c r="G761" s="6"/>
      <c r="H761" s="13"/>
    </row>
    <row r="762" spans="2:8" ht="17.25" thickBot="1" x14ac:dyDescent="0.35">
      <c r="B762" s="76"/>
      <c r="C762" s="19" t="s">
        <v>24</v>
      </c>
      <c r="D762" s="14"/>
      <c r="E762" s="14" t="s">
        <v>20</v>
      </c>
      <c r="F762" s="15"/>
      <c r="G762" s="14"/>
      <c r="H762" s="14"/>
    </row>
    <row r="763" spans="2:8" x14ac:dyDescent="0.3">
      <c r="B763" s="74" t="s">
        <v>153</v>
      </c>
      <c r="C763" s="77" t="s">
        <v>6</v>
      </c>
      <c r="D763" s="7"/>
      <c r="E763" s="7" t="s">
        <v>37</v>
      </c>
      <c r="G763" s="12"/>
      <c r="H763" s="20" t="s">
        <v>82</v>
      </c>
    </row>
    <row r="764" spans="2:8" x14ac:dyDescent="0.3">
      <c r="B764" s="75"/>
      <c r="C764" s="78"/>
      <c r="D764" s="6"/>
      <c r="E764" s="6"/>
      <c r="F764" s="13"/>
      <c r="G764" s="6"/>
      <c r="H764" s="6"/>
    </row>
    <row r="765" spans="2:8" x14ac:dyDescent="0.3">
      <c r="B765" s="75"/>
      <c r="C765" s="79" t="s">
        <v>94</v>
      </c>
      <c r="D765" s="6"/>
      <c r="E765" s="6" t="s">
        <v>10</v>
      </c>
      <c r="F765" s="13">
        <v>102000</v>
      </c>
      <c r="G765" s="13">
        <f>SUM(F765,F766,F768,F769,F774,F775)</f>
        <v>1118333</v>
      </c>
      <c r="H765" s="13" t="s">
        <v>32</v>
      </c>
    </row>
    <row r="766" spans="2:8" x14ac:dyDescent="0.3">
      <c r="B766" s="75"/>
      <c r="C766" s="80"/>
      <c r="D766" s="6"/>
      <c r="E766" s="6" t="s">
        <v>11</v>
      </c>
      <c r="F766" s="13">
        <v>802879</v>
      </c>
      <c r="G766" s="6"/>
      <c r="H766" s="6" t="s">
        <v>32</v>
      </c>
    </row>
    <row r="767" spans="2:8" x14ac:dyDescent="0.3">
      <c r="B767" s="75"/>
      <c r="C767" s="80"/>
      <c r="D767" s="6"/>
      <c r="E767" s="6" t="s">
        <v>12</v>
      </c>
      <c r="F767" s="13">
        <v>100000</v>
      </c>
      <c r="G767" s="13">
        <f>SUM(F767,F770)</f>
        <v>120000</v>
      </c>
      <c r="H767" s="6" t="s">
        <v>33</v>
      </c>
    </row>
    <row r="768" spans="2:8" x14ac:dyDescent="0.3">
      <c r="B768" s="75"/>
      <c r="C768" s="80"/>
      <c r="D768" s="6"/>
      <c r="E768" s="6" t="s">
        <v>13</v>
      </c>
      <c r="F768" s="13">
        <v>113454</v>
      </c>
      <c r="G768" s="6"/>
      <c r="H768" s="6" t="s">
        <v>32</v>
      </c>
    </row>
    <row r="769" spans="2:8" x14ac:dyDescent="0.3">
      <c r="B769" s="75"/>
      <c r="C769" s="80"/>
      <c r="D769" s="6"/>
      <c r="E769" s="6" t="s">
        <v>17</v>
      </c>
      <c r="F769" s="13">
        <v>100000</v>
      </c>
      <c r="G769" s="6"/>
      <c r="H769" s="6" t="s">
        <v>32</v>
      </c>
    </row>
    <row r="770" spans="2:8" x14ac:dyDescent="0.3">
      <c r="B770" s="75"/>
      <c r="C770" s="80"/>
      <c r="D770" s="6"/>
      <c r="E770" s="6" t="s">
        <v>18</v>
      </c>
      <c r="F770" s="13">
        <v>20000</v>
      </c>
      <c r="G770" s="6"/>
      <c r="H770" s="6" t="s">
        <v>33</v>
      </c>
    </row>
    <row r="771" spans="2:8" x14ac:dyDescent="0.3">
      <c r="B771" s="75"/>
      <c r="C771" s="81"/>
      <c r="D771" s="6"/>
      <c r="E771" t="s">
        <v>92</v>
      </c>
      <c r="F771" s="59"/>
      <c r="H771" t="s">
        <v>78</v>
      </c>
    </row>
    <row r="772" spans="2:8" x14ac:dyDescent="0.3">
      <c r="B772" s="75"/>
      <c r="C772" s="79" t="s">
        <v>95</v>
      </c>
      <c r="D772" s="6"/>
      <c r="E772" s="6" t="s">
        <v>90</v>
      </c>
      <c r="F772" s="60">
        <v>300000</v>
      </c>
      <c r="G772" s="6"/>
      <c r="H772" s="6" t="s">
        <v>128</v>
      </c>
    </row>
    <row r="773" spans="2:8" x14ac:dyDescent="0.3">
      <c r="B773" s="75"/>
      <c r="C773" s="81"/>
      <c r="D773" s="6"/>
      <c r="E773" s="6" t="s">
        <v>93</v>
      </c>
      <c r="F773" s="60">
        <v>200000</v>
      </c>
      <c r="G773" s="6"/>
      <c r="H773" s="6" t="s">
        <v>78</v>
      </c>
    </row>
    <row r="774" spans="2:8" x14ac:dyDescent="0.3">
      <c r="B774" s="75"/>
      <c r="C774" s="79" t="s">
        <v>97</v>
      </c>
      <c r="D774" s="6"/>
      <c r="E774" s="6" t="s">
        <v>14</v>
      </c>
      <c r="F774" s="13"/>
      <c r="G774" s="6"/>
      <c r="H774" s="6" t="s">
        <v>32</v>
      </c>
    </row>
    <row r="775" spans="2:8" x14ac:dyDescent="0.3">
      <c r="B775" s="75"/>
      <c r="C775" s="80"/>
      <c r="D775" s="6"/>
      <c r="E775" s="6" t="s">
        <v>15</v>
      </c>
      <c r="F775" s="13"/>
      <c r="G775" s="6"/>
      <c r="H775" s="6" t="s">
        <v>32</v>
      </c>
    </row>
    <row r="776" spans="2:8" x14ac:dyDescent="0.3">
      <c r="B776" s="75"/>
      <c r="C776" s="80"/>
      <c r="D776" s="6"/>
      <c r="E776" s="6" t="s">
        <v>19</v>
      </c>
      <c r="F776" s="13"/>
      <c r="G776" s="6"/>
      <c r="H776" s="6"/>
    </row>
    <row r="777" spans="2:8" x14ac:dyDescent="0.3">
      <c r="B777" s="75"/>
      <c r="C777" s="81"/>
      <c r="D777" s="6"/>
      <c r="E777" s="6" t="s">
        <v>96</v>
      </c>
      <c r="F777" s="60">
        <v>1000000</v>
      </c>
      <c r="G777" s="6"/>
      <c r="H777" s="6" t="s">
        <v>129</v>
      </c>
    </row>
    <row r="778" spans="2:8" x14ac:dyDescent="0.3">
      <c r="B778" s="75"/>
      <c r="C778" s="82" t="s">
        <v>26</v>
      </c>
      <c r="D778" s="6"/>
      <c r="E778" s="6" t="s">
        <v>27</v>
      </c>
      <c r="F778" s="13"/>
      <c r="G778" s="6"/>
      <c r="H778" s="6"/>
    </row>
    <row r="779" spans="2:8" x14ac:dyDescent="0.3">
      <c r="B779" s="75"/>
      <c r="C779" s="83"/>
      <c r="D779" s="6"/>
      <c r="E779" s="6" t="s">
        <v>38</v>
      </c>
      <c r="F779" s="13"/>
      <c r="G779" s="6"/>
      <c r="H779" s="6"/>
    </row>
    <row r="780" spans="2:8" x14ac:dyDescent="0.3">
      <c r="B780" s="75"/>
      <c r="C780" s="6"/>
      <c r="D780" s="6"/>
      <c r="E780" s="16" t="s">
        <v>23</v>
      </c>
      <c r="F780" s="13">
        <f>SUM(F765:F779)</f>
        <v>2738333</v>
      </c>
      <c r="G780" s="6"/>
      <c r="H780" s="13"/>
    </row>
    <row r="781" spans="2:8" ht="17.25" thickBot="1" x14ac:dyDescent="0.35">
      <c r="B781" s="76"/>
      <c r="C781" s="19" t="s">
        <v>24</v>
      </c>
      <c r="D781" s="14"/>
      <c r="E781" s="14" t="s">
        <v>20</v>
      </c>
      <c r="F781" s="15"/>
      <c r="G781" s="14"/>
      <c r="H781" s="14"/>
    </row>
    <row r="782" spans="2:8" x14ac:dyDescent="0.3">
      <c r="B782" s="74" t="s">
        <v>154</v>
      </c>
      <c r="C782" s="77" t="s">
        <v>6</v>
      </c>
      <c r="D782" s="7"/>
      <c r="E782" s="7" t="s">
        <v>37</v>
      </c>
      <c r="G782" s="12"/>
      <c r="H782" s="20" t="s">
        <v>82</v>
      </c>
    </row>
    <row r="783" spans="2:8" x14ac:dyDescent="0.3">
      <c r="B783" s="75"/>
      <c r="C783" s="78"/>
      <c r="D783" s="6"/>
      <c r="E783" s="6"/>
      <c r="F783" s="13"/>
      <c r="G783" s="6"/>
      <c r="H783" s="6"/>
    </row>
    <row r="784" spans="2:8" x14ac:dyDescent="0.3">
      <c r="B784" s="75"/>
      <c r="C784" s="79" t="s">
        <v>94</v>
      </c>
      <c r="D784" s="6"/>
      <c r="E784" s="6" t="s">
        <v>10</v>
      </c>
      <c r="F784" s="13">
        <v>102000</v>
      </c>
      <c r="G784" s="13">
        <f>SUM(F784,F785,F787,F788,F793,F794)</f>
        <v>836129</v>
      </c>
      <c r="H784" s="13" t="s">
        <v>32</v>
      </c>
    </row>
    <row r="785" spans="2:8" x14ac:dyDescent="0.3">
      <c r="B785" s="75"/>
      <c r="C785" s="80"/>
      <c r="D785" s="6"/>
      <c r="E785" s="6" t="s">
        <v>11</v>
      </c>
      <c r="F785" s="13">
        <v>520675</v>
      </c>
      <c r="G785" s="6"/>
      <c r="H785" s="6" t="s">
        <v>32</v>
      </c>
    </row>
    <row r="786" spans="2:8" x14ac:dyDescent="0.3">
      <c r="B786" s="75"/>
      <c r="C786" s="80"/>
      <c r="D786" s="6"/>
      <c r="E786" s="6" t="s">
        <v>12</v>
      </c>
      <c r="F786" s="13">
        <v>100000</v>
      </c>
      <c r="G786" s="13">
        <f>SUM(F786,F789)</f>
        <v>120000</v>
      </c>
      <c r="H786" s="6" t="s">
        <v>33</v>
      </c>
    </row>
    <row r="787" spans="2:8" x14ac:dyDescent="0.3">
      <c r="B787" s="75"/>
      <c r="C787" s="80"/>
      <c r="D787" s="6"/>
      <c r="E787" s="6" t="s">
        <v>13</v>
      </c>
      <c r="F787" s="13">
        <v>113454</v>
      </c>
      <c r="G787" s="6"/>
      <c r="H787" s="6" t="s">
        <v>32</v>
      </c>
    </row>
    <row r="788" spans="2:8" x14ac:dyDescent="0.3">
      <c r="B788" s="75"/>
      <c r="C788" s="80"/>
      <c r="D788" s="6"/>
      <c r="E788" s="6" t="s">
        <v>17</v>
      </c>
      <c r="F788" s="13">
        <v>100000</v>
      </c>
      <c r="G788" s="6"/>
      <c r="H788" s="6" t="s">
        <v>32</v>
      </c>
    </row>
    <row r="789" spans="2:8" x14ac:dyDescent="0.3">
      <c r="B789" s="75"/>
      <c r="C789" s="80"/>
      <c r="D789" s="6"/>
      <c r="E789" s="6" t="s">
        <v>18</v>
      </c>
      <c r="F789" s="13">
        <v>20000</v>
      </c>
      <c r="G789" s="6"/>
      <c r="H789" s="6" t="s">
        <v>33</v>
      </c>
    </row>
    <row r="790" spans="2:8" x14ac:dyDescent="0.3">
      <c r="B790" s="75"/>
      <c r="C790" s="81"/>
      <c r="D790" s="6"/>
      <c r="E790" t="s">
        <v>92</v>
      </c>
      <c r="F790" s="59"/>
      <c r="H790" t="s">
        <v>78</v>
      </c>
    </row>
    <row r="791" spans="2:8" x14ac:dyDescent="0.3">
      <c r="B791" s="75"/>
      <c r="C791" s="79" t="s">
        <v>95</v>
      </c>
      <c r="D791" s="6"/>
      <c r="E791" s="6" t="s">
        <v>90</v>
      </c>
      <c r="F791" s="60">
        <v>300000</v>
      </c>
      <c r="G791" s="6"/>
      <c r="H791" s="6" t="s">
        <v>128</v>
      </c>
    </row>
    <row r="792" spans="2:8" x14ac:dyDescent="0.3">
      <c r="B792" s="75"/>
      <c r="C792" s="81"/>
      <c r="D792" s="6"/>
      <c r="E792" s="6" t="s">
        <v>93</v>
      </c>
      <c r="F792" s="60">
        <v>200000</v>
      </c>
      <c r="G792" s="6"/>
      <c r="H792" s="6" t="s">
        <v>78</v>
      </c>
    </row>
    <row r="793" spans="2:8" x14ac:dyDescent="0.3">
      <c r="B793" s="75"/>
      <c r="C793" s="79" t="s">
        <v>97</v>
      </c>
      <c r="D793" s="6"/>
      <c r="E793" s="6" t="s">
        <v>14</v>
      </c>
      <c r="F793" s="13"/>
      <c r="G793" s="6"/>
      <c r="H793" s="6" t="s">
        <v>32</v>
      </c>
    </row>
    <row r="794" spans="2:8" x14ac:dyDescent="0.3">
      <c r="B794" s="75"/>
      <c r="C794" s="80"/>
      <c r="D794" s="6"/>
      <c r="E794" s="6" t="s">
        <v>15</v>
      </c>
      <c r="F794" s="13"/>
      <c r="G794" s="6"/>
      <c r="H794" s="6" t="s">
        <v>32</v>
      </c>
    </row>
    <row r="795" spans="2:8" x14ac:dyDescent="0.3">
      <c r="B795" s="75"/>
      <c r="C795" s="80"/>
      <c r="D795" s="6"/>
      <c r="E795" s="6" t="s">
        <v>19</v>
      </c>
      <c r="F795" s="13"/>
      <c r="G795" s="6"/>
      <c r="H795" s="6"/>
    </row>
    <row r="796" spans="2:8" x14ac:dyDescent="0.3">
      <c r="B796" s="75"/>
      <c r="C796" s="81"/>
      <c r="D796" s="6"/>
      <c r="E796" s="6" t="s">
        <v>96</v>
      </c>
      <c r="F796" s="60">
        <v>1000000</v>
      </c>
      <c r="G796" s="6"/>
      <c r="H796" s="6" t="s">
        <v>129</v>
      </c>
    </row>
    <row r="797" spans="2:8" x14ac:dyDescent="0.3">
      <c r="B797" s="75"/>
      <c r="C797" s="82" t="s">
        <v>26</v>
      </c>
      <c r="D797" s="6"/>
      <c r="E797" s="6" t="s">
        <v>27</v>
      </c>
      <c r="F797" s="13"/>
      <c r="G797" s="6"/>
      <c r="H797" s="6"/>
    </row>
    <row r="798" spans="2:8" x14ac:dyDescent="0.3">
      <c r="B798" s="75"/>
      <c r="C798" s="83"/>
      <c r="D798" s="6"/>
      <c r="E798" s="6" t="s">
        <v>38</v>
      </c>
      <c r="F798" s="13"/>
      <c r="G798" s="6"/>
      <c r="H798" s="6"/>
    </row>
    <row r="799" spans="2:8" x14ac:dyDescent="0.3">
      <c r="B799" s="75"/>
      <c r="C799" s="6"/>
      <c r="D799" s="6"/>
      <c r="E799" s="16" t="s">
        <v>23</v>
      </c>
      <c r="F799" s="13">
        <f>SUM(F784:F798)</f>
        <v>2456129</v>
      </c>
      <c r="G799" s="6"/>
      <c r="H799" s="13"/>
    </row>
    <row r="800" spans="2:8" ht="17.25" thickBot="1" x14ac:dyDescent="0.35">
      <c r="B800" s="76"/>
      <c r="C800" s="19" t="s">
        <v>24</v>
      </c>
      <c r="D800" s="14"/>
      <c r="E800" s="14" t="s">
        <v>20</v>
      </c>
      <c r="F800" s="15"/>
      <c r="G800" s="14"/>
      <c r="H800" s="14"/>
    </row>
    <row r="801" spans="2:8" x14ac:dyDescent="0.3">
      <c r="B801" s="74" t="s">
        <v>155</v>
      </c>
      <c r="C801" s="77" t="s">
        <v>6</v>
      </c>
      <c r="D801" s="7"/>
      <c r="E801" s="7" t="s">
        <v>37</v>
      </c>
      <c r="G801" s="12"/>
      <c r="H801" s="20" t="s">
        <v>82</v>
      </c>
    </row>
    <row r="802" spans="2:8" x14ac:dyDescent="0.3">
      <c r="B802" s="75"/>
      <c r="C802" s="78"/>
      <c r="D802" s="6"/>
      <c r="E802" s="6"/>
      <c r="F802" s="13"/>
      <c r="G802" s="6"/>
      <c r="H802" s="6"/>
    </row>
    <row r="803" spans="2:8" x14ac:dyDescent="0.3">
      <c r="B803" s="75"/>
      <c r="C803" s="79" t="s">
        <v>94</v>
      </c>
      <c r="D803" s="6"/>
      <c r="E803" s="6" t="s">
        <v>10</v>
      </c>
      <c r="F803" s="13">
        <v>102000</v>
      </c>
      <c r="G803" s="13">
        <f>SUM(F803,F804,F806,F807,F812,F813)</f>
        <v>1339437</v>
      </c>
      <c r="H803" s="13" t="s">
        <v>32</v>
      </c>
    </row>
    <row r="804" spans="2:8" x14ac:dyDescent="0.3">
      <c r="B804" s="75"/>
      <c r="C804" s="80"/>
      <c r="D804" s="6"/>
      <c r="E804" s="6" t="s">
        <v>11</v>
      </c>
      <c r="F804" s="13">
        <v>1023983</v>
      </c>
      <c r="G804" s="6"/>
      <c r="H804" s="6" t="s">
        <v>32</v>
      </c>
    </row>
    <row r="805" spans="2:8" x14ac:dyDescent="0.3">
      <c r="B805" s="75"/>
      <c r="C805" s="80"/>
      <c r="D805" s="6"/>
      <c r="E805" s="6" t="s">
        <v>12</v>
      </c>
      <c r="F805" s="13">
        <v>100000</v>
      </c>
      <c r="G805" s="13">
        <f>SUM(F805,F808)</f>
        <v>120000</v>
      </c>
      <c r="H805" s="6" t="s">
        <v>33</v>
      </c>
    </row>
    <row r="806" spans="2:8" x14ac:dyDescent="0.3">
      <c r="B806" s="75"/>
      <c r="C806" s="80"/>
      <c r="D806" s="6"/>
      <c r="E806" s="6" t="s">
        <v>13</v>
      </c>
      <c r="F806" s="13">
        <v>113454</v>
      </c>
      <c r="G806" s="6"/>
      <c r="H806" s="6" t="s">
        <v>32</v>
      </c>
    </row>
    <row r="807" spans="2:8" x14ac:dyDescent="0.3">
      <c r="B807" s="75"/>
      <c r="C807" s="80"/>
      <c r="D807" s="6"/>
      <c r="E807" s="6" t="s">
        <v>17</v>
      </c>
      <c r="F807" s="13">
        <v>100000</v>
      </c>
      <c r="G807" s="6"/>
      <c r="H807" s="6" t="s">
        <v>32</v>
      </c>
    </row>
    <row r="808" spans="2:8" x14ac:dyDescent="0.3">
      <c r="B808" s="75"/>
      <c r="C808" s="80"/>
      <c r="D808" s="6"/>
      <c r="E808" s="6" t="s">
        <v>18</v>
      </c>
      <c r="F808" s="13">
        <v>20000</v>
      </c>
      <c r="G808" s="6"/>
      <c r="H808" s="6" t="s">
        <v>33</v>
      </c>
    </row>
    <row r="809" spans="2:8" x14ac:dyDescent="0.3">
      <c r="B809" s="75"/>
      <c r="C809" s="81"/>
      <c r="D809" s="6"/>
      <c r="E809" t="s">
        <v>92</v>
      </c>
      <c r="F809" s="59"/>
      <c r="H809" t="s">
        <v>78</v>
      </c>
    </row>
    <row r="810" spans="2:8" x14ac:dyDescent="0.3">
      <c r="B810" s="75"/>
      <c r="C810" s="79" t="s">
        <v>95</v>
      </c>
      <c r="D810" s="6"/>
      <c r="E810" s="6" t="s">
        <v>90</v>
      </c>
      <c r="F810" s="60">
        <v>300000</v>
      </c>
      <c r="G810" s="6"/>
      <c r="H810" s="6" t="s">
        <v>128</v>
      </c>
    </row>
    <row r="811" spans="2:8" x14ac:dyDescent="0.3">
      <c r="B811" s="75"/>
      <c r="C811" s="81"/>
      <c r="D811" s="6"/>
      <c r="E811" s="6" t="s">
        <v>93</v>
      </c>
      <c r="F811" s="60">
        <v>200000</v>
      </c>
      <c r="G811" s="6"/>
      <c r="H811" s="6" t="s">
        <v>78</v>
      </c>
    </row>
    <row r="812" spans="2:8" x14ac:dyDescent="0.3">
      <c r="B812" s="75"/>
      <c r="C812" s="79" t="s">
        <v>97</v>
      </c>
      <c r="D812" s="6"/>
      <c r="E812" s="6" t="s">
        <v>14</v>
      </c>
      <c r="F812" s="13"/>
      <c r="G812" s="6"/>
      <c r="H812" s="6" t="s">
        <v>32</v>
      </c>
    </row>
    <row r="813" spans="2:8" x14ac:dyDescent="0.3">
      <c r="B813" s="75"/>
      <c r="C813" s="80"/>
      <c r="D813" s="6"/>
      <c r="E813" s="6" t="s">
        <v>15</v>
      </c>
      <c r="F813" s="13"/>
      <c r="G813" s="6"/>
      <c r="H813" s="6" t="s">
        <v>32</v>
      </c>
    </row>
    <row r="814" spans="2:8" x14ac:dyDescent="0.3">
      <c r="B814" s="75"/>
      <c r="C814" s="80"/>
      <c r="D814" s="6"/>
      <c r="E814" s="6" t="s">
        <v>19</v>
      </c>
      <c r="F814" s="13"/>
      <c r="G814" s="6"/>
      <c r="H814" s="6"/>
    </row>
    <row r="815" spans="2:8" x14ac:dyDescent="0.3">
      <c r="B815" s="75"/>
      <c r="C815" s="81"/>
      <c r="D815" s="6"/>
      <c r="E815" s="6" t="s">
        <v>96</v>
      </c>
      <c r="F815" s="60">
        <v>1000000</v>
      </c>
      <c r="G815" s="6"/>
      <c r="H815" s="6" t="s">
        <v>129</v>
      </c>
    </row>
    <row r="816" spans="2:8" x14ac:dyDescent="0.3">
      <c r="B816" s="75"/>
      <c r="C816" s="82" t="s">
        <v>26</v>
      </c>
      <c r="D816" s="6"/>
      <c r="E816" s="6" t="s">
        <v>27</v>
      </c>
      <c r="F816" s="13"/>
      <c r="G816" s="6"/>
      <c r="H816" s="6"/>
    </row>
    <row r="817" spans="2:8" x14ac:dyDescent="0.3">
      <c r="B817" s="75"/>
      <c r="C817" s="83"/>
      <c r="D817" s="6"/>
      <c r="E817" s="6" t="s">
        <v>38</v>
      </c>
      <c r="F817" s="13"/>
      <c r="G817" s="6"/>
      <c r="H817" s="6"/>
    </row>
    <row r="818" spans="2:8" x14ac:dyDescent="0.3">
      <c r="B818" s="75"/>
      <c r="C818" s="6"/>
      <c r="D818" s="6"/>
      <c r="E818" s="16" t="s">
        <v>23</v>
      </c>
      <c r="F818" s="13">
        <f>SUM(F803:F817)</f>
        <v>2959437</v>
      </c>
      <c r="G818" s="6"/>
      <c r="H818" s="13"/>
    </row>
    <row r="819" spans="2:8" ht="17.25" thickBot="1" x14ac:dyDescent="0.35">
      <c r="B819" s="76"/>
      <c r="C819" s="19" t="s">
        <v>24</v>
      </c>
      <c r="D819" s="14"/>
      <c r="E819" s="14" t="s">
        <v>20</v>
      </c>
      <c r="F819" s="15"/>
      <c r="G819" s="14"/>
      <c r="H819" s="14"/>
    </row>
    <row r="820" spans="2:8" x14ac:dyDescent="0.3">
      <c r="B820" s="74" t="s">
        <v>156</v>
      </c>
      <c r="C820" s="77" t="s">
        <v>6</v>
      </c>
      <c r="D820" s="7"/>
      <c r="E820" s="7" t="s">
        <v>37</v>
      </c>
      <c r="G820" s="12"/>
      <c r="H820" s="20" t="s">
        <v>82</v>
      </c>
    </row>
    <row r="821" spans="2:8" x14ac:dyDescent="0.3">
      <c r="B821" s="75"/>
      <c r="C821" s="78"/>
      <c r="D821" s="6"/>
      <c r="E821" s="6"/>
      <c r="F821" s="13"/>
      <c r="G821" s="6"/>
      <c r="H821" s="6"/>
    </row>
    <row r="822" spans="2:8" x14ac:dyDescent="0.3">
      <c r="B822" s="75"/>
      <c r="C822" s="79" t="s">
        <v>94</v>
      </c>
      <c r="D822" s="6"/>
      <c r="E822" s="6" t="s">
        <v>10</v>
      </c>
      <c r="F822" s="13">
        <v>102000</v>
      </c>
      <c r="G822" s="13">
        <f>SUM(F822,F823,F825,F826,F831,F832)</f>
        <v>717360</v>
      </c>
      <c r="H822" s="13" t="s">
        <v>32</v>
      </c>
    </row>
    <row r="823" spans="2:8" x14ac:dyDescent="0.3">
      <c r="B823" s="75"/>
      <c r="C823" s="80"/>
      <c r="D823" s="6"/>
      <c r="E823" s="6" t="s">
        <v>11</v>
      </c>
      <c r="F823" s="13">
        <v>401906</v>
      </c>
      <c r="G823" s="6"/>
      <c r="H823" s="6" t="s">
        <v>32</v>
      </c>
    </row>
    <row r="824" spans="2:8" x14ac:dyDescent="0.3">
      <c r="B824" s="75"/>
      <c r="C824" s="80"/>
      <c r="D824" s="6"/>
      <c r="E824" s="6" t="s">
        <v>12</v>
      </c>
      <c r="F824" s="13">
        <v>100000</v>
      </c>
      <c r="G824" s="13">
        <f>SUM(F824,F827)</f>
        <v>120000</v>
      </c>
      <c r="H824" s="6" t="s">
        <v>33</v>
      </c>
    </row>
    <row r="825" spans="2:8" x14ac:dyDescent="0.3">
      <c r="B825" s="75"/>
      <c r="C825" s="80"/>
      <c r="D825" s="6"/>
      <c r="E825" s="6" t="s">
        <v>13</v>
      </c>
      <c r="F825" s="13">
        <v>113454</v>
      </c>
      <c r="G825" s="6"/>
      <c r="H825" s="6" t="s">
        <v>32</v>
      </c>
    </row>
    <row r="826" spans="2:8" x14ac:dyDescent="0.3">
      <c r="B826" s="75"/>
      <c r="C826" s="80"/>
      <c r="D826" s="6"/>
      <c r="E826" s="6" t="s">
        <v>17</v>
      </c>
      <c r="F826" s="13">
        <v>100000</v>
      </c>
      <c r="G826" s="6"/>
      <c r="H826" s="6" t="s">
        <v>32</v>
      </c>
    </row>
    <row r="827" spans="2:8" x14ac:dyDescent="0.3">
      <c r="B827" s="75"/>
      <c r="C827" s="80"/>
      <c r="D827" s="6"/>
      <c r="E827" s="6" t="s">
        <v>18</v>
      </c>
      <c r="F827" s="13">
        <v>20000</v>
      </c>
      <c r="G827" s="6"/>
      <c r="H827" s="6" t="s">
        <v>33</v>
      </c>
    </row>
    <row r="828" spans="2:8" x14ac:dyDescent="0.3">
      <c r="B828" s="75"/>
      <c r="C828" s="81"/>
      <c r="D828" s="6"/>
      <c r="E828" t="s">
        <v>92</v>
      </c>
      <c r="F828" s="59"/>
      <c r="H828" t="s">
        <v>78</v>
      </c>
    </row>
    <row r="829" spans="2:8" x14ac:dyDescent="0.3">
      <c r="B829" s="75"/>
      <c r="C829" s="79" t="s">
        <v>95</v>
      </c>
      <c r="D829" s="6"/>
      <c r="E829" s="6" t="s">
        <v>90</v>
      </c>
      <c r="F829" s="60">
        <v>300000</v>
      </c>
      <c r="G829" s="6"/>
      <c r="H829" s="6" t="s">
        <v>158</v>
      </c>
    </row>
    <row r="830" spans="2:8" x14ac:dyDescent="0.3">
      <c r="B830" s="75"/>
      <c r="C830" s="81"/>
      <c r="D830" s="6"/>
      <c r="E830" s="6" t="s">
        <v>93</v>
      </c>
      <c r="F830" s="60">
        <v>200000</v>
      </c>
      <c r="G830" s="6"/>
      <c r="H830" s="6" t="s">
        <v>78</v>
      </c>
    </row>
    <row r="831" spans="2:8" x14ac:dyDescent="0.3">
      <c r="B831" s="75"/>
      <c r="C831" s="79" t="s">
        <v>97</v>
      </c>
      <c r="D831" s="6"/>
      <c r="E831" s="6" t="s">
        <v>14</v>
      </c>
      <c r="F831" s="13"/>
      <c r="G831" s="6"/>
      <c r="H831" s="6" t="s">
        <v>32</v>
      </c>
    </row>
    <row r="832" spans="2:8" x14ac:dyDescent="0.3">
      <c r="B832" s="75"/>
      <c r="C832" s="80"/>
      <c r="D832" s="6"/>
      <c r="E832" s="6" t="s">
        <v>15</v>
      </c>
      <c r="F832" s="13"/>
      <c r="G832" s="6"/>
      <c r="H832" s="6" t="s">
        <v>32</v>
      </c>
    </row>
    <row r="833" spans="2:8" x14ac:dyDescent="0.3">
      <c r="B833" s="75"/>
      <c r="C833" s="80"/>
      <c r="D833" s="6"/>
      <c r="E833" s="6" t="s">
        <v>19</v>
      </c>
      <c r="F833" s="13"/>
      <c r="G833" s="6"/>
      <c r="H833" s="6"/>
    </row>
    <row r="834" spans="2:8" x14ac:dyDescent="0.3">
      <c r="B834" s="75"/>
      <c r="C834" s="81"/>
      <c r="D834" s="6"/>
      <c r="E834" s="6" t="s">
        <v>96</v>
      </c>
      <c r="F834" s="60">
        <v>1000000</v>
      </c>
      <c r="G834" s="6"/>
      <c r="H834" s="6" t="s">
        <v>129</v>
      </c>
    </row>
    <row r="835" spans="2:8" x14ac:dyDescent="0.3">
      <c r="B835" s="75"/>
      <c r="C835" s="82" t="s">
        <v>26</v>
      </c>
      <c r="D835" s="6"/>
      <c r="E835" s="6" t="s">
        <v>27</v>
      </c>
      <c r="F835" s="13"/>
      <c r="G835" s="6"/>
      <c r="H835" s="6"/>
    </row>
    <row r="836" spans="2:8" x14ac:dyDescent="0.3">
      <c r="B836" s="75"/>
      <c r="C836" s="83"/>
      <c r="D836" s="6"/>
      <c r="E836" s="6" t="s">
        <v>38</v>
      </c>
      <c r="F836" s="13"/>
      <c r="G836" s="6"/>
      <c r="H836" s="6"/>
    </row>
    <row r="837" spans="2:8" x14ac:dyDescent="0.3">
      <c r="B837" s="75"/>
      <c r="C837" s="6"/>
      <c r="D837" s="6"/>
      <c r="E837" s="16" t="s">
        <v>23</v>
      </c>
      <c r="F837" s="13">
        <f>SUM(F822:F836)</f>
        <v>2337360</v>
      </c>
      <c r="G837" s="6"/>
      <c r="H837" s="13"/>
    </row>
    <row r="838" spans="2:8" ht="17.25" thickBot="1" x14ac:dyDescent="0.35">
      <c r="B838" s="76"/>
      <c r="C838" s="19" t="s">
        <v>24</v>
      </c>
      <c r="D838" s="14"/>
      <c r="E838" s="14" t="s">
        <v>20</v>
      </c>
      <c r="F838" s="15"/>
      <c r="G838" s="14"/>
      <c r="H838" s="14"/>
    </row>
    <row r="839" spans="2:8" x14ac:dyDescent="0.3">
      <c r="B839" s="74" t="s">
        <v>157</v>
      </c>
      <c r="C839" s="77" t="s">
        <v>6</v>
      </c>
      <c r="D839" s="7"/>
      <c r="E839" s="7" t="s">
        <v>37</v>
      </c>
      <c r="G839" s="12"/>
      <c r="H839" s="20" t="s">
        <v>82</v>
      </c>
    </row>
    <row r="840" spans="2:8" x14ac:dyDescent="0.3">
      <c r="B840" s="75"/>
      <c r="C840" s="78"/>
      <c r="D840" s="6"/>
      <c r="E840" s="6"/>
      <c r="F840" s="13"/>
      <c r="G840" s="6"/>
      <c r="H840" s="6"/>
    </row>
    <row r="841" spans="2:8" x14ac:dyDescent="0.3">
      <c r="B841" s="75"/>
      <c r="C841" s="79" t="s">
        <v>94</v>
      </c>
      <c r="D841" s="6"/>
      <c r="E841" s="6" t="s">
        <v>10</v>
      </c>
      <c r="F841" s="13">
        <v>102000</v>
      </c>
      <c r="G841" s="13">
        <f>SUM(F841,F842,F844,F845,F850,F851)</f>
        <v>901345</v>
      </c>
      <c r="H841" s="13" t="s">
        <v>32</v>
      </c>
    </row>
    <row r="842" spans="2:8" x14ac:dyDescent="0.3">
      <c r="B842" s="75"/>
      <c r="C842" s="80"/>
      <c r="D842" s="6"/>
      <c r="E842" s="6" t="s">
        <v>11</v>
      </c>
      <c r="F842" s="13">
        <v>585891</v>
      </c>
      <c r="G842" s="6"/>
      <c r="H842" s="6" t="s">
        <v>32</v>
      </c>
    </row>
    <row r="843" spans="2:8" x14ac:dyDescent="0.3">
      <c r="B843" s="75"/>
      <c r="C843" s="80"/>
      <c r="D843" s="6"/>
      <c r="E843" s="6" t="s">
        <v>12</v>
      </c>
      <c r="F843" s="13">
        <v>100000</v>
      </c>
      <c r="G843" s="13">
        <f>SUM(F843,F846)</f>
        <v>120000</v>
      </c>
      <c r="H843" s="6" t="s">
        <v>33</v>
      </c>
    </row>
    <row r="844" spans="2:8" x14ac:dyDescent="0.3">
      <c r="B844" s="75"/>
      <c r="C844" s="80"/>
      <c r="D844" s="6"/>
      <c r="E844" s="6" t="s">
        <v>13</v>
      </c>
      <c r="F844" s="13">
        <v>113454</v>
      </c>
      <c r="G844" s="6"/>
      <c r="H844" s="6" t="s">
        <v>32</v>
      </c>
    </row>
    <row r="845" spans="2:8" x14ac:dyDescent="0.3">
      <c r="B845" s="75"/>
      <c r="C845" s="80"/>
      <c r="D845" s="6"/>
      <c r="E845" s="6" t="s">
        <v>17</v>
      </c>
      <c r="F845" s="13">
        <v>100000</v>
      </c>
      <c r="G845" s="6"/>
      <c r="H845" s="6" t="s">
        <v>32</v>
      </c>
    </row>
    <row r="846" spans="2:8" x14ac:dyDescent="0.3">
      <c r="B846" s="75"/>
      <c r="C846" s="80"/>
      <c r="D846" s="6"/>
      <c r="E846" s="6" t="s">
        <v>18</v>
      </c>
      <c r="F846" s="13">
        <v>20000</v>
      </c>
      <c r="G846" s="6"/>
      <c r="H846" s="6" t="s">
        <v>33</v>
      </c>
    </row>
    <row r="847" spans="2:8" x14ac:dyDescent="0.3">
      <c r="B847" s="75"/>
      <c r="C847" s="81"/>
      <c r="D847" s="6"/>
      <c r="E847" t="s">
        <v>92</v>
      </c>
      <c r="F847" s="59"/>
      <c r="H847" t="s">
        <v>78</v>
      </c>
    </row>
    <row r="848" spans="2:8" x14ac:dyDescent="0.3">
      <c r="B848" s="75"/>
      <c r="C848" s="79" t="s">
        <v>95</v>
      </c>
      <c r="D848" s="6"/>
      <c r="E848" s="6" t="s">
        <v>90</v>
      </c>
      <c r="F848" s="60">
        <v>300000</v>
      </c>
      <c r="G848" s="6"/>
      <c r="H848" s="6" t="s">
        <v>158</v>
      </c>
    </row>
    <row r="849" spans="2:8" x14ac:dyDescent="0.3">
      <c r="B849" s="75"/>
      <c r="C849" s="81"/>
      <c r="D849" s="6"/>
      <c r="E849" s="6" t="s">
        <v>93</v>
      </c>
      <c r="F849" s="60">
        <v>200000</v>
      </c>
      <c r="G849" s="6"/>
      <c r="H849" s="6" t="s">
        <v>78</v>
      </c>
    </row>
    <row r="850" spans="2:8" x14ac:dyDescent="0.3">
      <c r="B850" s="75"/>
      <c r="C850" s="79" t="s">
        <v>97</v>
      </c>
      <c r="D850" s="6"/>
      <c r="E850" s="6" t="s">
        <v>14</v>
      </c>
      <c r="F850" s="13"/>
      <c r="G850" s="6"/>
      <c r="H850" s="6" t="s">
        <v>32</v>
      </c>
    </row>
    <row r="851" spans="2:8" x14ac:dyDescent="0.3">
      <c r="B851" s="75"/>
      <c r="C851" s="80"/>
      <c r="D851" s="6"/>
      <c r="E851" s="6" t="s">
        <v>15</v>
      </c>
      <c r="F851" s="13"/>
      <c r="G851" s="6"/>
      <c r="H851" s="6" t="s">
        <v>32</v>
      </c>
    </row>
    <row r="852" spans="2:8" x14ac:dyDescent="0.3">
      <c r="B852" s="75"/>
      <c r="C852" s="80"/>
      <c r="D852" s="6"/>
      <c r="E852" s="6" t="s">
        <v>19</v>
      </c>
      <c r="F852" s="13"/>
      <c r="G852" s="6"/>
      <c r="H852" s="6"/>
    </row>
    <row r="853" spans="2:8" x14ac:dyDescent="0.3">
      <c r="B853" s="75"/>
      <c r="C853" s="81"/>
      <c r="D853" s="6"/>
      <c r="E853" s="6" t="s">
        <v>96</v>
      </c>
      <c r="F853" s="60">
        <v>1000000</v>
      </c>
      <c r="G853" s="6"/>
      <c r="H853" s="6" t="s">
        <v>129</v>
      </c>
    </row>
    <row r="854" spans="2:8" x14ac:dyDescent="0.3">
      <c r="B854" s="75"/>
      <c r="C854" s="82" t="s">
        <v>26</v>
      </c>
      <c r="D854" s="6"/>
      <c r="E854" s="6" t="s">
        <v>27</v>
      </c>
      <c r="F854" s="13"/>
      <c r="G854" s="6"/>
      <c r="H854" s="6"/>
    </row>
    <row r="855" spans="2:8" x14ac:dyDescent="0.3">
      <c r="B855" s="75"/>
      <c r="C855" s="83"/>
      <c r="D855" s="6"/>
      <c r="E855" s="6" t="s">
        <v>38</v>
      </c>
      <c r="F855" s="13"/>
      <c r="G855" s="6"/>
      <c r="H855" s="6"/>
    </row>
    <row r="856" spans="2:8" x14ac:dyDescent="0.3">
      <c r="B856" s="75"/>
      <c r="C856" s="6"/>
      <c r="D856" s="6"/>
      <c r="E856" s="16" t="s">
        <v>23</v>
      </c>
      <c r="F856" s="13">
        <f>SUM(F841:F855)</f>
        <v>2521345</v>
      </c>
      <c r="G856" s="6"/>
      <c r="H856" s="13"/>
    </row>
    <row r="857" spans="2:8" ht="17.25" thickBot="1" x14ac:dyDescent="0.35">
      <c r="B857" s="76"/>
      <c r="C857" s="19" t="s">
        <v>24</v>
      </c>
      <c r="D857" s="14"/>
      <c r="E857" s="14" t="s">
        <v>20</v>
      </c>
      <c r="F857" s="15"/>
      <c r="G857" s="14"/>
      <c r="H857" s="14"/>
    </row>
    <row r="858" spans="2:8" x14ac:dyDescent="0.3">
      <c r="B858" s="74" t="s">
        <v>159</v>
      </c>
      <c r="C858" s="77" t="s">
        <v>6</v>
      </c>
      <c r="D858" s="7"/>
      <c r="E858" s="7" t="s">
        <v>37</v>
      </c>
      <c r="G858" s="12"/>
      <c r="H858" s="20" t="s">
        <v>82</v>
      </c>
    </row>
    <row r="859" spans="2:8" x14ac:dyDescent="0.3">
      <c r="B859" s="75"/>
      <c r="C859" s="78"/>
      <c r="D859" s="6"/>
      <c r="E859" s="6"/>
      <c r="F859" s="13"/>
      <c r="G859" s="6"/>
      <c r="H859" s="6"/>
    </row>
    <row r="860" spans="2:8" x14ac:dyDescent="0.3">
      <c r="B860" s="75"/>
      <c r="C860" s="79" t="s">
        <v>94</v>
      </c>
      <c r="D860" s="6"/>
      <c r="E860" s="6" t="s">
        <v>10</v>
      </c>
      <c r="F860" s="13">
        <v>102000</v>
      </c>
      <c r="G860" s="13">
        <f>SUM(F860,F861,F863,F864,F869,F870)</f>
        <v>747558</v>
      </c>
      <c r="H860" s="13" t="s">
        <v>32</v>
      </c>
    </row>
    <row r="861" spans="2:8" x14ac:dyDescent="0.3">
      <c r="B861" s="75"/>
      <c r="C861" s="80"/>
      <c r="D861" s="6"/>
      <c r="E861" s="6" t="s">
        <v>11</v>
      </c>
      <c r="F861" s="13">
        <v>432104</v>
      </c>
      <c r="G861" s="6"/>
      <c r="H861" s="6" t="s">
        <v>32</v>
      </c>
    </row>
    <row r="862" spans="2:8" x14ac:dyDescent="0.3">
      <c r="B862" s="75"/>
      <c r="C862" s="80"/>
      <c r="D862" s="6"/>
      <c r="E862" s="6" t="s">
        <v>12</v>
      </c>
      <c r="F862" s="13">
        <v>100000</v>
      </c>
      <c r="G862" s="13">
        <f>SUM(F862,F865)</f>
        <v>120000</v>
      </c>
      <c r="H862" s="6" t="s">
        <v>33</v>
      </c>
    </row>
    <row r="863" spans="2:8" x14ac:dyDescent="0.3">
      <c r="B863" s="75"/>
      <c r="C863" s="80"/>
      <c r="D863" s="6"/>
      <c r="E863" s="6" t="s">
        <v>13</v>
      </c>
      <c r="F863" s="13">
        <v>113454</v>
      </c>
      <c r="G863" s="6"/>
      <c r="H863" s="6" t="s">
        <v>32</v>
      </c>
    </row>
    <row r="864" spans="2:8" x14ac:dyDescent="0.3">
      <c r="B864" s="75"/>
      <c r="C864" s="80"/>
      <c r="D864" s="6"/>
      <c r="E864" s="6" t="s">
        <v>17</v>
      </c>
      <c r="F864" s="13">
        <v>100000</v>
      </c>
      <c r="G864" s="6"/>
      <c r="H864" s="6" t="s">
        <v>32</v>
      </c>
    </row>
    <row r="865" spans="2:8" x14ac:dyDescent="0.3">
      <c r="B865" s="75"/>
      <c r="C865" s="80"/>
      <c r="D865" s="6"/>
      <c r="E865" s="6" t="s">
        <v>18</v>
      </c>
      <c r="F865" s="13">
        <v>20000</v>
      </c>
      <c r="G865" s="6"/>
      <c r="H865" s="6" t="s">
        <v>33</v>
      </c>
    </row>
    <row r="866" spans="2:8" x14ac:dyDescent="0.3">
      <c r="B866" s="75"/>
      <c r="C866" s="81"/>
      <c r="D866" s="6"/>
      <c r="E866" t="s">
        <v>92</v>
      </c>
      <c r="F866" s="59"/>
      <c r="H866" t="s">
        <v>78</v>
      </c>
    </row>
    <row r="867" spans="2:8" x14ac:dyDescent="0.3">
      <c r="B867" s="75"/>
      <c r="C867" s="79" t="s">
        <v>95</v>
      </c>
      <c r="D867" s="6"/>
      <c r="E867" s="6" t="s">
        <v>90</v>
      </c>
      <c r="F867" s="60">
        <v>300000</v>
      </c>
      <c r="G867" s="6"/>
      <c r="H867" s="6" t="s">
        <v>158</v>
      </c>
    </row>
    <row r="868" spans="2:8" x14ac:dyDescent="0.3">
      <c r="B868" s="75"/>
      <c r="C868" s="81"/>
      <c r="D868" s="6"/>
      <c r="E868" s="6" t="s">
        <v>93</v>
      </c>
      <c r="F868" s="60">
        <v>200000</v>
      </c>
      <c r="G868" s="6"/>
      <c r="H868" s="6" t="s">
        <v>78</v>
      </c>
    </row>
    <row r="869" spans="2:8" x14ac:dyDescent="0.3">
      <c r="B869" s="75"/>
      <c r="C869" s="79" t="s">
        <v>97</v>
      </c>
      <c r="D869" s="6"/>
      <c r="E869" s="6" t="s">
        <v>14</v>
      </c>
      <c r="F869" s="13"/>
      <c r="G869" s="6"/>
      <c r="H869" s="6" t="s">
        <v>32</v>
      </c>
    </row>
    <row r="870" spans="2:8" x14ac:dyDescent="0.3">
      <c r="B870" s="75"/>
      <c r="C870" s="80"/>
      <c r="D870" s="6"/>
      <c r="E870" s="6" t="s">
        <v>15</v>
      </c>
      <c r="F870" s="13"/>
      <c r="G870" s="6"/>
      <c r="H870" s="6" t="s">
        <v>32</v>
      </c>
    </row>
    <row r="871" spans="2:8" x14ac:dyDescent="0.3">
      <c r="B871" s="75"/>
      <c r="C871" s="80"/>
      <c r="D871" s="6"/>
      <c r="E871" s="6" t="s">
        <v>19</v>
      </c>
      <c r="F871" s="13"/>
      <c r="G871" s="6"/>
      <c r="H871" s="6"/>
    </row>
    <row r="872" spans="2:8" x14ac:dyDescent="0.3">
      <c r="B872" s="75"/>
      <c r="C872" s="81"/>
      <c r="D872" s="6"/>
      <c r="E872" s="6" t="s">
        <v>96</v>
      </c>
      <c r="F872" s="60">
        <v>1000000</v>
      </c>
      <c r="G872" s="6"/>
      <c r="H872" s="6" t="s">
        <v>129</v>
      </c>
    </row>
    <row r="873" spans="2:8" x14ac:dyDescent="0.3">
      <c r="B873" s="75"/>
      <c r="C873" s="82" t="s">
        <v>26</v>
      </c>
      <c r="D873" s="6"/>
      <c r="E873" s="6" t="s">
        <v>27</v>
      </c>
      <c r="F873" s="13"/>
      <c r="G873" s="6"/>
      <c r="H873" s="6"/>
    </row>
    <row r="874" spans="2:8" x14ac:dyDescent="0.3">
      <c r="B874" s="75"/>
      <c r="C874" s="83"/>
      <c r="D874" s="6"/>
      <c r="E874" s="6" t="s">
        <v>38</v>
      </c>
      <c r="F874" s="13"/>
      <c r="G874" s="6"/>
      <c r="H874" s="6"/>
    </row>
    <row r="875" spans="2:8" x14ac:dyDescent="0.3">
      <c r="B875" s="75"/>
      <c r="C875" s="6"/>
      <c r="D875" s="6"/>
      <c r="E875" s="16" t="s">
        <v>23</v>
      </c>
      <c r="F875" s="13">
        <f>SUM(F860:F874)</f>
        <v>2367558</v>
      </c>
      <c r="G875" s="6"/>
      <c r="H875" s="13"/>
    </row>
    <row r="876" spans="2:8" ht="17.25" thickBot="1" x14ac:dyDescent="0.35">
      <c r="B876" s="76"/>
      <c r="C876" s="19" t="s">
        <v>24</v>
      </c>
      <c r="D876" s="14"/>
      <c r="E876" s="14" t="s">
        <v>20</v>
      </c>
      <c r="F876" s="15"/>
      <c r="G876" s="14"/>
      <c r="H876" s="14"/>
    </row>
    <row r="877" spans="2:8" x14ac:dyDescent="0.3">
      <c r="B877" s="74" t="s">
        <v>160</v>
      </c>
      <c r="C877" s="77" t="s">
        <v>6</v>
      </c>
      <c r="D877" s="7"/>
      <c r="E877" s="7" t="s">
        <v>37</v>
      </c>
      <c r="G877" s="12"/>
      <c r="H877" s="20" t="s">
        <v>82</v>
      </c>
    </row>
    <row r="878" spans="2:8" x14ac:dyDescent="0.3">
      <c r="B878" s="75"/>
      <c r="C878" s="78"/>
      <c r="D878" s="6"/>
      <c r="E878" s="6"/>
      <c r="F878" s="13"/>
      <c r="G878" s="6"/>
      <c r="H878" s="6"/>
    </row>
    <row r="879" spans="2:8" x14ac:dyDescent="0.3">
      <c r="B879" s="75"/>
      <c r="C879" s="79" t="s">
        <v>94</v>
      </c>
      <c r="D879" s="6"/>
      <c r="E879" s="6" t="s">
        <v>10</v>
      </c>
      <c r="F879" s="13">
        <v>102000</v>
      </c>
      <c r="G879" s="13">
        <f>SUM(F879,F880,F882,F883,F888,F889)</f>
        <v>1672315</v>
      </c>
      <c r="H879" s="13" t="s">
        <v>32</v>
      </c>
    </row>
    <row r="880" spans="2:8" x14ac:dyDescent="0.3">
      <c r="B880" s="75"/>
      <c r="C880" s="80"/>
      <c r="D880" s="6"/>
      <c r="E880" s="6" t="s">
        <v>11</v>
      </c>
      <c r="F880" s="13">
        <v>1356861</v>
      </c>
      <c r="G880" s="6"/>
      <c r="H880" s="6" t="s">
        <v>32</v>
      </c>
    </row>
    <row r="881" spans="2:8" x14ac:dyDescent="0.3">
      <c r="B881" s="75"/>
      <c r="C881" s="80"/>
      <c r="D881" s="6"/>
      <c r="E881" s="6" t="s">
        <v>12</v>
      </c>
      <c r="F881" s="13">
        <v>100000</v>
      </c>
      <c r="G881" s="13">
        <f>SUM(F881,F884)</f>
        <v>120000</v>
      </c>
      <c r="H881" s="6" t="s">
        <v>33</v>
      </c>
    </row>
    <row r="882" spans="2:8" x14ac:dyDescent="0.3">
      <c r="B882" s="75"/>
      <c r="C882" s="80"/>
      <c r="D882" s="6"/>
      <c r="E882" s="6" t="s">
        <v>13</v>
      </c>
      <c r="F882" s="13">
        <v>113454</v>
      </c>
      <c r="G882" s="6"/>
      <c r="H882" s="6" t="s">
        <v>32</v>
      </c>
    </row>
    <row r="883" spans="2:8" x14ac:dyDescent="0.3">
      <c r="B883" s="75"/>
      <c r="C883" s="80"/>
      <c r="D883" s="6"/>
      <c r="E883" s="6" t="s">
        <v>17</v>
      </c>
      <c r="F883" s="13">
        <v>100000</v>
      </c>
      <c r="G883" s="6"/>
      <c r="H883" s="6" t="s">
        <v>32</v>
      </c>
    </row>
    <row r="884" spans="2:8" x14ac:dyDescent="0.3">
      <c r="B884" s="75"/>
      <c r="C884" s="80"/>
      <c r="D884" s="6"/>
      <c r="E884" s="6" t="s">
        <v>18</v>
      </c>
      <c r="F884" s="13">
        <v>20000</v>
      </c>
      <c r="G884" s="6"/>
      <c r="H884" s="6" t="s">
        <v>33</v>
      </c>
    </row>
    <row r="885" spans="2:8" x14ac:dyDescent="0.3">
      <c r="B885" s="75"/>
      <c r="C885" s="81"/>
      <c r="D885" s="6"/>
      <c r="E885" t="s">
        <v>92</v>
      </c>
      <c r="F885" s="59"/>
      <c r="H885" t="s">
        <v>78</v>
      </c>
    </row>
    <row r="886" spans="2:8" x14ac:dyDescent="0.3">
      <c r="B886" s="75"/>
      <c r="C886" s="79" t="s">
        <v>95</v>
      </c>
      <c r="D886" s="6"/>
      <c r="E886" s="6" t="s">
        <v>90</v>
      </c>
      <c r="F886" s="60">
        <v>300000</v>
      </c>
      <c r="G886" s="6"/>
      <c r="H886" s="6" t="s">
        <v>158</v>
      </c>
    </row>
    <row r="887" spans="2:8" x14ac:dyDescent="0.3">
      <c r="B887" s="75"/>
      <c r="C887" s="81"/>
      <c r="D887" s="6"/>
      <c r="E887" s="6" t="s">
        <v>93</v>
      </c>
      <c r="F887" s="60">
        <v>200000</v>
      </c>
      <c r="G887" s="6"/>
      <c r="H887" s="6" t="s">
        <v>78</v>
      </c>
    </row>
    <row r="888" spans="2:8" x14ac:dyDescent="0.3">
      <c r="B888" s="75"/>
      <c r="C888" s="79" t="s">
        <v>97</v>
      </c>
      <c r="D888" s="6"/>
      <c r="E888" s="6" t="s">
        <v>14</v>
      </c>
      <c r="F888" s="13"/>
      <c r="G888" s="6"/>
      <c r="H888" s="6" t="s">
        <v>32</v>
      </c>
    </row>
    <row r="889" spans="2:8" x14ac:dyDescent="0.3">
      <c r="B889" s="75"/>
      <c r="C889" s="80"/>
      <c r="D889" s="6"/>
      <c r="E889" s="6" t="s">
        <v>15</v>
      </c>
      <c r="F889" s="13"/>
      <c r="G889" s="6"/>
      <c r="H889" s="6" t="s">
        <v>32</v>
      </c>
    </row>
    <row r="890" spans="2:8" x14ac:dyDescent="0.3">
      <c r="B890" s="75"/>
      <c r="C890" s="80"/>
      <c r="D890" s="6"/>
      <c r="E890" s="6" t="s">
        <v>19</v>
      </c>
      <c r="F890" s="13"/>
      <c r="G890" s="6"/>
      <c r="H890" s="6"/>
    </row>
    <row r="891" spans="2:8" x14ac:dyDescent="0.3">
      <c r="B891" s="75"/>
      <c r="C891" s="81"/>
      <c r="D891" s="6"/>
      <c r="E891" s="6" t="s">
        <v>96</v>
      </c>
      <c r="F891" s="60">
        <v>1000000</v>
      </c>
      <c r="G891" s="6"/>
      <c r="H891" s="6" t="s">
        <v>129</v>
      </c>
    </row>
    <row r="892" spans="2:8" x14ac:dyDescent="0.3">
      <c r="B892" s="75"/>
      <c r="C892" s="82" t="s">
        <v>26</v>
      </c>
      <c r="D892" s="6"/>
      <c r="E892" s="6" t="s">
        <v>27</v>
      </c>
      <c r="F892" s="13"/>
      <c r="G892" s="6"/>
      <c r="H892" s="6"/>
    </row>
    <row r="893" spans="2:8" x14ac:dyDescent="0.3">
      <c r="B893" s="75"/>
      <c r="C893" s="83"/>
      <c r="D893" s="6"/>
      <c r="E893" s="6" t="s">
        <v>38</v>
      </c>
      <c r="F893" s="13"/>
      <c r="G893" s="6"/>
      <c r="H893" s="6"/>
    </row>
    <row r="894" spans="2:8" x14ac:dyDescent="0.3">
      <c r="B894" s="75"/>
      <c r="C894" s="6"/>
      <c r="D894" s="6"/>
      <c r="E894" s="16" t="s">
        <v>23</v>
      </c>
      <c r="F894" s="13">
        <f>SUM(F879:F893)</f>
        <v>3292315</v>
      </c>
      <c r="G894" s="6"/>
      <c r="H894" s="13"/>
    </row>
    <row r="895" spans="2:8" ht="17.25" thickBot="1" x14ac:dyDescent="0.35">
      <c r="B895" s="76"/>
      <c r="C895" s="19" t="s">
        <v>24</v>
      </c>
      <c r="D895" s="14"/>
      <c r="E895" s="14" t="s">
        <v>20</v>
      </c>
      <c r="F895" s="15"/>
      <c r="G895" s="14"/>
      <c r="H895" s="14"/>
    </row>
    <row r="896" spans="2:8" x14ac:dyDescent="0.3">
      <c r="B896" s="74" t="s">
        <v>161</v>
      </c>
      <c r="C896" s="77" t="s">
        <v>6</v>
      </c>
      <c r="D896" s="7"/>
      <c r="E896" s="7" t="s">
        <v>37</v>
      </c>
      <c r="G896" s="12"/>
      <c r="H896" s="20" t="s">
        <v>82</v>
      </c>
    </row>
    <row r="897" spans="2:8" x14ac:dyDescent="0.3">
      <c r="B897" s="75"/>
      <c r="C897" s="78"/>
      <c r="D897" s="6"/>
      <c r="E897" s="6"/>
      <c r="F897" s="13"/>
      <c r="G897" s="6"/>
      <c r="H897" s="6"/>
    </row>
    <row r="898" spans="2:8" x14ac:dyDescent="0.3">
      <c r="B898" s="75"/>
      <c r="C898" s="79" t="s">
        <v>94</v>
      </c>
      <c r="D898" s="6"/>
      <c r="E898" s="6" t="s">
        <v>10</v>
      </c>
      <c r="F898" s="13">
        <v>102000</v>
      </c>
      <c r="G898" s="13">
        <f>SUM(F898,F899,F901,F902,F907,F908)</f>
        <v>635774</v>
      </c>
      <c r="H898" s="13" t="s">
        <v>32</v>
      </c>
    </row>
    <row r="899" spans="2:8" x14ac:dyDescent="0.3">
      <c r="B899" s="75"/>
      <c r="C899" s="80"/>
      <c r="D899" s="6"/>
      <c r="E899" s="6" t="s">
        <v>11</v>
      </c>
      <c r="F899" s="13">
        <v>320320</v>
      </c>
      <c r="G899" s="6"/>
      <c r="H899" s="6" t="s">
        <v>32</v>
      </c>
    </row>
    <row r="900" spans="2:8" x14ac:dyDescent="0.3">
      <c r="B900" s="75"/>
      <c r="C900" s="80"/>
      <c r="D900" s="6"/>
      <c r="E900" s="6" t="s">
        <v>12</v>
      </c>
      <c r="F900" s="13">
        <v>100000</v>
      </c>
      <c r="G900" s="13">
        <f>SUM(F900,F903)</f>
        <v>120000</v>
      </c>
      <c r="H900" s="6" t="s">
        <v>33</v>
      </c>
    </row>
    <row r="901" spans="2:8" x14ac:dyDescent="0.3">
      <c r="B901" s="75"/>
      <c r="C901" s="80"/>
      <c r="D901" s="6"/>
      <c r="E901" s="6" t="s">
        <v>13</v>
      </c>
      <c r="F901" s="13">
        <v>113454</v>
      </c>
      <c r="G901" s="6"/>
      <c r="H901" s="6" t="s">
        <v>32</v>
      </c>
    </row>
    <row r="902" spans="2:8" x14ac:dyDescent="0.3">
      <c r="B902" s="75"/>
      <c r="C902" s="80"/>
      <c r="D902" s="6"/>
      <c r="E902" s="6" t="s">
        <v>17</v>
      </c>
      <c r="F902" s="13">
        <v>100000</v>
      </c>
      <c r="G902" s="6"/>
      <c r="H902" s="6" t="s">
        <v>32</v>
      </c>
    </row>
    <row r="903" spans="2:8" x14ac:dyDescent="0.3">
      <c r="B903" s="75"/>
      <c r="C903" s="80"/>
      <c r="D903" s="6"/>
      <c r="E903" s="6" t="s">
        <v>18</v>
      </c>
      <c r="F903" s="13">
        <v>20000</v>
      </c>
      <c r="G903" s="6"/>
      <c r="H903" s="6" t="s">
        <v>33</v>
      </c>
    </row>
    <row r="904" spans="2:8" x14ac:dyDescent="0.3">
      <c r="B904" s="75"/>
      <c r="C904" s="81"/>
      <c r="D904" s="6"/>
      <c r="E904" t="s">
        <v>92</v>
      </c>
      <c r="F904" s="59"/>
      <c r="H904" t="s">
        <v>78</v>
      </c>
    </row>
    <row r="905" spans="2:8" x14ac:dyDescent="0.3">
      <c r="B905" s="75"/>
      <c r="C905" s="79" t="s">
        <v>95</v>
      </c>
      <c r="D905" s="6"/>
      <c r="E905" s="6" t="s">
        <v>90</v>
      </c>
      <c r="F905" s="60">
        <v>300000</v>
      </c>
      <c r="G905" s="6"/>
      <c r="H905" s="6" t="s">
        <v>158</v>
      </c>
    </row>
    <row r="906" spans="2:8" x14ac:dyDescent="0.3">
      <c r="B906" s="75"/>
      <c r="C906" s="81"/>
      <c r="D906" s="6"/>
      <c r="E906" s="6" t="s">
        <v>93</v>
      </c>
      <c r="F906" s="60">
        <v>200000</v>
      </c>
      <c r="G906" s="6"/>
      <c r="H906" s="6" t="s">
        <v>78</v>
      </c>
    </row>
    <row r="907" spans="2:8" x14ac:dyDescent="0.3">
      <c r="B907" s="75"/>
      <c r="C907" s="79" t="s">
        <v>97</v>
      </c>
      <c r="D907" s="6"/>
      <c r="E907" s="6" t="s">
        <v>14</v>
      </c>
      <c r="F907" s="13"/>
      <c r="G907" s="6"/>
      <c r="H907" s="6" t="s">
        <v>32</v>
      </c>
    </row>
    <row r="908" spans="2:8" x14ac:dyDescent="0.3">
      <c r="B908" s="75"/>
      <c r="C908" s="80"/>
      <c r="D908" s="6"/>
      <c r="E908" s="6" t="s">
        <v>15</v>
      </c>
      <c r="F908" s="13"/>
      <c r="G908" s="6"/>
      <c r="H908" s="6" t="s">
        <v>32</v>
      </c>
    </row>
    <row r="909" spans="2:8" x14ac:dyDescent="0.3">
      <c r="B909" s="75"/>
      <c r="C909" s="80"/>
      <c r="D909" s="6"/>
      <c r="E909" s="6" t="s">
        <v>19</v>
      </c>
      <c r="F909" s="13"/>
      <c r="G909" s="6"/>
      <c r="H909" s="6"/>
    </row>
    <row r="910" spans="2:8" x14ac:dyDescent="0.3">
      <c r="B910" s="75"/>
      <c r="C910" s="81"/>
      <c r="D910" s="6"/>
      <c r="E910" s="6" t="s">
        <v>96</v>
      </c>
      <c r="F910" s="60">
        <v>600000</v>
      </c>
      <c r="G910" s="6"/>
      <c r="H910" s="6" t="s">
        <v>129</v>
      </c>
    </row>
    <row r="911" spans="2:8" x14ac:dyDescent="0.3">
      <c r="B911" s="75"/>
      <c r="C911" s="82" t="s">
        <v>26</v>
      </c>
      <c r="D911" s="6"/>
      <c r="E911" s="6" t="s">
        <v>27</v>
      </c>
      <c r="F911" s="13"/>
      <c r="G911" s="6"/>
      <c r="H911" s="6"/>
    </row>
    <row r="912" spans="2:8" x14ac:dyDescent="0.3">
      <c r="B912" s="75"/>
      <c r="C912" s="83"/>
      <c r="D912" s="6"/>
      <c r="E912" s="6" t="s">
        <v>38</v>
      </c>
      <c r="F912" s="13"/>
      <c r="G912" s="6"/>
      <c r="H912" s="6"/>
    </row>
    <row r="913" spans="2:8" x14ac:dyDescent="0.3">
      <c r="B913" s="75"/>
      <c r="C913" s="6"/>
      <c r="D913" s="6"/>
      <c r="E913" s="16" t="s">
        <v>23</v>
      </c>
      <c r="F913" s="13">
        <f>SUM(F898:F912)</f>
        <v>1855774</v>
      </c>
      <c r="G913" s="6"/>
      <c r="H913" s="13"/>
    </row>
    <row r="914" spans="2:8" ht="17.25" thickBot="1" x14ac:dyDescent="0.35">
      <c r="B914" s="76"/>
      <c r="C914" s="19" t="s">
        <v>24</v>
      </c>
      <c r="D914" s="14"/>
      <c r="E914" s="14" t="s">
        <v>20</v>
      </c>
      <c r="F914" s="15"/>
      <c r="G914" s="14"/>
      <c r="H914" s="14"/>
    </row>
    <row r="915" spans="2:8" x14ac:dyDescent="0.3">
      <c r="B915" s="74" t="s">
        <v>162</v>
      </c>
      <c r="C915" s="77" t="s">
        <v>6</v>
      </c>
      <c r="D915" s="7"/>
      <c r="E915" s="7" t="s">
        <v>37</v>
      </c>
      <c r="G915" s="12"/>
      <c r="H915" s="20" t="s">
        <v>82</v>
      </c>
    </row>
    <row r="916" spans="2:8" x14ac:dyDescent="0.3">
      <c r="B916" s="75"/>
      <c r="C916" s="78"/>
      <c r="D916" s="6"/>
      <c r="E916" s="6"/>
      <c r="F916" s="13"/>
      <c r="G916" s="6"/>
      <c r="H916" s="6"/>
    </row>
    <row r="917" spans="2:8" x14ac:dyDescent="0.3">
      <c r="B917" s="75"/>
      <c r="C917" s="79" t="s">
        <v>94</v>
      </c>
      <c r="D917" s="6"/>
      <c r="E917" s="6" t="s">
        <v>10</v>
      </c>
      <c r="F917" s="13">
        <v>102000</v>
      </c>
      <c r="G917" s="13">
        <f>SUM(F917,F918,F920,F921,F926,F927)</f>
        <v>2172850</v>
      </c>
      <c r="H917" s="13" t="s">
        <v>32</v>
      </c>
    </row>
    <row r="918" spans="2:8" x14ac:dyDescent="0.3">
      <c r="B918" s="75"/>
      <c r="C918" s="80"/>
      <c r="D918" s="6"/>
      <c r="E918" s="6" t="s">
        <v>11</v>
      </c>
      <c r="F918" s="13">
        <v>1857396</v>
      </c>
      <c r="G918" s="6"/>
      <c r="H918" s="6" t="s">
        <v>32</v>
      </c>
    </row>
    <row r="919" spans="2:8" x14ac:dyDescent="0.3">
      <c r="B919" s="75"/>
      <c r="C919" s="80"/>
      <c r="D919" s="6"/>
      <c r="E919" s="6" t="s">
        <v>12</v>
      </c>
      <c r="F919" s="13">
        <v>100000</v>
      </c>
      <c r="G919" s="13">
        <f>SUM(F919,F922)</f>
        <v>120000</v>
      </c>
      <c r="H919" s="6" t="s">
        <v>33</v>
      </c>
    </row>
    <row r="920" spans="2:8" x14ac:dyDescent="0.3">
      <c r="B920" s="75"/>
      <c r="C920" s="80"/>
      <c r="D920" s="6"/>
      <c r="E920" s="6" t="s">
        <v>13</v>
      </c>
      <c r="F920" s="13">
        <v>113454</v>
      </c>
      <c r="G920" s="6"/>
      <c r="H920" s="6" t="s">
        <v>32</v>
      </c>
    </row>
    <row r="921" spans="2:8" x14ac:dyDescent="0.3">
      <c r="B921" s="75"/>
      <c r="C921" s="80"/>
      <c r="D921" s="6"/>
      <c r="E921" s="6" t="s">
        <v>17</v>
      </c>
      <c r="F921" s="13">
        <v>100000</v>
      </c>
      <c r="G921" s="6"/>
      <c r="H921" s="6" t="s">
        <v>32</v>
      </c>
    </row>
    <row r="922" spans="2:8" x14ac:dyDescent="0.3">
      <c r="B922" s="75"/>
      <c r="C922" s="80"/>
      <c r="D922" s="6"/>
      <c r="E922" s="6" t="s">
        <v>18</v>
      </c>
      <c r="F922" s="13">
        <v>20000</v>
      </c>
      <c r="G922" s="6"/>
      <c r="H922" s="6" t="s">
        <v>33</v>
      </c>
    </row>
    <row r="923" spans="2:8" x14ac:dyDescent="0.3">
      <c r="B923" s="75"/>
      <c r="C923" s="81"/>
      <c r="D923" s="6"/>
      <c r="E923" t="s">
        <v>92</v>
      </c>
      <c r="F923" s="59">
        <v>200000</v>
      </c>
      <c r="H923" t="s">
        <v>78</v>
      </c>
    </row>
    <row r="924" spans="2:8" x14ac:dyDescent="0.3">
      <c r="B924" s="75"/>
      <c r="C924" s="79" t="s">
        <v>95</v>
      </c>
      <c r="D924" s="6"/>
      <c r="E924" s="6" t="s">
        <v>90</v>
      </c>
      <c r="F924" s="60">
        <v>300000</v>
      </c>
      <c r="G924" s="6"/>
      <c r="H924" s="6" t="s">
        <v>158</v>
      </c>
    </row>
    <row r="925" spans="2:8" x14ac:dyDescent="0.3">
      <c r="B925" s="75"/>
      <c r="C925" s="81"/>
      <c r="D925" s="6"/>
      <c r="E925" s="6" t="s">
        <v>93</v>
      </c>
      <c r="F925" s="60">
        <v>200000</v>
      </c>
      <c r="G925" s="6"/>
      <c r="H925" s="6" t="s">
        <v>78</v>
      </c>
    </row>
    <row r="926" spans="2:8" x14ac:dyDescent="0.3">
      <c r="B926" s="75"/>
      <c r="C926" s="79" t="s">
        <v>97</v>
      </c>
      <c r="D926" s="6"/>
      <c r="E926" s="6" t="s">
        <v>14</v>
      </c>
      <c r="F926" s="13"/>
      <c r="G926" s="6"/>
      <c r="H926" s="6" t="s">
        <v>32</v>
      </c>
    </row>
    <row r="927" spans="2:8" x14ac:dyDescent="0.3">
      <c r="B927" s="75"/>
      <c r="C927" s="80"/>
      <c r="D927" s="6"/>
      <c r="E927" s="6" t="s">
        <v>15</v>
      </c>
      <c r="F927" s="13"/>
      <c r="G927" s="6"/>
      <c r="H927" s="6" t="s">
        <v>32</v>
      </c>
    </row>
    <row r="928" spans="2:8" x14ac:dyDescent="0.3">
      <c r="B928" s="75"/>
      <c r="C928" s="80"/>
      <c r="D928" s="6"/>
      <c r="E928" s="6" t="s">
        <v>19</v>
      </c>
      <c r="F928" s="13">
        <v>100000</v>
      </c>
      <c r="G928" s="6"/>
      <c r="H928" s="6"/>
    </row>
    <row r="929" spans="2:8" x14ac:dyDescent="0.3">
      <c r="B929" s="75"/>
      <c r="C929" s="80"/>
      <c r="D929" s="6"/>
      <c r="E929" s="6" t="s">
        <v>163</v>
      </c>
      <c r="F929" s="13">
        <v>350000</v>
      </c>
      <c r="G929" s="6"/>
      <c r="H929" s="6"/>
    </row>
    <row r="930" spans="2:8" x14ac:dyDescent="0.3">
      <c r="B930" s="75"/>
      <c r="C930" s="81"/>
      <c r="D930" s="6"/>
      <c r="E930" s="6" t="s">
        <v>96</v>
      </c>
      <c r="F930" s="60">
        <v>600000</v>
      </c>
      <c r="G930" s="6"/>
      <c r="H930" s="6" t="s">
        <v>129</v>
      </c>
    </row>
    <row r="931" spans="2:8" x14ac:dyDescent="0.3">
      <c r="B931" s="75"/>
      <c r="C931" s="82" t="s">
        <v>26</v>
      </c>
      <c r="D931" s="6"/>
      <c r="E931" s="6" t="s">
        <v>27</v>
      </c>
      <c r="F931" s="13"/>
      <c r="G931" s="6"/>
      <c r="H931" s="6"/>
    </row>
    <row r="932" spans="2:8" x14ac:dyDescent="0.3">
      <c r="B932" s="75"/>
      <c r="C932" s="83"/>
      <c r="D932" s="6"/>
      <c r="E932" s="6" t="s">
        <v>38</v>
      </c>
      <c r="F932" s="13"/>
      <c r="G932" s="6"/>
      <c r="H932" s="6"/>
    </row>
    <row r="933" spans="2:8" x14ac:dyDescent="0.3">
      <c r="B933" s="75"/>
      <c r="C933" s="6"/>
      <c r="D933" s="6"/>
      <c r="E933" s="16" t="s">
        <v>23</v>
      </c>
      <c r="F933" s="13">
        <f>SUM(F917:F932)</f>
        <v>4042850</v>
      </c>
      <c r="G933" s="6"/>
      <c r="H933" s="13"/>
    </row>
    <row r="934" spans="2:8" ht="17.25" thickBot="1" x14ac:dyDescent="0.35">
      <c r="B934" s="76"/>
      <c r="C934" s="19" t="s">
        <v>24</v>
      </c>
      <c r="D934" s="14"/>
      <c r="E934" s="14" t="s">
        <v>20</v>
      </c>
      <c r="F934" s="15"/>
      <c r="G934" s="14"/>
      <c r="H934" s="14"/>
    </row>
    <row r="935" spans="2:8" x14ac:dyDescent="0.3">
      <c r="B935" s="74" t="s">
        <v>164</v>
      </c>
      <c r="C935" s="77" t="s">
        <v>6</v>
      </c>
      <c r="D935" s="7"/>
      <c r="E935" s="7" t="s">
        <v>37</v>
      </c>
      <c r="G935" s="12"/>
      <c r="H935" s="20" t="s">
        <v>82</v>
      </c>
    </row>
    <row r="936" spans="2:8" x14ac:dyDescent="0.3">
      <c r="B936" s="75"/>
      <c r="C936" s="78"/>
      <c r="D936" s="6"/>
      <c r="E936" s="6"/>
      <c r="F936" s="13"/>
      <c r="G936" s="6"/>
      <c r="H936" s="6"/>
    </row>
    <row r="937" spans="2:8" x14ac:dyDescent="0.3">
      <c r="B937" s="75"/>
      <c r="C937" s="79" t="s">
        <v>94</v>
      </c>
      <c r="D937" s="6"/>
      <c r="E937" s="6" t="s">
        <v>10</v>
      </c>
      <c r="F937" s="13">
        <v>102000</v>
      </c>
      <c r="G937" s="13">
        <f>SUM(F937,F938,F940,F941,F946,F947)</f>
        <v>1737924</v>
      </c>
      <c r="H937" s="13" t="s">
        <v>32</v>
      </c>
    </row>
    <row r="938" spans="2:8" x14ac:dyDescent="0.3">
      <c r="B938" s="75"/>
      <c r="C938" s="80"/>
      <c r="D938" s="6"/>
      <c r="E938" s="6" t="s">
        <v>11</v>
      </c>
      <c r="F938" s="13">
        <v>1422470</v>
      </c>
      <c r="G938" s="6"/>
      <c r="H938" s="6" t="s">
        <v>32</v>
      </c>
    </row>
    <row r="939" spans="2:8" x14ac:dyDescent="0.3">
      <c r="B939" s="75"/>
      <c r="C939" s="80"/>
      <c r="D939" s="6"/>
      <c r="E939" s="6" t="s">
        <v>12</v>
      </c>
      <c r="F939" s="13">
        <v>100000</v>
      </c>
      <c r="G939" s="13">
        <f>SUM(F939,F942)</f>
        <v>120000</v>
      </c>
      <c r="H939" s="6" t="s">
        <v>33</v>
      </c>
    </row>
    <row r="940" spans="2:8" x14ac:dyDescent="0.3">
      <c r="B940" s="75"/>
      <c r="C940" s="80"/>
      <c r="D940" s="6"/>
      <c r="E940" s="6" t="s">
        <v>13</v>
      </c>
      <c r="F940" s="13">
        <v>113454</v>
      </c>
      <c r="G940" s="6"/>
      <c r="H940" s="6" t="s">
        <v>32</v>
      </c>
    </row>
    <row r="941" spans="2:8" x14ac:dyDescent="0.3">
      <c r="B941" s="75"/>
      <c r="C941" s="80"/>
      <c r="D941" s="6"/>
      <c r="E941" s="6" t="s">
        <v>17</v>
      </c>
      <c r="F941" s="13">
        <v>100000</v>
      </c>
      <c r="G941" s="6"/>
      <c r="H941" s="6" t="s">
        <v>32</v>
      </c>
    </row>
    <row r="942" spans="2:8" x14ac:dyDescent="0.3">
      <c r="B942" s="75"/>
      <c r="C942" s="80"/>
      <c r="D942" s="6"/>
      <c r="E942" s="6" t="s">
        <v>18</v>
      </c>
      <c r="F942" s="13">
        <v>20000</v>
      </c>
      <c r="G942" s="6"/>
      <c r="H942" s="6" t="s">
        <v>33</v>
      </c>
    </row>
    <row r="943" spans="2:8" x14ac:dyDescent="0.3">
      <c r="B943" s="75"/>
      <c r="C943" s="81"/>
      <c r="D943" s="6"/>
      <c r="E943" t="s">
        <v>92</v>
      </c>
      <c r="F943" s="59">
        <v>200000</v>
      </c>
      <c r="H943" t="s">
        <v>78</v>
      </c>
    </row>
    <row r="944" spans="2:8" x14ac:dyDescent="0.3">
      <c r="B944" s="75"/>
      <c r="C944" s="79" t="s">
        <v>95</v>
      </c>
      <c r="D944" s="6"/>
      <c r="E944" s="6" t="s">
        <v>90</v>
      </c>
      <c r="F944" s="60">
        <v>300000</v>
      </c>
      <c r="G944" s="6"/>
      <c r="H944" s="6" t="s">
        <v>158</v>
      </c>
    </row>
    <row r="945" spans="2:8" x14ac:dyDescent="0.3">
      <c r="B945" s="75"/>
      <c r="C945" s="81"/>
      <c r="D945" s="6"/>
      <c r="E945" s="6" t="s">
        <v>93</v>
      </c>
      <c r="F945" s="60">
        <v>200000</v>
      </c>
      <c r="G945" s="6"/>
      <c r="H945" s="6" t="s">
        <v>78</v>
      </c>
    </row>
    <row r="946" spans="2:8" x14ac:dyDescent="0.3">
      <c r="B946" s="75"/>
      <c r="C946" s="79" t="s">
        <v>97</v>
      </c>
      <c r="D946" s="6"/>
      <c r="E946" s="6" t="s">
        <v>14</v>
      </c>
      <c r="F946" s="13"/>
      <c r="G946" s="6"/>
      <c r="H946" s="6" t="s">
        <v>32</v>
      </c>
    </row>
    <row r="947" spans="2:8" x14ac:dyDescent="0.3">
      <c r="B947" s="75"/>
      <c r="C947" s="80"/>
      <c r="D947" s="6"/>
      <c r="E947" s="6" t="s">
        <v>15</v>
      </c>
      <c r="F947" s="13"/>
      <c r="G947" s="6"/>
      <c r="H947" s="6" t="s">
        <v>32</v>
      </c>
    </row>
    <row r="948" spans="2:8" x14ac:dyDescent="0.3">
      <c r="B948" s="75"/>
      <c r="C948" s="80"/>
      <c r="D948" s="6"/>
      <c r="E948" s="6" t="s">
        <v>19</v>
      </c>
      <c r="F948" s="13">
        <v>100000</v>
      </c>
      <c r="G948" s="6"/>
      <c r="H948" s="6"/>
    </row>
    <row r="949" spans="2:8" x14ac:dyDescent="0.3">
      <c r="B949" s="75"/>
      <c r="C949" s="80"/>
      <c r="D949" s="6"/>
      <c r="E949" s="6" t="s">
        <v>163</v>
      </c>
      <c r="F949" s="13">
        <v>350000</v>
      </c>
      <c r="G949" s="6"/>
      <c r="H949" s="6"/>
    </row>
    <row r="950" spans="2:8" x14ac:dyDescent="0.3">
      <c r="B950" s="75"/>
      <c r="C950" s="81"/>
      <c r="D950" s="6"/>
      <c r="E950" s="6" t="s">
        <v>96</v>
      </c>
      <c r="F950" s="60">
        <v>600000</v>
      </c>
      <c r="G950" s="6"/>
      <c r="H950" s="6" t="s">
        <v>129</v>
      </c>
    </row>
    <row r="951" spans="2:8" x14ac:dyDescent="0.3">
      <c r="B951" s="75"/>
      <c r="C951" s="82" t="s">
        <v>26</v>
      </c>
      <c r="D951" s="6"/>
      <c r="E951" s="6" t="s">
        <v>27</v>
      </c>
      <c r="F951" s="13"/>
      <c r="G951" s="6"/>
      <c r="H951" s="6"/>
    </row>
    <row r="952" spans="2:8" x14ac:dyDescent="0.3">
      <c r="B952" s="75"/>
      <c r="C952" s="83"/>
      <c r="D952" s="6"/>
      <c r="E952" s="6" t="s">
        <v>38</v>
      </c>
      <c r="F952" s="13"/>
      <c r="G952" s="6"/>
      <c r="H952" s="6"/>
    </row>
    <row r="953" spans="2:8" x14ac:dyDescent="0.3">
      <c r="B953" s="75"/>
      <c r="C953" s="6"/>
      <c r="D953" s="6"/>
      <c r="E953" s="16" t="s">
        <v>23</v>
      </c>
      <c r="F953" s="13">
        <f>SUM(F937:F952)</f>
        <v>3607924</v>
      </c>
      <c r="G953" s="6"/>
      <c r="H953" s="13"/>
    </row>
    <row r="954" spans="2:8" ht="17.25" thickBot="1" x14ac:dyDescent="0.35">
      <c r="B954" s="76"/>
      <c r="C954" s="19" t="s">
        <v>24</v>
      </c>
      <c r="D954" s="14"/>
      <c r="E954" s="14" t="s">
        <v>20</v>
      </c>
      <c r="F954" s="15"/>
      <c r="G954" s="14"/>
      <c r="H954" s="14"/>
    </row>
    <row r="955" spans="2:8" x14ac:dyDescent="0.3">
      <c r="B955" s="74" t="s">
        <v>165</v>
      </c>
      <c r="C955" s="77" t="s">
        <v>6</v>
      </c>
      <c r="D955" s="7"/>
      <c r="E955" s="7" t="s">
        <v>37</v>
      </c>
      <c r="G955" s="12"/>
      <c r="H955" s="20" t="s">
        <v>82</v>
      </c>
    </row>
    <row r="956" spans="2:8" x14ac:dyDescent="0.3">
      <c r="B956" s="75"/>
      <c r="C956" s="78"/>
      <c r="D956" s="6"/>
      <c r="E956" s="6"/>
      <c r="F956" s="13"/>
      <c r="G956" s="6"/>
      <c r="H956" s="6"/>
    </row>
    <row r="957" spans="2:8" x14ac:dyDescent="0.3">
      <c r="B957" s="75"/>
      <c r="C957" s="79" t="s">
        <v>94</v>
      </c>
      <c r="D957" s="6"/>
      <c r="E957" s="6" t="s">
        <v>10</v>
      </c>
      <c r="F957" s="13">
        <v>102000</v>
      </c>
      <c r="G957" s="13">
        <f>SUM(F957,F958,F960,F961,F966,F967)</f>
        <v>1078754</v>
      </c>
      <c r="H957" s="13" t="s">
        <v>32</v>
      </c>
    </row>
    <row r="958" spans="2:8" x14ac:dyDescent="0.3">
      <c r="B958" s="75"/>
      <c r="C958" s="80"/>
      <c r="D958" s="6"/>
      <c r="E958" s="6" t="s">
        <v>11</v>
      </c>
      <c r="F958" s="13">
        <v>763300</v>
      </c>
      <c r="G958" s="6"/>
      <c r="H958" s="6" t="s">
        <v>32</v>
      </c>
    </row>
    <row r="959" spans="2:8" x14ac:dyDescent="0.3">
      <c r="B959" s="75"/>
      <c r="C959" s="80"/>
      <c r="D959" s="6"/>
      <c r="E959" s="6" t="s">
        <v>12</v>
      </c>
      <c r="F959" s="13">
        <v>100000</v>
      </c>
      <c r="G959" s="13">
        <f>SUM(F959,F962)</f>
        <v>120000</v>
      </c>
      <c r="H959" s="6" t="s">
        <v>33</v>
      </c>
    </row>
    <row r="960" spans="2:8" x14ac:dyDescent="0.3">
      <c r="B960" s="75"/>
      <c r="C960" s="80"/>
      <c r="D960" s="6"/>
      <c r="E960" s="6" t="s">
        <v>13</v>
      </c>
      <c r="F960" s="13">
        <v>113454</v>
      </c>
      <c r="G960" s="6"/>
      <c r="H960" s="6" t="s">
        <v>32</v>
      </c>
    </row>
    <row r="961" spans="2:8" x14ac:dyDescent="0.3">
      <c r="B961" s="75"/>
      <c r="C961" s="80"/>
      <c r="D961" s="6"/>
      <c r="E961" s="6" t="s">
        <v>17</v>
      </c>
      <c r="F961" s="13">
        <v>100000</v>
      </c>
      <c r="G961" s="6"/>
      <c r="H961" s="6" t="s">
        <v>32</v>
      </c>
    </row>
    <row r="962" spans="2:8" x14ac:dyDescent="0.3">
      <c r="B962" s="75"/>
      <c r="C962" s="80"/>
      <c r="D962" s="6"/>
      <c r="E962" s="6" t="s">
        <v>18</v>
      </c>
      <c r="F962" s="13">
        <v>20000</v>
      </c>
      <c r="G962" s="6"/>
      <c r="H962" s="6" t="s">
        <v>33</v>
      </c>
    </row>
    <row r="963" spans="2:8" x14ac:dyDescent="0.3">
      <c r="B963" s="75"/>
      <c r="C963" s="81"/>
      <c r="D963" s="6"/>
      <c r="E963" t="s">
        <v>92</v>
      </c>
      <c r="F963" s="59">
        <v>200000</v>
      </c>
      <c r="H963" t="s">
        <v>78</v>
      </c>
    </row>
    <row r="964" spans="2:8" x14ac:dyDescent="0.3">
      <c r="B964" s="75"/>
      <c r="C964" s="79" t="s">
        <v>95</v>
      </c>
      <c r="D964" s="6"/>
      <c r="E964" s="6" t="s">
        <v>90</v>
      </c>
      <c r="F964" s="60">
        <v>300000</v>
      </c>
      <c r="G964" s="6"/>
      <c r="H964" s="6" t="s">
        <v>158</v>
      </c>
    </row>
    <row r="965" spans="2:8" x14ac:dyDescent="0.3">
      <c r="B965" s="75"/>
      <c r="C965" s="81"/>
      <c r="D965" s="6"/>
      <c r="E965" s="6" t="s">
        <v>93</v>
      </c>
      <c r="F965" s="60">
        <v>200000</v>
      </c>
      <c r="G965" s="6"/>
      <c r="H965" s="6" t="s">
        <v>78</v>
      </c>
    </row>
    <row r="966" spans="2:8" x14ac:dyDescent="0.3">
      <c r="B966" s="75"/>
      <c r="C966" s="79" t="s">
        <v>97</v>
      </c>
      <c r="D966" s="6"/>
      <c r="E966" s="6" t="s">
        <v>14</v>
      </c>
      <c r="F966" s="13"/>
      <c r="G966" s="6"/>
      <c r="H966" s="6" t="s">
        <v>32</v>
      </c>
    </row>
    <row r="967" spans="2:8" x14ac:dyDescent="0.3">
      <c r="B967" s="75"/>
      <c r="C967" s="80"/>
      <c r="D967" s="6"/>
      <c r="E967" s="6" t="s">
        <v>15</v>
      </c>
      <c r="F967" s="13"/>
      <c r="G967" s="6"/>
      <c r="H967" s="6" t="s">
        <v>32</v>
      </c>
    </row>
    <row r="968" spans="2:8" x14ac:dyDescent="0.3">
      <c r="B968" s="75"/>
      <c r="C968" s="80"/>
      <c r="D968" s="6"/>
      <c r="E968" s="6" t="s">
        <v>19</v>
      </c>
      <c r="F968" s="13">
        <v>100000</v>
      </c>
      <c r="G968" s="6"/>
      <c r="H968" s="6"/>
    </row>
    <row r="969" spans="2:8" x14ac:dyDescent="0.3">
      <c r="B969" s="75"/>
      <c r="C969" s="80"/>
      <c r="D969" s="6"/>
      <c r="E969" s="6" t="s">
        <v>163</v>
      </c>
      <c r="F969" s="13">
        <v>350000</v>
      </c>
      <c r="G969" s="6"/>
      <c r="H969" s="6"/>
    </row>
    <row r="970" spans="2:8" x14ac:dyDescent="0.3">
      <c r="B970" s="75"/>
      <c r="C970" s="81"/>
      <c r="D970" s="6"/>
      <c r="E970" s="6" t="s">
        <v>96</v>
      </c>
      <c r="F970" s="60">
        <v>600000</v>
      </c>
      <c r="G970" s="6"/>
      <c r="H970" s="6" t="s">
        <v>129</v>
      </c>
    </row>
    <row r="971" spans="2:8" x14ac:dyDescent="0.3">
      <c r="B971" s="75"/>
      <c r="C971" s="82" t="s">
        <v>26</v>
      </c>
      <c r="D971" s="6"/>
      <c r="E971" s="6" t="s">
        <v>27</v>
      </c>
      <c r="F971" s="13"/>
      <c r="G971" s="6"/>
      <c r="H971" s="6"/>
    </row>
    <row r="972" spans="2:8" x14ac:dyDescent="0.3">
      <c r="B972" s="75"/>
      <c r="C972" s="83"/>
      <c r="D972" s="6"/>
      <c r="E972" s="6" t="s">
        <v>38</v>
      </c>
      <c r="F972" s="13"/>
      <c r="G972" s="6"/>
      <c r="H972" s="6"/>
    </row>
    <row r="973" spans="2:8" x14ac:dyDescent="0.3">
      <c r="B973" s="75"/>
      <c r="C973" s="6"/>
      <c r="D973" s="6"/>
      <c r="E973" s="16" t="s">
        <v>23</v>
      </c>
      <c r="F973" s="13">
        <f>SUM(F957:F972)</f>
        <v>2948754</v>
      </c>
      <c r="G973" s="6"/>
      <c r="H973" s="13"/>
    </row>
    <row r="974" spans="2:8" ht="17.25" thickBot="1" x14ac:dyDescent="0.35">
      <c r="B974" s="76"/>
      <c r="C974" s="19" t="s">
        <v>24</v>
      </c>
      <c r="D974" s="14"/>
      <c r="E974" s="14" t="s">
        <v>20</v>
      </c>
      <c r="F974" s="15"/>
      <c r="G974" s="14"/>
      <c r="H974" s="14"/>
    </row>
    <row r="975" spans="2:8" x14ac:dyDescent="0.3">
      <c r="B975" s="74" t="s">
        <v>166</v>
      </c>
      <c r="C975" s="77" t="s">
        <v>6</v>
      </c>
      <c r="D975" s="7"/>
      <c r="E975" s="7" t="s">
        <v>37</v>
      </c>
      <c r="G975" s="12"/>
      <c r="H975" s="20" t="s">
        <v>82</v>
      </c>
    </row>
    <row r="976" spans="2:8" x14ac:dyDescent="0.3">
      <c r="B976" s="75"/>
      <c r="C976" s="78"/>
      <c r="D976" s="6"/>
      <c r="E976" s="6"/>
      <c r="F976" s="13"/>
      <c r="G976" s="6"/>
      <c r="H976" s="6"/>
    </row>
    <row r="977" spans="2:8" x14ac:dyDescent="0.3">
      <c r="B977" s="75"/>
      <c r="C977" s="79" t="s">
        <v>94</v>
      </c>
      <c r="D977" s="6"/>
      <c r="E977" s="6" t="s">
        <v>10</v>
      </c>
      <c r="F977" s="13">
        <v>102000</v>
      </c>
      <c r="G977" s="13">
        <f>SUM(F977,F978,F980,F981,F986,F987)</f>
        <v>1292090</v>
      </c>
      <c r="H977" s="13" t="s">
        <v>32</v>
      </c>
    </row>
    <row r="978" spans="2:8" x14ac:dyDescent="0.3">
      <c r="B978" s="75"/>
      <c r="C978" s="80"/>
      <c r="D978" s="6"/>
      <c r="E978" s="6" t="s">
        <v>11</v>
      </c>
      <c r="F978" s="13">
        <v>976636</v>
      </c>
      <c r="G978" s="6"/>
      <c r="H978" s="6" t="s">
        <v>32</v>
      </c>
    </row>
    <row r="979" spans="2:8" x14ac:dyDescent="0.3">
      <c r="B979" s="75"/>
      <c r="C979" s="80"/>
      <c r="D979" s="6"/>
      <c r="E979" s="6" t="s">
        <v>12</v>
      </c>
      <c r="F979" s="13">
        <v>100000</v>
      </c>
      <c r="G979" s="13">
        <f>SUM(F979,F982)</f>
        <v>130000</v>
      </c>
      <c r="H979" s="6" t="s">
        <v>33</v>
      </c>
    </row>
    <row r="980" spans="2:8" x14ac:dyDescent="0.3">
      <c r="B980" s="75"/>
      <c r="C980" s="80"/>
      <c r="D980" s="6"/>
      <c r="E980" s="6" t="s">
        <v>13</v>
      </c>
      <c r="F980" s="13">
        <v>113454</v>
      </c>
      <c r="G980" s="6"/>
      <c r="H980" s="6" t="s">
        <v>32</v>
      </c>
    </row>
    <row r="981" spans="2:8" x14ac:dyDescent="0.3">
      <c r="B981" s="75"/>
      <c r="C981" s="80"/>
      <c r="D981" s="6"/>
      <c r="E981" s="6" t="s">
        <v>17</v>
      </c>
      <c r="F981" s="13">
        <v>100000</v>
      </c>
      <c r="G981" s="6"/>
      <c r="H981" s="6" t="s">
        <v>32</v>
      </c>
    </row>
    <row r="982" spans="2:8" x14ac:dyDescent="0.3">
      <c r="B982" s="75"/>
      <c r="C982" s="80"/>
      <c r="D982" s="6"/>
      <c r="E982" s="6" t="s">
        <v>18</v>
      </c>
      <c r="F982" s="13">
        <v>30000</v>
      </c>
      <c r="G982" s="6"/>
      <c r="H982" s="6" t="s">
        <v>33</v>
      </c>
    </row>
    <row r="983" spans="2:8" x14ac:dyDescent="0.3">
      <c r="B983" s="75"/>
      <c r="C983" s="81"/>
      <c r="D983" s="6"/>
      <c r="E983" t="s">
        <v>92</v>
      </c>
      <c r="F983" s="59">
        <v>200000</v>
      </c>
      <c r="H983" t="s">
        <v>78</v>
      </c>
    </row>
    <row r="984" spans="2:8" x14ac:dyDescent="0.3">
      <c r="B984" s="75"/>
      <c r="C984" s="79" t="s">
        <v>95</v>
      </c>
      <c r="D984" s="6"/>
      <c r="E984" s="6" t="s">
        <v>90</v>
      </c>
      <c r="F984" s="60">
        <v>300000</v>
      </c>
      <c r="G984" s="6"/>
      <c r="H984" s="6" t="s">
        <v>158</v>
      </c>
    </row>
    <row r="985" spans="2:8" x14ac:dyDescent="0.3">
      <c r="B985" s="75"/>
      <c r="C985" s="81"/>
      <c r="D985" s="6"/>
      <c r="E985" s="6" t="s">
        <v>93</v>
      </c>
      <c r="F985" s="60">
        <v>200000</v>
      </c>
      <c r="G985" s="6"/>
      <c r="H985" s="6" t="s">
        <v>78</v>
      </c>
    </row>
    <row r="986" spans="2:8" x14ac:dyDescent="0.3">
      <c r="B986" s="75"/>
      <c r="C986" s="79" t="s">
        <v>97</v>
      </c>
      <c r="D986" s="6"/>
      <c r="E986" s="6" t="s">
        <v>14</v>
      </c>
      <c r="F986" s="13"/>
      <c r="G986" s="6"/>
      <c r="H986" s="6" t="s">
        <v>32</v>
      </c>
    </row>
    <row r="987" spans="2:8" x14ac:dyDescent="0.3">
      <c r="B987" s="75"/>
      <c r="C987" s="80"/>
      <c r="D987" s="6"/>
      <c r="E987" s="6" t="s">
        <v>15</v>
      </c>
      <c r="F987" s="13"/>
      <c r="G987" s="6"/>
      <c r="H987" s="6" t="s">
        <v>32</v>
      </c>
    </row>
    <row r="988" spans="2:8" x14ac:dyDescent="0.3">
      <c r="B988" s="75"/>
      <c r="C988" s="80"/>
      <c r="D988" s="6"/>
      <c r="E988" s="6" t="s">
        <v>19</v>
      </c>
      <c r="F988" s="13">
        <v>100000</v>
      </c>
      <c r="G988" s="6"/>
      <c r="H988" s="6"/>
    </row>
    <row r="989" spans="2:8" x14ac:dyDescent="0.3">
      <c r="B989" s="75"/>
      <c r="C989" s="80"/>
      <c r="D989" s="6"/>
      <c r="E989" s="6" t="s">
        <v>163</v>
      </c>
      <c r="F989" s="13">
        <v>350000</v>
      </c>
      <c r="G989" s="6"/>
      <c r="H989" s="6"/>
    </row>
    <row r="990" spans="2:8" x14ac:dyDescent="0.3">
      <c r="B990" s="75"/>
      <c r="C990" s="81"/>
      <c r="D990" s="6"/>
      <c r="E990" s="6" t="s">
        <v>96</v>
      </c>
      <c r="F990" s="60">
        <v>600000</v>
      </c>
      <c r="G990" s="6"/>
      <c r="H990" s="6" t="s">
        <v>129</v>
      </c>
    </row>
    <row r="991" spans="2:8" x14ac:dyDescent="0.3">
      <c r="B991" s="75"/>
      <c r="C991" s="82" t="s">
        <v>26</v>
      </c>
      <c r="D991" s="6"/>
      <c r="E991" s="6" t="s">
        <v>27</v>
      </c>
      <c r="F991" s="13"/>
      <c r="G991" s="6"/>
      <c r="H991" s="6"/>
    </row>
    <row r="992" spans="2:8" x14ac:dyDescent="0.3">
      <c r="B992" s="75"/>
      <c r="C992" s="83"/>
      <c r="D992" s="6"/>
      <c r="E992" s="6" t="s">
        <v>38</v>
      </c>
      <c r="F992" s="13"/>
      <c r="G992" s="6"/>
      <c r="H992" s="6"/>
    </row>
    <row r="993" spans="2:8" x14ac:dyDescent="0.3">
      <c r="B993" s="75"/>
      <c r="C993" s="6"/>
      <c r="D993" s="6"/>
      <c r="E993" s="16" t="s">
        <v>23</v>
      </c>
      <c r="F993" s="13">
        <f>SUM(F977:F992)</f>
        <v>3172090</v>
      </c>
      <c r="G993" s="6"/>
      <c r="H993" s="13"/>
    </row>
    <row r="994" spans="2:8" ht="17.25" thickBot="1" x14ac:dyDescent="0.35">
      <c r="B994" s="76"/>
      <c r="C994" s="19" t="s">
        <v>24</v>
      </c>
      <c r="D994" s="14"/>
      <c r="E994" s="14" t="s">
        <v>20</v>
      </c>
      <c r="F994" s="15"/>
      <c r="G994" s="14"/>
      <c r="H994" s="14"/>
    </row>
    <row r="995" spans="2:8" x14ac:dyDescent="0.3">
      <c r="B995" s="74" t="s">
        <v>167</v>
      </c>
      <c r="C995" s="77" t="s">
        <v>6</v>
      </c>
      <c r="D995" s="7"/>
      <c r="E995" s="7" t="s">
        <v>37</v>
      </c>
      <c r="G995" s="12"/>
      <c r="H995" s="20" t="s">
        <v>82</v>
      </c>
    </row>
    <row r="996" spans="2:8" x14ac:dyDescent="0.3">
      <c r="B996" s="75"/>
      <c r="C996" s="78"/>
      <c r="D996" s="6"/>
      <c r="E996" s="6"/>
      <c r="F996" s="13"/>
      <c r="G996" s="6"/>
      <c r="H996" s="6"/>
    </row>
    <row r="997" spans="2:8" x14ac:dyDescent="0.3">
      <c r="B997" s="75"/>
      <c r="C997" s="79" t="s">
        <v>94</v>
      </c>
      <c r="D997" s="6"/>
      <c r="E997" s="6" t="s">
        <v>10</v>
      </c>
      <c r="F997" s="13">
        <v>102000</v>
      </c>
      <c r="G997" s="13">
        <f>SUM(F997,F998,F1000,F1001,F1006,F1007)</f>
        <v>1148184</v>
      </c>
      <c r="H997" s="13" t="s">
        <v>32</v>
      </c>
    </row>
    <row r="998" spans="2:8" x14ac:dyDescent="0.3">
      <c r="B998" s="75"/>
      <c r="C998" s="80"/>
      <c r="D998" s="6"/>
      <c r="E998" s="6" t="s">
        <v>11</v>
      </c>
      <c r="F998" s="13">
        <v>832730</v>
      </c>
      <c r="G998" s="6"/>
      <c r="H998" s="6" t="s">
        <v>32</v>
      </c>
    </row>
    <row r="999" spans="2:8" x14ac:dyDescent="0.3">
      <c r="B999" s="75"/>
      <c r="C999" s="80"/>
      <c r="D999" s="6"/>
      <c r="E999" s="6" t="s">
        <v>12</v>
      </c>
      <c r="F999" s="13">
        <v>100000</v>
      </c>
      <c r="G999" s="13">
        <f>SUM(F999,F1002)</f>
        <v>130000</v>
      </c>
      <c r="H999" s="6" t="s">
        <v>33</v>
      </c>
    </row>
    <row r="1000" spans="2:8" x14ac:dyDescent="0.3">
      <c r="B1000" s="75"/>
      <c r="C1000" s="80"/>
      <c r="D1000" s="6"/>
      <c r="E1000" s="6" t="s">
        <v>13</v>
      </c>
      <c r="F1000" s="13">
        <v>113454</v>
      </c>
      <c r="G1000" s="6"/>
      <c r="H1000" s="6" t="s">
        <v>32</v>
      </c>
    </row>
    <row r="1001" spans="2:8" x14ac:dyDescent="0.3">
      <c r="B1001" s="75"/>
      <c r="C1001" s="80"/>
      <c r="D1001" s="6"/>
      <c r="E1001" s="6" t="s">
        <v>17</v>
      </c>
      <c r="F1001" s="13">
        <v>100000</v>
      </c>
      <c r="G1001" s="6"/>
      <c r="H1001" s="6" t="s">
        <v>32</v>
      </c>
    </row>
    <row r="1002" spans="2:8" x14ac:dyDescent="0.3">
      <c r="B1002" s="75"/>
      <c r="C1002" s="80"/>
      <c r="D1002" s="6"/>
      <c r="E1002" s="6" t="s">
        <v>18</v>
      </c>
      <c r="F1002" s="13">
        <v>30000</v>
      </c>
      <c r="G1002" s="6"/>
      <c r="H1002" s="6" t="s">
        <v>33</v>
      </c>
    </row>
    <row r="1003" spans="2:8" x14ac:dyDescent="0.3">
      <c r="B1003" s="75"/>
      <c r="C1003" s="81"/>
      <c r="D1003" s="6"/>
      <c r="E1003" t="s">
        <v>92</v>
      </c>
      <c r="F1003" s="59">
        <v>200000</v>
      </c>
      <c r="H1003" t="s">
        <v>78</v>
      </c>
    </row>
    <row r="1004" spans="2:8" x14ac:dyDescent="0.3">
      <c r="B1004" s="75"/>
      <c r="C1004" s="79" t="s">
        <v>95</v>
      </c>
      <c r="D1004" s="6"/>
      <c r="E1004" s="6" t="s">
        <v>90</v>
      </c>
      <c r="F1004" s="60">
        <v>300000</v>
      </c>
      <c r="G1004" s="6"/>
      <c r="H1004" s="6" t="s">
        <v>158</v>
      </c>
    </row>
    <row r="1005" spans="2:8" x14ac:dyDescent="0.3">
      <c r="B1005" s="75"/>
      <c r="C1005" s="81"/>
      <c r="D1005" s="6"/>
      <c r="E1005" s="6" t="s">
        <v>93</v>
      </c>
      <c r="F1005" s="60">
        <v>200000</v>
      </c>
      <c r="G1005" s="6"/>
      <c r="H1005" s="6" t="s">
        <v>78</v>
      </c>
    </row>
    <row r="1006" spans="2:8" x14ac:dyDescent="0.3">
      <c r="B1006" s="75"/>
      <c r="C1006" s="79" t="s">
        <v>97</v>
      </c>
      <c r="D1006" s="6"/>
      <c r="E1006" s="6" t="s">
        <v>14</v>
      </c>
      <c r="F1006" s="13"/>
      <c r="G1006" s="6"/>
      <c r="H1006" s="6" t="s">
        <v>32</v>
      </c>
    </row>
    <row r="1007" spans="2:8" x14ac:dyDescent="0.3">
      <c r="B1007" s="75"/>
      <c r="C1007" s="80"/>
      <c r="D1007" s="6"/>
      <c r="E1007" s="6" t="s">
        <v>15</v>
      </c>
      <c r="F1007" s="13"/>
      <c r="G1007" s="6"/>
      <c r="H1007" s="6" t="s">
        <v>32</v>
      </c>
    </row>
    <row r="1008" spans="2:8" x14ac:dyDescent="0.3">
      <c r="B1008" s="75"/>
      <c r="C1008" s="80"/>
      <c r="D1008" s="6"/>
      <c r="E1008" s="6" t="s">
        <v>19</v>
      </c>
      <c r="F1008" s="13">
        <v>100000</v>
      </c>
      <c r="G1008" s="6"/>
      <c r="H1008" s="6"/>
    </row>
    <row r="1009" spans="2:8" x14ac:dyDescent="0.3">
      <c r="B1009" s="75"/>
      <c r="C1009" s="80"/>
      <c r="D1009" s="6"/>
      <c r="E1009" s="6" t="s">
        <v>163</v>
      </c>
      <c r="F1009" s="13">
        <v>350000</v>
      </c>
      <c r="G1009" s="6"/>
      <c r="H1009" s="6"/>
    </row>
    <row r="1010" spans="2:8" x14ac:dyDescent="0.3">
      <c r="B1010" s="75"/>
      <c r="C1010" s="81"/>
      <c r="D1010" s="6"/>
      <c r="E1010" s="6" t="s">
        <v>96</v>
      </c>
      <c r="F1010" s="60">
        <v>600000</v>
      </c>
      <c r="G1010" s="6"/>
      <c r="H1010" s="6" t="s">
        <v>129</v>
      </c>
    </row>
    <row r="1011" spans="2:8" x14ac:dyDescent="0.3">
      <c r="B1011" s="75"/>
      <c r="C1011" s="82" t="s">
        <v>26</v>
      </c>
      <c r="D1011" s="6"/>
      <c r="E1011" s="6" t="s">
        <v>27</v>
      </c>
      <c r="F1011" s="13"/>
      <c r="G1011" s="6"/>
      <c r="H1011" s="6"/>
    </row>
    <row r="1012" spans="2:8" x14ac:dyDescent="0.3">
      <c r="B1012" s="75"/>
      <c r="C1012" s="83"/>
      <c r="D1012" s="6"/>
      <c r="E1012" s="6" t="s">
        <v>38</v>
      </c>
      <c r="F1012" s="13"/>
      <c r="G1012" s="6"/>
      <c r="H1012" s="6"/>
    </row>
    <row r="1013" spans="2:8" x14ac:dyDescent="0.3">
      <c r="B1013" s="75"/>
      <c r="C1013" s="6"/>
      <c r="D1013" s="6"/>
      <c r="E1013" s="16" t="s">
        <v>23</v>
      </c>
      <c r="F1013" s="13">
        <f>SUM(F997:F1012)</f>
        <v>3028184</v>
      </c>
      <c r="G1013" s="6"/>
      <c r="H1013" s="13"/>
    </row>
    <row r="1014" spans="2:8" ht="17.25" thickBot="1" x14ac:dyDescent="0.35">
      <c r="B1014" s="76"/>
      <c r="C1014" s="19" t="s">
        <v>24</v>
      </c>
      <c r="D1014" s="14"/>
      <c r="E1014" s="14" t="s">
        <v>20</v>
      </c>
      <c r="F1014" s="15"/>
      <c r="G1014" s="14"/>
      <c r="H1014" s="14"/>
    </row>
    <row r="1015" spans="2:8" x14ac:dyDescent="0.3">
      <c r="B1015" s="74" t="s">
        <v>168</v>
      </c>
      <c r="C1015" s="77" t="s">
        <v>6</v>
      </c>
      <c r="D1015" s="7"/>
      <c r="E1015" s="7" t="s">
        <v>37</v>
      </c>
      <c r="G1015" s="12"/>
      <c r="H1015" s="20" t="s">
        <v>82</v>
      </c>
    </row>
    <row r="1016" spans="2:8" x14ac:dyDescent="0.3">
      <c r="B1016" s="75"/>
      <c r="C1016" s="78"/>
      <c r="D1016" s="6"/>
      <c r="E1016" s="6"/>
      <c r="F1016" s="13"/>
      <c r="G1016" s="6"/>
      <c r="H1016" s="6"/>
    </row>
    <row r="1017" spans="2:8" x14ac:dyDescent="0.3">
      <c r="B1017" s="75"/>
      <c r="C1017" s="79" t="s">
        <v>94</v>
      </c>
      <c r="D1017" s="6"/>
      <c r="E1017" s="6" t="s">
        <v>10</v>
      </c>
      <c r="F1017" s="13">
        <v>102000</v>
      </c>
      <c r="G1017" s="13">
        <f>SUM(F1017,F1018,F1020,F1021,F1026,F1027)</f>
        <v>710214</v>
      </c>
      <c r="H1017" s="13" t="s">
        <v>32</v>
      </c>
    </row>
    <row r="1018" spans="2:8" x14ac:dyDescent="0.3">
      <c r="B1018" s="75"/>
      <c r="C1018" s="80"/>
      <c r="D1018" s="6"/>
      <c r="E1018" s="6" t="s">
        <v>11</v>
      </c>
      <c r="F1018" s="13">
        <v>394760</v>
      </c>
      <c r="G1018" s="6"/>
      <c r="H1018" s="6" t="s">
        <v>32</v>
      </c>
    </row>
    <row r="1019" spans="2:8" x14ac:dyDescent="0.3">
      <c r="B1019" s="75"/>
      <c r="C1019" s="80"/>
      <c r="D1019" s="6"/>
      <c r="E1019" s="6" t="s">
        <v>12</v>
      </c>
      <c r="F1019" s="13">
        <v>100000</v>
      </c>
      <c r="G1019" s="13">
        <f>SUM(F1019,F1022)</f>
        <v>130000</v>
      </c>
      <c r="H1019" s="6" t="s">
        <v>33</v>
      </c>
    </row>
    <row r="1020" spans="2:8" x14ac:dyDescent="0.3">
      <c r="B1020" s="75"/>
      <c r="C1020" s="80"/>
      <c r="D1020" s="6"/>
      <c r="E1020" s="6" t="s">
        <v>13</v>
      </c>
      <c r="F1020" s="13">
        <v>113454</v>
      </c>
      <c r="G1020" s="6"/>
      <c r="H1020" s="6" t="s">
        <v>32</v>
      </c>
    </row>
    <row r="1021" spans="2:8" x14ac:dyDescent="0.3">
      <c r="B1021" s="75"/>
      <c r="C1021" s="80"/>
      <c r="D1021" s="6"/>
      <c r="E1021" s="6" t="s">
        <v>17</v>
      </c>
      <c r="F1021" s="13">
        <v>100000</v>
      </c>
      <c r="G1021" s="6"/>
      <c r="H1021" s="6" t="s">
        <v>32</v>
      </c>
    </row>
    <row r="1022" spans="2:8" x14ac:dyDescent="0.3">
      <c r="B1022" s="75"/>
      <c r="C1022" s="80"/>
      <c r="D1022" s="6"/>
      <c r="E1022" s="6" t="s">
        <v>18</v>
      </c>
      <c r="F1022" s="13">
        <v>30000</v>
      </c>
      <c r="G1022" s="6"/>
      <c r="H1022" s="6" t="s">
        <v>33</v>
      </c>
    </row>
    <row r="1023" spans="2:8" x14ac:dyDescent="0.3">
      <c r="B1023" s="75"/>
      <c r="C1023" s="81"/>
      <c r="D1023" s="6"/>
      <c r="E1023" t="s">
        <v>92</v>
      </c>
      <c r="F1023" s="59">
        <v>200000</v>
      </c>
      <c r="H1023" t="s">
        <v>78</v>
      </c>
    </row>
    <row r="1024" spans="2:8" x14ac:dyDescent="0.3">
      <c r="B1024" s="75"/>
      <c r="C1024" s="79" t="s">
        <v>95</v>
      </c>
      <c r="D1024" s="6"/>
      <c r="E1024" s="6" t="s">
        <v>90</v>
      </c>
      <c r="F1024" s="60">
        <v>300000</v>
      </c>
      <c r="G1024" s="6"/>
      <c r="H1024" s="6" t="s">
        <v>158</v>
      </c>
    </row>
    <row r="1025" spans="2:8" x14ac:dyDescent="0.3">
      <c r="B1025" s="75"/>
      <c r="C1025" s="81"/>
      <c r="D1025" s="6"/>
      <c r="E1025" s="6" t="s">
        <v>93</v>
      </c>
      <c r="F1025" s="60">
        <v>200000</v>
      </c>
      <c r="G1025" s="6"/>
      <c r="H1025" s="6" t="s">
        <v>78</v>
      </c>
    </row>
    <row r="1026" spans="2:8" x14ac:dyDescent="0.3">
      <c r="B1026" s="75"/>
      <c r="C1026" s="79" t="s">
        <v>97</v>
      </c>
      <c r="D1026" s="6"/>
      <c r="E1026" s="6" t="s">
        <v>14</v>
      </c>
      <c r="F1026" s="13"/>
      <c r="G1026" s="6"/>
      <c r="H1026" s="6" t="s">
        <v>32</v>
      </c>
    </row>
    <row r="1027" spans="2:8" x14ac:dyDescent="0.3">
      <c r="B1027" s="75"/>
      <c r="C1027" s="80"/>
      <c r="D1027" s="6"/>
      <c r="E1027" s="6" t="s">
        <v>15</v>
      </c>
      <c r="F1027" s="13"/>
      <c r="G1027" s="6"/>
      <c r="H1027" s="6" t="s">
        <v>32</v>
      </c>
    </row>
    <row r="1028" spans="2:8" x14ac:dyDescent="0.3">
      <c r="B1028" s="75"/>
      <c r="C1028" s="80"/>
      <c r="D1028" s="6"/>
      <c r="E1028" s="6" t="s">
        <v>19</v>
      </c>
      <c r="F1028" s="13">
        <v>100000</v>
      </c>
      <c r="G1028" s="6"/>
      <c r="H1028" s="6"/>
    </row>
    <row r="1029" spans="2:8" x14ac:dyDescent="0.3">
      <c r="B1029" s="75"/>
      <c r="C1029" s="80"/>
      <c r="D1029" s="6"/>
      <c r="E1029" s="6" t="s">
        <v>163</v>
      </c>
      <c r="F1029" s="13">
        <v>350000</v>
      </c>
      <c r="G1029" s="6"/>
      <c r="H1029" s="6"/>
    </row>
    <row r="1030" spans="2:8" x14ac:dyDescent="0.3">
      <c r="B1030" s="75"/>
      <c r="C1030" s="81"/>
      <c r="D1030" s="6"/>
      <c r="E1030" s="6" t="s">
        <v>96</v>
      </c>
      <c r="F1030" s="60">
        <v>600000</v>
      </c>
      <c r="G1030" s="6"/>
      <c r="H1030" s="6" t="s">
        <v>129</v>
      </c>
    </row>
    <row r="1031" spans="2:8" x14ac:dyDescent="0.3">
      <c r="B1031" s="75"/>
      <c r="C1031" s="82" t="s">
        <v>26</v>
      </c>
      <c r="D1031" s="6"/>
      <c r="E1031" s="6" t="s">
        <v>27</v>
      </c>
      <c r="F1031" s="13"/>
      <c r="G1031" s="6"/>
      <c r="H1031" s="6"/>
    </row>
    <row r="1032" spans="2:8" x14ac:dyDescent="0.3">
      <c r="B1032" s="75"/>
      <c r="C1032" s="83"/>
      <c r="D1032" s="6"/>
      <c r="E1032" s="6" t="s">
        <v>38</v>
      </c>
      <c r="F1032" s="13"/>
      <c r="G1032" s="6"/>
      <c r="H1032" s="6"/>
    </row>
    <row r="1033" spans="2:8" x14ac:dyDescent="0.3">
      <c r="B1033" s="75"/>
      <c r="C1033" s="6"/>
      <c r="D1033" s="6"/>
      <c r="E1033" s="16" t="s">
        <v>23</v>
      </c>
      <c r="F1033" s="13">
        <f>SUM(F1017:F1032)</f>
        <v>2590214</v>
      </c>
      <c r="G1033" s="6"/>
      <c r="H1033" s="13"/>
    </row>
    <row r="1034" spans="2:8" ht="17.25" thickBot="1" x14ac:dyDescent="0.35">
      <c r="B1034" s="76"/>
      <c r="C1034" s="19" t="s">
        <v>24</v>
      </c>
      <c r="D1034" s="14"/>
      <c r="E1034" s="14" t="s">
        <v>20</v>
      </c>
      <c r="F1034" s="15"/>
      <c r="G1034" s="14"/>
      <c r="H1034" s="14"/>
    </row>
    <row r="1035" spans="2:8" x14ac:dyDescent="0.3">
      <c r="B1035" s="74" t="s">
        <v>169</v>
      </c>
      <c r="C1035" s="77" t="s">
        <v>6</v>
      </c>
      <c r="D1035" s="7"/>
      <c r="E1035" s="7" t="s">
        <v>37</v>
      </c>
      <c r="G1035" s="12"/>
      <c r="H1035" s="20" t="s">
        <v>82</v>
      </c>
    </row>
    <row r="1036" spans="2:8" x14ac:dyDescent="0.3">
      <c r="B1036" s="75"/>
      <c r="C1036" s="78"/>
      <c r="D1036" s="6"/>
      <c r="E1036" s="6"/>
      <c r="F1036" s="13"/>
      <c r="G1036" s="6"/>
      <c r="H1036" s="6"/>
    </row>
    <row r="1037" spans="2:8" x14ac:dyDescent="0.3">
      <c r="B1037" s="75"/>
      <c r="C1037" s="79" t="s">
        <v>94</v>
      </c>
      <c r="D1037" s="6"/>
      <c r="E1037" s="6" t="s">
        <v>10</v>
      </c>
      <c r="F1037" s="13">
        <v>102000</v>
      </c>
      <c r="G1037" s="13">
        <f>SUM(F1037,F1038,F1040,F1041,F1046,F1047)</f>
        <v>578184</v>
      </c>
      <c r="H1037" s="13" t="s">
        <v>32</v>
      </c>
    </row>
    <row r="1038" spans="2:8" x14ac:dyDescent="0.3">
      <c r="B1038" s="75"/>
      <c r="C1038" s="80"/>
      <c r="D1038" s="6"/>
      <c r="E1038" s="6" t="s">
        <v>11</v>
      </c>
      <c r="F1038" s="13">
        <v>262730</v>
      </c>
      <c r="G1038" s="6"/>
      <c r="H1038" s="6" t="s">
        <v>32</v>
      </c>
    </row>
    <row r="1039" spans="2:8" x14ac:dyDescent="0.3">
      <c r="B1039" s="75"/>
      <c r="C1039" s="80"/>
      <c r="D1039" s="6"/>
      <c r="E1039" s="6" t="s">
        <v>12</v>
      </c>
      <c r="F1039" s="13">
        <v>100000</v>
      </c>
      <c r="G1039" s="13">
        <f>SUM(F1039,F1042)</f>
        <v>130000</v>
      </c>
      <c r="H1039" s="6" t="s">
        <v>33</v>
      </c>
    </row>
    <row r="1040" spans="2:8" x14ac:dyDescent="0.3">
      <c r="B1040" s="75"/>
      <c r="C1040" s="80"/>
      <c r="D1040" s="6"/>
      <c r="E1040" s="6" t="s">
        <v>13</v>
      </c>
      <c r="F1040" s="13">
        <v>113454</v>
      </c>
      <c r="G1040" s="6"/>
      <c r="H1040" s="6" t="s">
        <v>32</v>
      </c>
    </row>
    <row r="1041" spans="2:8" x14ac:dyDescent="0.3">
      <c r="B1041" s="75"/>
      <c r="C1041" s="80"/>
      <c r="D1041" s="6"/>
      <c r="E1041" s="6" t="s">
        <v>17</v>
      </c>
      <c r="F1041" s="13">
        <v>100000</v>
      </c>
      <c r="G1041" s="6"/>
      <c r="H1041" s="6" t="s">
        <v>32</v>
      </c>
    </row>
    <row r="1042" spans="2:8" x14ac:dyDescent="0.3">
      <c r="B1042" s="75"/>
      <c r="C1042" s="80"/>
      <c r="D1042" s="6"/>
      <c r="E1042" s="6" t="s">
        <v>18</v>
      </c>
      <c r="F1042" s="13">
        <v>30000</v>
      </c>
      <c r="G1042" s="6"/>
      <c r="H1042" s="6" t="s">
        <v>33</v>
      </c>
    </row>
    <row r="1043" spans="2:8" x14ac:dyDescent="0.3">
      <c r="B1043" s="75"/>
      <c r="C1043" s="81"/>
      <c r="D1043" s="6"/>
      <c r="E1043" t="s">
        <v>92</v>
      </c>
      <c r="F1043" s="59">
        <v>200000</v>
      </c>
      <c r="H1043" t="s">
        <v>78</v>
      </c>
    </row>
    <row r="1044" spans="2:8" x14ac:dyDescent="0.3">
      <c r="B1044" s="75"/>
      <c r="C1044" s="79" t="s">
        <v>95</v>
      </c>
      <c r="D1044" s="6"/>
      <c r="E1044" s="6" t="s">
        <v>90</v>
      </c>
      <c r="F1044" s="60">
        <v>300000</v>
      </c>
      <c r="G1044" s="6"/>
      <c r="H1044" s="6" t="s">
        <v>158</v>
      </c>
    </row>
    <row r="1045" spans="2:8" x14ac:dyDescent="0.3">
      <c r="B1045" s="75"/>
      <c r="C1045" s="81"/>
      <c r="D1045" s="6"/>
      <c r="E1045" s="6" t="s">
        <v>93</v>
      </c>
      <c r="F1045" s="60">
        <v>200000</v>
      </c>
      <c r="G1045" s="6"/>
      <c r="H1045" s="6" t="s">
        <v>78</v>
      </c>
    </row>
    <row r="1046" spans="2:8" x14ac:dyDescent="0.3">
      <c r="B1046" s="75"/>
      <c r="C1046" s="79" t="s">
        <v>97</v>
      </c>
      <c r="D1046" s="6"/>
      <c r="E1046" s="6" t="s">
        <v>14</v>
      </c>
      <c r="F1046" s="13"/>
      <c r="G1046" s="6"/>
      <c r="H1046" s="6" t="s">
        <v>32</v>
      </c>
    </row>
    <row r="1047" spans="2:8" x14ac:dyDescent="0.3">
      <c r="B1047" s="75"/>
      <c r="C1047" s="80"/>
      <c r="D1047" s="6"/>
      <c r="E1047" s="6" t="s">
        <v>15</v>
      </c>
      <c r="F1047" s="13"/>
      <c r="G1047" s="6"/>
      <c r="H1047" s="6" t="s">
        <v>32</v>
      </c>
    </row>
    <row r="1048" spans="2:8" x14ac:dyDescent="0.3">
      <c r="B1048" s="75"/>
      <c r="C1048" s="80"/>
      <c r="D1048" s="6"/>
      <c r="E1048" s="6" t="s">
        <v>19</v>
      </c>
      <c r="F1048" s="13">
        <v>100000</v>
      </c>
      <c r="G1048" s="6"/>
      <c r="H1048" s="6"/>
    </row>
    <row r="1049" spans="2:8" x14ac:dyDescent="0.3">
      <c r="B1049" s="75"/>
      <c r="C1049" s="80"/>
      <c r="D1049" s="6"/>
      <c r="E1049" s="6" t="s">
        <v>163</v>
      </c>
      <c r="F1049" s="13">
        <v>350000</v>
      </c>
      <c r="G1049" s="6"/>
      <c r="H1049" s="6"/>
    </row>
    <row r="1050" spans="2:8" x14ac:dyDescent="0.3">
      <c r="B1050" s="75"/>
      <c r="C1050" s="81"/>
      <c r="D1050" s="6"/>
      <c r="E1050" s="6" t="s">
        <v>96</v>
      </c>
      <c r="F1050" s="60">
        <v>600000</v>
      </c>
      <c r="G1050" s="6"/>
      <c r="H1050" s="6" t="s">
        <v>129</v>
      </c>
    </row>
    <row r="1051" spans="2:8" x14ac:dyDescent="0.3">
      <c r="B1051" s="75"/>
      <c r="C1051" s="82" t="s">
        <v>26</v>
      </c>
      <c r="D1051" s="6"/>
      <c r="E1051" s="6" t="s">
        <v>27</v>
      </c>
      <c r="F1051" s="13"/>
      <c r="G1051" s="6"/>
      <c r="H1051" s="6"/>
    </row>
    <row r="1052" spans="2:8" x14ac:dyDescent="0.3">
      <c r="B1052" s="75"/>
      <c r="C1052" s="83"/>
      <c r="D1052" s="6"/>
      <c r="E1052" s="6" t="s">
        <v>38</v>
      </c>
      <c r="F1052" s="13"/>
      <c r="G1052" s="6"/>
      <c r="H1052" s="6"/>
    </row>
    <row r="1053" spans="2:8" x14ac:dyDescent="0.3">
      <c r="B1053" s="75"/>
      <c r="C1053" s="6"/>
      <c r="D1053" s="6"/>
      <c r="E1053" s="16" t="s">
        <v>23</v>
      </c>
      <c r="F1053" s="13">
        <f>SUM(F1037:F1052)</f>
        <v>2458184</v>
      </c>
      <c r="G1053" s="6"/>
      <c r="H1053" s="13"/>
    </row>
    <row r="1054" spans="2:8" ht="17.25" thickBot="1" x14ac:dyDescent="0.35">
      <c r="B1054" s="76"/>
      <c r="C1054" s="19" t="s">
        <v>24</v>
      </c>
      <c r="D1054" s="14"/>
      <c r="E1054" s="14" t="s">
        <v>20</v>
      </c>
      <c r="F1054" s="15"/>
      <c r="G1054" s="14"/>
      <c r="H1054" s="14"/>
    </row>
    <row r="1055" spans="2:8" x14ac:dyDescent="0.3">
      <c r="B1055" s="74" t="s">
        <v>170</v>
      </c>
      <c r="C1055" s="77" t="s">
        <v>6</v>
      </c>
      <c r="D1055" s="7"/>
      <c r="E1055" s="7" t="s">
        <v>37</v>
      </c>
      <c r="G1055" s="12"/>
      <c r="H1055" s="20" t="s">
        <v>82</v>
      </c>
    </row>
    <row r="1056" spans="2:8" x14ac:dyDescent="0.3">
      <c r="B1056" s="75"/>
      <c r="C1056" s="78"/>
      <c r="D1056" s="6"/>
      <c r="E1056" s="6"/>
      <c r="F1056" s="13"/>
      <c r="G1056" s="6"/>
      <c r="H1056" s="6"/>
    </row>
    <row r="1057" spans="2:8" x14ac:dyDescent="0.3">
      <c r="B1057" s="75"/>
      <c r="C1057" s="79" t="s">
        <v>94</v>
      </c>
      <c r="D1057" s="6"/>
      <c r="E1057" s="6" t="s">
        <v>10</v>
      </c>
      <c r="F1057" s="13">
        <v>102000</v>
      </c>
      <c r="G1057" s="13">
        <f>SUM(F1057,F1058,F1060,F1061,F1066,F1067)</f>
        <v>1567809</v>
      </c>
      <c r="H1057" s="13" t="s">
        <v>32</v>
      </c>
    </row>
    <row r="1058" spans="2:8" x14ac:dyDescent="0.3">
      <c r="B1058" s="75"/>
      <c r="C1058" s="80"/>
      <c r="D1058" s="6"/>
      <c r="E1058" s="6" t="s">
        <v>11</v>
      </c>
      <c r="F1058" s="13">
        <v>1252355</v>
      </c>
      <c r="G1058" s="6"/>
      <c r="H1058" s="6" t="s">
        <v>32</v>
      </c>
    </row>
    <row r="1059" spans="2:8" x14ac:dyDescent="0.3">
      <c r="B1059" s="75"/>
      <c r="C1059" s="80"/>
      <c r="D1059" s="6"/>
      <c r="E1059" s="6" t="s">
        <v>12</v>
      </c>
      <c r="F1059" s="13">
        <v>100000</v>
      </c>
      <c r="G1059" s="13">
        <f>SUM(F1059,F1062)</f>
        <v>130000</v>
      </c>
      <c r="H1059" s="6" t="s">
        <v>33</v>
      </c>
    </row>
    <row r="1060" spans="2:8" x14ac:dyDescent="0.3">
      <c r="B1060" s="75"/>
      <c r="C1060" s="80"/>
      <c r="D1060" s="6"/>
      <c r="E1060" s="6" t="s">
        <v>13</v>
      </c>
      <c r="F1060" s="13">
        <v>113454</v>
      </c>
      <c r="G1060" s="6"/>
      <c r="H1060" s="6" t="s">
        <v>32</v>
      </c>
    </row>
    <row r="1061" spans="2:8" x14ac:dyDescent="0.3">
      <c r="B1061" s="75"/>
      <c r="C1061" s="80"/>
      <c r="D1061" s="6"/>
      <c r="E1061" s="6" t="s">
        <v>17</v>
      </c>
      <c r="F1061" s="13">
        <v>100000</v>
      </c>
      <c r="G1061" s="6"/>
      <c r="H1061" s="6" t="s">
        <v>32</v>
      </c>
    </row>
    <row r="1062" spans="2:8" x14ac:dyDescent="0.3">
      <c r="B1062" s="75"/>
      <c r="C1062" s="80"/>
      <c r="D1062" s="6"/>
      <c r="E1062" s="6" t="s">
        <v>18</v>
      </c>
      <c r="F1062" s="13">
        <v>30000</v>
      </c>
      <c r="G1062" s="6"/>
      <c r="H1062" s="6" t="s">
        <v>33</v>
      </c>
    </row>
    <row r="1063" spans="2:8" x14ac:dyDescent="0.3">
      <c r="B1063" s="75"/>
      <c r="C1063" s="81"/>
      <c r="D1063" s="6"/>
      <c r="E1063" t="s">
        <v>92</v>
      </c>
      <c r="F1063" s="59">
        <v>200000</v>
      </c>
      <c r="H1063" t="s">
        <v>78</v>
      </c>
    </row>
    <row r="1064" spans="2:8" x14ac:dyDescent="0.3">
      <c r="B1064" s="75"/>
      <c r="C1064" s="79" t="s">
        <v>95</v>
      </c>
      <c r="D1064" s="6"/>
      <c r="E1064" s="6" t="s">
        <v>90</v>
      </c>
      <c r="F1064" s="60">
        <v>300000</v>
      </c>
      <c r="G1064" s="6"/>
      <c r="H1064" s="6" t="s">
        <v>158</v>
      </c>
    </row>
    <row r="1065" spans="2:8" x14ac:dyDescent="0.3">
      <c r="B1065" s="75"/>
      <c r="C1065" s="81"/>
      <c r="D1065" s="6"/>
      <c r="E1065" s="6" t="s">
        <v>93</v>
      </c>
      <c r="F1065" s="60">
        <v>200000</v>
      </c>
      <c r="G1065" s="6"/>
      <c r="H1065" s="6" t="s">
        <v>78</v>
      </c>
    </row>
    <row r="1066" spans="2:8" x14ac:dyDescent="0.3">
      <c r="B1066" s="75"/>
      <c r="C1066" s="79" t="s">
        <v>97</v>
      </c>
      <c r="D1066" s="6"/>
      <c r="E1066" s="6" t="s">
        <v>14</v>
      </c>
      <c r="F1066" s="13"/>
      <c r="G1066" s="6"/>
      <c r="H1066" s="6" t="s">
        <v>32</v>
      </c>
    </row>
    <row r="1067" spans="2:8" x14ac:dyDescent="0.3">
      <c r="B1067" s="75"/>
      <c r="C1067" s="80"/>
      <c r="D1067" s="6"/>
      <c r="E1067" s="6" t="s">
        <v>15</v>
      </c>
      <c r="F1067" s="13"/>
      <c r="G1067" s="6"/>
      <c r="H1067" s="6" t="s">
        <v>32</v>
      </c>
    </row>
    <row r="1068" spans="2:8" x14ac:dyDescent="0.3">
      <c r="B1068" s="75"/>
      <c r="C1068" s="80"/>
      <c r="D1068" s="6"/>
      <c r="E1068" s="6" t="s">
        <v>19</v>
      </c>
      <c r="F1068" s="13">
        <v>100000</v>
      </c>
      <c r="G1068" s="6"/>
      <c r="H1068" s="6"/>
    </row>
    <row r="1069" spans="2:8" x14ac:dyDescent="0.3">
      <c r="B1069" s="75"/>
      <c r="C1069" s="80"/>
      <c r="D1069" s="6"/>
      <c r="E1069" s="6" t="s">
        <v>163</v>
      </c>
      <c r="F1069" s="13">
        <v>350000</v>
      </c>
      <c r="G1069" s="6"/>
      <c r="H1069" s="6"/>
    </row>
    <row r="1070" spans="2:8" x14ac:dyDescent="0.3">
      <c r="B1070" s="75"/>
      <c r="C1070" s="81"/>
      <c r="D1070" s="6"/>
      <c r="E1070" s="6" t="s">
        <v>96</v>
      </c>
      <c r="F1070" s="60">
        <v>600000</v>
      </c>
      <c r="G1070" s="6"/>
      <c r="H1070" s="6" t="s">
        <v>129</v>
      </c>
    </row>
    <row r="1071" spans="2:8" x14ac:dyDescent="0.3">
      <c r="B1071" s="75"/>
      <c r="C1071" s="82" t="s">
        <v>26</v>
      </c>
      <c r="D1071" s="6"/>
      <c r="E1071" s="6" t="s">
        <v>27</v>
      </c>
      <c r="F1071" s="13"/>
      <c r="G1071" s="6"/>
      <c r="H1071" s="6"/>
    </row>
    <row r="1072" spans="2:8" x14ac:dyDescent="0.3">
      <c r="B1072" s="75"/>
      <c r="C1072" s="83"/>
      <c r="D1072" s="6"/>
      <c r="E1072" s="6" t="s">
        <v>38</v>
      </c>
      <c r="F1072" s="13"/>
      <c r="G1072" s="6"/>
      <c r="H1072" s="6"/>
    </row>
    <row r="1073" spans="2:8" x14ac:dyDescent="0.3">
      <c r="B1073" s="75"/>
      <c r="C1073" s="6"/>
      <c r="D1073" s="6"/>
      <c r="E1073" s="16" t="s">
        <v>23</v>
      </c>
      <c r="F1073" s="13">
        <f>SUM(F1057:F1072)</f>
        <v>3447809</v>
      </c>
      <c r="G1073" s="6"/>
      <c r="H1073" s="13"/>
    </row>
    <row r="1074" spans="2:8" ht="17.25" thickBot="1" x14ac:dyDescent="0.35">
      <c r="B1074" s="76"/>
      <c r="C1074" s="19" t="s">
        <v>24</v>
      </c>
      <c r="D1074" s="14"/>
      <c r="E1074" s="14" t="s">
        <v>20</v>
      </c>
      <c r="F1074" s="15"/>
      <c r="G1074" s="14"/>
      <c r="H1074" s="14"/>
    </row>
    <row r="1075" spans="2:8" x14ac:dyDescent="0.3">
      <c r="B1075" s="74" t="s">
        <v>171</v>
      </c>
      <c r="C1075" s="77" t="s">
        <v>6</v>
      </c>
      <c r="D1075" s="7"/>
      <c r="E1075" s="7" t="s">
        <v>37</v>
      </c>
      <c r="G1075" s="12"/>
      <c r="H1075" s="20" t="s">
        <v>82</v>
      </c>
    </row>
    <row r="1076" spans="2:8" x14ac:dyDescent="0.3">
      <c r="B1076" s="75"/>
      <c r="C1076" s="78"/>
      <c r="D1076" s="6"/>
      <c r="E1076" s="6"/>
      <c r="F1076" s="13"/>
      <c r="G1076" s="6"/>
      <c r="H1076" s="6"/>
    </row>
    <row r="1077" spans="2:8" x14ac:dyDescent="0.3">
      <c r="B1077" s="75"/>
      <c r="C1077" s="79" t="s">
        <v>94</v>
      </c>
      <c r="D1077" s="6"/>
      <c r="E1077" s="6" t="s">
        <v>10</v>
      </c>
      <c r="F1077" s="13">
        <v>102000</v>
      </c>
      <c r="G1077" s="13">
        <f>SUM(F1077,F1078,F1080,F1081,F1086,F1087)</f>
        <v>661822</v>
      </c>
      <c r="H1077" s="13" t="s">
        <v>32</v>
      </c>
    </row>
    <row r="1078" spans="2:8" x14ac:dyDescent="0.3">
      <c r="B1078" s="75"/>
      <c r="C1078" s="80"/>
      <c r="D1078" s="6"/>
      <c r="E1078" s="6" t="s">
        <v>11</v>
      </c>
      <c r="F1078" s="13">
        <v>346368</v>
      </c>
      <c r="G1078" s="6"/>
      <c r="H1078" s="6" t="s">
        <v>32</v>
      </c>
    </row>
    <row r="1079" spans="2:8" x14ac:dyDescent="0.3">
      <c r="B1079" s="75"/>
      <c r="C1079" s="80"/>
      <c r="D1079" s="6"/>
      <c r="E1079" s="6" t="s">
        <v>12</v>
      </c>
      <c r="F1079" s="13">
        <v>100000</v>
      </c>
      <c r="G1079" s="13">
        <f>SUM(F1079,F1082)</f>
        <v>130000</v>
      </c>
      <c r="H1079" s="6" t="s">
        <v>33</v>
      </c>
    </row>
    <row r="1080" spans="2:8" x14ac:dyDescent="0.3">
      <c r="B1080" s="75"/>
      <c r="C1080" s="80"/>
      <c r="D1080" s="6"/>
      <c r="E1080" s="6" t="s">
        <v>13</v>
      </c>
      <c r="F1080" s="13">
        <v>113454</v>
      </c>
      <c r="G1080" s="6"/>
      <c r="H1080" s="6" t="s">
        <v>32</v>
      </c>
    </row>
    <row r="1081" spans="2:8" x14ac:dyDescent="0.3">
      <c r="B1081" s="75"/>
      <c r="C1081" s="80"/>
      <c r="D1081" s="6"/>
      <c r="E1081" s="6" t="s">
        <v>17</v>
      </c>
      <c r="F1081" s="13">
        <v>100000</v>
      </c>
      <c r="G1081" s="6"/>
      <c r="H1081" s="6" t="s">
        <v>32</v>
      </c>
    </row>
    <row r="1082" spans="2:8" x14ac:dyDescent="0.3">
      <c r="B1082" s="75"/>
      <c r="C1082" s="80"/>
      <c r="D1082" s="6"/>
      <c r="E1082" s="6" t="s">
        <v>18</v>
      </c>
      <c r="F1082" s="13">
        <v>30000</v>
      </c>
      <c r="G1082" s="6"/>
      <c r="H1082" s="6" t="s">
        <v>33</v>
      </c>
    </row>
    <row r="1083" spans="2:8" x14ac:dyDescent="0.3">
      <c r="B1083" s="75"/>
      <c r="C1083" s="81"/>
      <c r="D1083" s="6"/>
      <c r="E1083" t="s">
        <v>92</v>
      </c>
      <c r="F1083" s="59">
        <v>200000</v>
      </c>
      <c r="H1083" t="s">
        <v>78</v>
      </c>
    </row>
    <row r="1084" spans="2:8" x14ac:dyDescent="0.3">
      <c r="B1084" s="75"/>
      <c r="C1084" s="79" t="s">
        <v>95</v>
      </c>
      <c r="D1084" s="6"/>
      <c r="E1084" s="6" t="s">
        <v>90</v>
      </c>
      <c r="F1084" s="60">
        <v>300000</v>
      </c>
      <c r="G1084" s="6"/>
      <c r="H1084" s="6" t="s">
        <v>158</v>
      </c>
    </row>
    <row r="1085" spans="2:8" x14ac:dyDescent="0.3">
      <c r="B1085" s="75"/>
      <c r="C1085" s="81"/>
      <c r="D1085" s="6"/>
      <c r="E1085" s="6" t="s">
        <v>93</v>
      </c>
      <c r="F1085" s="60">
        <v>200000</v>
      </c>
      <c r="G1085" s="6"/>
      <c r="H1085" s="6" t="s">
        <v>78</v>
      </c>
    </row>
    <row r="1086" spans="2:8" x14ac:dyDescent="0.3">
      <c r="B1086" s="75"/>
      <c r="C1086" s="79" t="s">
        <v>97</v>
      </c>
      <c r="D1086" s="6"/>
      <c r="E1086" s="6" t="s">
        <v>14</v>
      </c>
      <c r="F1086" s="13"/>
      <c r="G1086" s="6"/>
      <c r="H1086" s="6" t="s">
        <v>32</v>
      </c>
    </row>
    <row r="1087" spans="2:8" x14ac:dyDescent="0.3">
      <c r="B1087" s="75"/>
      <c r="C1087" s="80"/>
      <c r="D1087" s="6"/>
      <c r="E1087" s="6" t="s">
        <v>15</v>
      </c>
      <c r="F1087" s="13"/>
      <c r="G1087" s="6"/>
      <c r="H1087" s="6" t="s">
        <v>32</v>
      </c>
    </row>
    <row r="1088" spans="2:8" x14ac:dyDescent="0.3">
      <c r="B1088" s="75"/>
      <c r="C1088" s="80"/>
      <c r="D1088" s="6"/>
      <c r="E1088" s="6" t="s">
        <v>19</v>
      </c>
      <c r="F1088" s="13">
        <v>100000</v>
      </c>
      <c r="G1088" s="6"/>
      <c r="H1088" s="6"/>
    </row>
    <row r="1089" spans="2:8" x14ac:dyDescent="0.3">
      <c r="B1089" s="75"/>
      <c r="C1089" s="80"/>
      <c r="D1089" s="6"/>
      <c r="E1089" s="6" t="s">
        <v>163</v>
      </c>
      <c r="F1089" s="13">
        <v>350000</v>
      </c>
      <c r="G1089" s="6"/>
      <c r="H1089" s="6"/>
    </row>
    <row r="1090" spans="2:8" x14ac:dyDescent="0.3">
      <c r="B1090" s="75"/>
      <c r="C1090" s="81"/>
      <c r="D1090" s="6"/>
      <c r="E1090" s="6" t="s">
        <v>96</v>
      </c>
      <c r="F1090" s="60">
        <v>900000</v>
      </c>
      <c r="G1090" s="6"/>
      <c r="H1090" s="6" t="s">
        <v>129</v>
      </c>
    </row>
    <row r="1091" spans="2:8" x14ac:dyDescent="0.3">
      <c r="B1091" s="75"/>
      <c r="C1091" s="82" t="s">
        <v>26</v>
      </c>
      <c r="D1091" s="6"/>
      <c r="E1091" s="6" t="s">
        <v>27</v>
      </c>
      <c r="F1091" s="13"/>
      <c r="G1091" s="6"/>
      <c r="H1091" s="6"/>
    </row>
    <row r="1092" spans="2:8" x14ac:dyDescent="0.3">
      <c r="B1092" s="75"/>
      <c r="C1092" s="83"/>
      <c r="D1092" s="6"/>
      <c r="E1092" s="6" t="s">
        <v>38</v>
      </c>
      <c r="F1092" s="13"/>
      <c r="G1092" s="6"/>
      <c r="H1092" s="6"/>
    </row>
    <row r="1093" spans="2:8" x14ac:dyDescent="0.3">
      <c r="B1093" s="75"/>
      <c r="C1093" s="6"/>
      <c r="D1093" s="6"/>
      <c r="E1093" s="16" t="s">
        <v>23</v>
      </c>
      <c r="F1093" s="13">
        <f>SUM(F1077:F1092)</f>
        <v>2841822</v>
      </c>
      <c r="G1093" s="6"/>
      <c r="H1093" s="13"/>
    </row>
    <row r="1094" spans="2:8" ht="17.25" thickBot="1" x14ac:dyDescent="0.35">
      <c r="B1094" s="76"/>
      <c r="C1094" s="19" t="s">
        <v>24</v>
      </c>
      <c r="D1094" s="14"/>
      <c r="E1094" s="14" t="s">
        <v>20</v>
      </c>
      <c r="F1094" s="15"/>
      <c r="G1094" s="14"/>
      <c r="H1094" s="14"/>
    </row>
    <row r="1095" spans="2:8" x14ac:dyDescent="0.3">
      <c r="B1095" s="74" t="s">
        <v>172</v>
      </c>
      <c r="C1095" s="77" t="s">
        <v>6</v>
      </c>
      <c r="D1095" s="7"/>
      <c r="E1095" s="7" t="s">
        <v>37</v>
      </c>
      <c r="G1095" s="12"/>
      <c r="H1095" s="20" t="s">
        <v>82</v>
      </c>
    </row>
    <row r="1096" spans="2:8" x14ac:dyDescent="0.3">
      <c r="B1096" s="75"/>
      <c r="C1096" s="78"/>
      <c r="D1096" s="6"/>
      <c r="E1096" s="6"/>
      <c r="F1096" s="13"/>
      <c r="G1096" s="6"/>
      <c r="H1096" s="6"/>
    </row>
    <row r="1097" spans="2:8" x14ac:dyDescent="0.3">
      <c r="B1097" s="75"/>
      <c r="C1097" s="79" t="s">
        <v>94</v>
      </c>
      <c r="D1097" s="6"/>
      <c r="E1097" s="6" t="s">
        <v>10</v>
      </c>
      <c r="F1097" s="13">
        <v>102000</v>
      </c>
      <c r="G1097" s="13">
        <f>SUM(F1097,F1098,F1100,F1101,F1106,F1107)</f>
        <v>479994</v>
      </c>
      <c r="H1097" s="13" t="s">
        <v>32</v>
      </c>
    </row>
    <row r="1098" spans="2:8" x14ac:dyDescent="0.3">
      <c r="B1098" s="75"/>
      <c r="C1098" s="80"/>
      <c r="D1098" s="6"/>
      <c r="E1098" s="6" t="s">
        <v>11</v>
      </c>
      <c r="F1098" s="13">
        <v>164540</v>
      </c>
      <c r="G1098" s="6"/>
      <c r="H1098" s="6" t="s">
        <v>32</v>
      </c>
    </row>
    <row r="1099" spans="2:8" x14ac:dyDescent="0.3">
      <c r="B1099" s="75"/>
      <c r="C1099" s="80"/>
      <c r="D1099" s="6"/>
      <c r="E1099" s="6" t="s">
        <v>12</v>
      </c>
      <c r="F1099" s="13">
        <v>100000</v>
      </c>
      <c r="G1099" s="13">
        <f>SUM(F1099,F1102)</f>
        <v>130000</v>
      </c>
      <c r="H1099" s="6" t="s">
        <v>33</v>
      </c>
    </row>
    <row r="1100" spans="2:8" x14ac:dyDescent="0.3">
      <c r="B1100" s="75"/>
      <c r="C1100" s="80"/>
      <c r="D1100" s="6"/>
      <c r="E1100" s="6" t="s">
        <v>13</v>
      </c>
      <c r="F1100" s="13">
        <v>113454</v>
      </c>
      <c r="G1100" s="6"/>
      <c r="H1100" s="6" t="s">
        <v>32</v>
      </c>
    </row>
    <row r="1101" spans="2:8" x14ac:dyDescent="0.3">
      <c r="B1101" s="75"/>
      <c r="C1101" s="80"/>
      <c r="D1101" s="6"/>
      <c r="E1101" s="6" t="s">
        <v>17</v>
      </c>
      <c r="F1101" s="13">
        <v>100000</v>
      </c>
      <c r="G1101" s="6"/>
      <c r="H1101" s="6" t="s">
        <v>32</v>
      </c>
    </row>
    <row r="1102" spans="2:8" x14ac:dyDescent="0.3">
      <c r="B1102" s="75"/>
      <c r="C1102" s="80"/>
      <c r="D1102" s="6"/>
      <c r="E1102" s="6" t="s">
        <v>18</v>
      </c>
      <c r="F1102" s="13">
        <v>30000</v>
      </c>
      <c r="G1102" s="6"/>
      <c r="H1102" s="6" t="s">
        <v>33</v>
      </c>
    </row>
    <row r="1103" spans="2:8" x14ac:dyDescent="0.3">
      <c r="B1103" s="75"/>
      <c r="C1103" s="81"/>
      <c r="D1103" s="6"/>
      <c r="E1103" t="s">
        <v>92</v>
      </c>
      <c r="F1103" s="59">
        <v>200000</v>
      </c>
      <c r="H1103" t="s">
        <v>78</v>
      </c>
    </row>
    <row r="1104" spans="2:8" x14ac:dyDescent="0.3">
      <c r="B1104" s="75"/>
      <c r="C1104" s="79" t="s">
        <v>95</v>
      </c>
      <c r="D1104" s="6"/>
      <c r="E1104" s="6" t="s">
        <v>90</v>
      </c>
      <c r="F1104" s="60">
        <v>300000</v>
      </c>
      <c r="G1104" s="6"/>
      <c r="H1104" s="6" t="s">
        <v>158</v>
      </c>
    </row>
    <row r="1105" spans="2:8" x14ac:dyDescent="0.3">
      <c r="B1105" s="75"/>
      <c r="C1105" s="81"/>
      <c r="D1105" s="6"/>
      <c r="E1105" s="6" t="s">
        <v>93</v>
      </c>
      <c r="F1105" s="60">
        <v>200000</v>
      </c>
      <c r="G1105" s="6"/>
      <c r="H1105" s="6" t="s">
        <v>78</v>
      </c>
    </row>
    <row r="1106" spans="2:8" x14ac:dyDescent="0.3">
      <c r="B1106" s="75"/>
      <c r="C1106" s="79" t="s">
        <v>97</v>
      </c>
      <c r="D1106" s="6"/>
      <c r="E1106" s="6" t="s">
        <v>14</v>
      </c>
      <c r="F1106" s="13"/>
      <c r="G1106" s="6"/>
      <c r="H1106" s="6" t="s">
        <v>32</v>
      </c>
    </row>
    <row r="1107" spans="2:8" x14ac:dyDescent="0.3">
      <c r="B1107" s="75"/>
      <c r="C1107" s="80"/>
      <c r="D1107" s="6"/>
      <c r="E1107" s="6" t="s">
        <v>15</v>
      </c>
      <c r="F1107" s="13"/>
      <c r="G1107" s="6"/>
      <c r="H1107" s="6" t="s">
        <v>32</v>
      </c>
    </row>
    <row r="1108" spans="2:8" x14ac:dyDescent="0.3">
      <c r="B1108" s="75"/>
      <c r="C1108" s="80"/>
      <c r="D1108" s="6"/>
      <c r="E1108" s="6" t="s">
        <v>19</v>
      </c>
      <c r="F1108" s="13">
        <v>100000</v>
      </c>
      <c r="G1108" s="6"/>
      <c r="H1108" s="6"/>
    </row>
    <row r="1109" spans="2:8" x14ac:dyDescent="0.3">
      <c r="B1109" s="75"/>
      <c r="C1109" s="80"/>
      <c r="D1109" s="6"/>
      <c r="E1109" s="6" t="s">
        <v>163</v>
      </c>
      <c r="F1109" s="13">
        <v>350000</v>
      </c>
      <c r="G1109" s="6"/>
      <c r="H1109" s="6"/>
    </row>
    <row r="1110" spans="2:8" x14ac:dyDescent="0.3">
      <c r="B1110" s="75"/>
      <c r="C1110" s="81"/>
      <c r="D1110" s="6"/>
      <c r="E1110" s="6" t="s">
        <v>96</v>
      </c>
      <c r="F1110" s="60">
        <v>900000</v>
      </c>
      <c r="G1110" s="6"/>
      <c r="H1110" s="6" t="s">
        <v>129</v>
      </c>
    </row>
    <row r="1111" spans="2:8" x14ac:dyDescent="0.3">
      <c r="B1111" s="75"/>
      <c r="C1111" s="82" t="s">
        <v>26</v>
      </c>
      <c r="D1111" s="6"/>
      <c r="E1111" s="6" t="s">
        <v>27</v>
      </c>
      <c r="F1111" s="13"/>
      <c r="G1111" s="6"/>
      <c r="H1111" s="6"/>
    </row>
    <row r="1112" spans="2:8" x14ac:dyDescent="0.3">
      <c r="B1112" s="75"/>
      <c r="C1112" s="83"/>
      <c r="D1112" s="6"/>
      <c r="E1112" s="6" t="s">
        <v>38</v>
      </c>
      <c r="F1112" s="13"/>
      <c r="G1112" s="6"/>
      <c r="H1112" s="6"/>
    </row>
    <row r="1113" spans="2:8" x14ac:dyDescent="0.3">
      <c r="B1113" s="75"/>
      <c r="C1113" s="6"/>
      <c r="D1113" s="6"/>
      <c r="E1113" s="16" t="s">
        <v>23</v>
      </c>
      <c r="F1113" s="13">
        <f>SUM(F1097:F1112)</f>
        <v>2659994</v>
      </c>
      <c r="G1113" s="6"/>
      <c r="H1113" s="13"/>
    </row>
    <row r="1114" spans="2:8" ht="17.25" thickBot="1" x14ac:dyDescent="0.35">
      <c r="B1114" s="76"/>
      <c r="C1114" s="19" t="s">
        <v>24</v>
      </c>
      <c r="D1114" s="14"/>
      <c r="E1114" s="14" t="s">
        <v>20</v>
      </c>
      <c r="F1114" s="15"/>
      <c r="G1114" s="14"/>
      <c r="H1114" s="14"/>
    </row>
    <row r="1115" spans="2:8" x14ac:dyDescent="0.3">
      <c r="B1115" s="74" t="s">
        <v>173</v>
      </c>
      <c r="C1115" s="77" t="s">
        <v>6</v>
      </c>
      <c r="D1115" s="7"/>
      <c r="E1115" s="7" t="s">
        <v>37</v>
      </c>
      <c r="G1115" s="12"/>
      <c r="H1115" s="20" t="s">
        <v>82</v>
      </c>
    </row>
    <row r="1116" spans="2:8" x14ac:dyDescent="0.3">
      <c r="B1116" s="75"/>
      <c r="C1116" s="78"/>
      <c r="D1116" s="6"/>
      <c r="E1116" s="6"/>
      <c r="F1116" s="13"/>
      <c r="G1116" s="6"/>
      <c r="H1116" s="6"/>
    </row>
    <row r="1117" spans="2:8" x14ac:dyDescent="0.3">
      <c r="B1117" s="75"/>
      <c r="C1117" s="79" t="s">
        <v>94</v>
      </c>
      <c r="D1117" s="6"/>
      <c r="E1117" s="6" t="s">
        <v>10</v>
      </c>
      <c r="F1117" s="13">
        <v>102000</v>
      </c>
      <c r="G1117" s="13">
        <f>SUM(F1117,F1118,F1120,F1121,F1126,F1127)</f>
        <v>538774</v>
      </c>
      <c r="H1117" s="13" t="s">
        <v>32</v>
      </c>
    </row>
    <row r="1118" spans="2:8" x14ac:dyDescent="0.3">
      <c r="B1118" s="75"/>
      <c r="C1118" s="80"/>
      <c r="D1118" s="6"/>
      <c r="E1118" s="6" t="s">
        <v>11</v>
      </c>
      <c r="F1118" s="13">
        <v>223320</v>
      </c>
      <c r="G1118" s="6"/>
      <c r="H1118" s="6" t="s">
        <v>32</v>
      </c>
    </row>
    <row r="1119" spans="2:8" x14ac:dyDescent="0.3">
      <c r="B1119" s="75"/>
      <c r="C1119" s="80"/>
      <c r="D1119" s="6"/>
      <c r="E1119" s="6" t="s">
        <v>12</v>
      </c>
      <c r="F1119" s="13">
        <v>100000</v>
      </c>
      <c r="G1119" s="13">
        <f>SUM(F1119,F1122)</f>
        <v>130000</v>
      </c>
      <c r="H1119" s="6" t="s">
        <v>33</v>
      </c>
    </row>
    <row r="1120" spans="2:8" x14ac:dyDescent="0.3">
      <c r="B1120" s="75"/>
      <c r="C1120" s="80"/>
      <c r="D1120" s="6"/>
      <c r="E1120" s="6" t="s">
        <v>13</v>
      </c>
      <c r="F1120" s="13">
        <v>113454</v>
      </c>
      <c r="G1120" s="6"/>
      <c r="H1120" s="6" t="s">
        <v>32</v>
      </c>
    </row>
    <row r="1121" spans="2:8" x14ac:dyDescent="0.3">
      <c r="B1121" s="75"/>
      <c r="C1121" s="80"/>
      <c r="D1121" s="6"/>
      <c r="E1121" s="6" t="s">
        <v>17</v>
      </c>
      <c r="F1121" s="13">
        <v>100000</v>
      </c>
      <c r="G1121" s="6"/>
      <c r="H1121" s="6" t="s">
        <v>32</v>
      </c>
    </row>
    <row r="1122" spans="2:8" x14ac:dyDescent="0.3">
      <c r="B1122" s="75"/>
      <c r="C1122" s="80"/>
      <c r="D1122" s="6"/>
      <c r="E1122" s="6" t="s">
        <v>18</v>
      </c>
      <c r="F1122" s="13">
        <v>30000</v>
      </c>
      <c r="G1122" s="6"/>
      <c r="H1122" s="6" t="s">
        <v>33</v>
      </c>
    </row>
    <row r="1123" spans="2:8" x14ac:dyDescent="0.3">
      <c r="B1123" s="75"/>
      <c r="C1123" s="81"/>
      <c r="D1123" s="6"/>
      <c r="E1123" t="s">
        <v>92</v>
      </c>
      <c r="F1123" s="59">
        <v>200000</v>
      </c>
      <c r="H1123" t="s">
        <v>78</v>
      </c>
    </row>
    <row r="1124" spans="2:8" x14ac:dyDescent="0.3">
      <c r="B1124" s="75"/>
      <c r="C1124" s="79" t="s">
        <v>95</v>
      </c>
      <c r="D1124" s="6"/>
      <c r="E1124" s="6" t="s">
        <v>90</v>
      </c>
      <c r="F1124" s="60">
        <v>300000</v>
      </c>
      <c r="G1124" s="6"/>
      <c r="H1124" s="6" t="s">
        <v>158</v>
      </c>
    </row>
    <row r="1125" spans="2:8" x14ac:dyDescent="0.3">
      <c r="B1125" s="75"/>
      <c r="C1125" s="81"/>
      <c r="D1125" s="6"/>
      <c r="E1125" s="6" t="s">
        <v>93</v>
      </c>
      <c r="F1125" s="60">
        <v>200000</v>
      </c>
      <c r="G1125" s="6"/>
      <c r="H1125" s="6" t="s">
        <v>78</v>
      </c>
    </row>
    <row r="1126" spans="2:8" x14ac:dyDescent="0.3">
      <c r="B1126" s="75"/>
      <c r="C1126" s="79" t="s">
        <v>97</v>
      </c>
      <c r="D1126" s="6"/>
      <c r="E1126" s="6" t="s">
        <v>14</v>
      </c>
      <c r="F1126" s="13"/>
      <c r="G1126" s="6"/>
      <c r="H1126" s="6" t="s">
        <v>32</v>
      </c>
    </row>
    <row r="1127" spans="2:8" x14ac:dyDescent="0.3">
      <c r="B1127" s="75"/>
      <c r="C1127" s="80"/>
      <c r="D1127" s="6"/>
      <c r="E1127" s="6" t="s">
        <v>15</v>
      </c>
      <c r="F1127" s="13"/>
      <c r="G1127" s="6"/>
      <c r="H1127" s="6" t="s">
        <v>32</v>
      </c>
    </row>
    <row r="1128" spans="2:8" x14ac:dyDescent="0.3">
      <c r="B1128" s="75"/>
      <c r="C1128" s="80"/>
      <c r="D1128" s="6"/>
      <c r="E1128" s="6" t="s">
        <v>19</v>
      </c>
      <c r="F1128" s="13">
        <v>100000</v>
      </c>
      <c r="G1128" s="6"/>
      <c r="H1128" s="6"/>
    </row>
    <row r="1129" spans="2:8" x14ac:dyDescent="0.3">
      <c r="B1129" s="75"/>
      <c r="C1129" s="80"/>
      <c r="D1129" s="6"/>
      <c r="E1129" s="6" t="s">
        <v>163</v>
      </c>
      <c r="F1129" s="13">
        <v>350000</v>
      </c>
      <c r="G1129" s="6"/>
      <c r="H1129" s="6"/>
    </row>
    <row r="1130" spans="2:8" x14ac:dyDescent="0.3">
      <c r="B1130" s="75"/>
      <c r="C1130" s="81"/>
      <c r="D1130" s="6"/>
      <c r="E1130" s="6" t="s">
        <v>96</v>
      </c>
      <c r="F1130" s="60">
        <v>900000</v>
      </c>
      <c r="G1130" s="6"/>
      <c r="H1130" s="6" t="s">
        <v>129</v>
      </c>
    </row>
    <row r="1131" spans="2:8" x14ac:dyDescent="0.3">
      <c r="B1131" s="75"/>
      <c r="C1131" s="82" t="s">
        <v>26</v>
      </c>
      <c r="D1131" s="6"/>
      <c r="E1131" s="6" t="s">
        <v>27</v>
      </c>
      <c r="F1131" s="13"/>
      <c r="G1131" s="6"/>
      <c r="H1131" s="6"/>
    </row>
    <row r="1132" spans="2:8" x14ac:dyDescent="0.3">
      <c r="B1132" s="75"/>
      <c r="C1132" s="83"/>
      <c r="D1132" s="6"/>
      <c r="E1132" s="6" t="s">
        <v>38</v>
      </c>
      <c r="F1132" s="13"/>
      <c r="G1132" s="6"/>
      <c r="H1132" s="6"/>
    </row>
    <row r="1133" spans="2:8" x14ac:dyDescent="0.3">
      <c r="B1133" s="75"/>
      <c r="C1133" s="6"/>
      <c r="D1133" s="6"/>
      <c r="E1133" s="16" t="s">
        <v>23</v>
      </c>
      <c r="F1133" s="13">
        <f>SUM(F1117:F1132)</f>
        <v>2718774</v>
      </c>
      <c r="G1133" s="6"/>
      <c r="H1133" s="13"/>
    </row>
    <row r="1134" spans="2:8" ht="17.25" thickBot="1" x14ac:dyDescent="0.35">
      <c r="B1134" s="76"/>
      <c r="C1134" s="19" t="s">
        <v>24</v>
      </c>
      <c r="D1134" s="14"/>
      <c r="E1134" s="14" t="s">
        <v>20</v>
      </c>
      <c r="F1134" s="15"/>
      <c r="G1134" s="14"/>
      <c r="H1134" s="14"/>
    </row>
    <row r="1135" spans="2:8" x14ac:dyDescent="0.3">
      <c r="B1135" s="74" t="s">
        <v>174</v>
      </c>
      <c r="C1135" s="77" t="s">
        <v>6</v>
      </c>
      <c r="D1135" s="7"/>
      <c r="E1135" s="7" t="s">
        <v>37</v>
      </c>
      <c r="G1135" s="12"/>
      <c r="H1135" s="20" t="s">
        <v>82</v>
      </c>
    </row>
    <row r="1136" spans="2:8" x14ac:dyDescent="0.3">
      <c r="B1136" s="75"/>
      <c r="C1136" s="78"/>
      <c r="D1136" s="6"/>
      <c r="E1136" s="6"/>
      <c r="F1136" s="13"/>
      <c r="G1136" s="6"/>
      <c r="H1136" s="6"/>
    </row>
    <row r="1137" spans="2:8" x14ac:dyDescent="0.3">
      <c r="B1137" s="75"/>
      <c r="C1137" s="79" t="s">
        <v>94</v>
      </c>
      <c r="D1137" s="6"/>
      <c r="E1137" s="6" t="s">
        <v>10</v>
      </c>
      <c r="F1137" s="13">
        <v>102000</v>
      </c>
      <c r="G1137" s="13">
        <f>SUM(F1137,F1138,F1140,F1141,F1146,F1147)</f>
        <v>451774</v>
      </c>
      <c r="H1137" s="13" t="s">
        <v>32</v>
      </c>
    </row>
    <row r="1138" spans="2:8" x14ac:dyDescent="0.3">
      <c r="B1138" s="75"/>
      <c r="C1138" s="80"/>
      <c r="D1138" s="6"/>
      <c r="E1138" s="6" t="s">
        <v>11</v>
      </c>
      <c r="F1138" s="13">
        <v>136320</v>
      </c>
      <c r="G1138" s="6"/>
      <c r="H1138" s="6" t="s">
        <v>32</v>
      </c>
    </row>
    <row r="1139" spans="2:8" x14ac:dyDescent="0.3">
      <c r="B1139" s="75"/>
      <c r="C1139" s="80"/>
      <c r="D1139" s="6"/>
      <c r="E1139" s="6" t="s">
        <v>12</v>
      </c>
      <c r="F1139" s="13">
        <v>100000</v>
      </c>
      <c r="G1139" s="13">
        <f>SUM(F1139,F1142)</f>
        <v>130000</v>
      </c>
      <c r="H1139" s="6" t="s">
        <v>33</v>
      </c>
    </row>
    <row r="1140" spans="2:8" x14ac:dyDescent="0.3">
      <c r="B1140" s="75"/>
      <c r="C1140" s="80"/>
      <c r="D1140" s="6"/>
      <c r="E1140" s="6" t="s">
        <v>13</v>
      </c>
      <c r="F1140" s="13">
        <v>113454</v>
      </c>
      <c r="G1140" s="6"/>
      <c r="H1140" s="6" t="s">
        <v>32</v>
      </c>
    </row>
    <row r="1141" spans="2:8" x14ac:dyDescent="0.3">
      <c r="B1141" s="75"/>
      <c r="C1141" s="80"/>
      <c r="D1141" s="6"/>
      <c r="E1141" s="6" t="s">
        <v>17</v>
      </c>
      <c r="F1141" s="13">
        <v>100000</v>
      </c>
      <c r="G1141" s="6"/>
      <c r="H1141" s="6" t="s">
        <v>32</v>
      </c>
    </row>
    <row r="1142" spans="2:8" x14ac:dyDescent="0.3">
      <c r="B1142" s="75"/>
      <c r="C1142" s="80"/>
      <c r="D1142" s="6"/>
      <c r="E1142" s="6" t="s">
        <v>18</v>
      </c>
      <c r="F1142" s="13">
        <v>30000</v>
      </c>
      <c r="G1142" s="6"/>
      <c r="H1142" s="6" t="s">
        <v>33</v>
      </c>
    </row>
    <row r="1143" spans="2:8" x14ac:dyDescent="0.3">
      <c r="B1143" s="75"/>
      <c r="C1143" s="81"/>
      <c r="D1143" s="6"/>
      <c r="E1143" t="s">
        <v>92</v>
      </c>
      <c r="F1143" s="59">
        <v>200000</v>
      </c>
      <c r="H1143" t="s">
        <v>78</v>
      </c>
    </row>
    <row r="1144" spans="2:8" x14ac:dyDescent="0.3">
      <c r="B1144" s="75"/>
      <c r="C1144" s="79" t="s">
        <v>95</v>
      </c>
      <c r="D1144" s="6"/>
      <c r="E1144" s="6" t="s">
        <v>90</v>
      </c>
      <c r="F1144" s="60">
        <v>300000</v>
      </c>
      <c r="G1144" s="6"/>
      <c r="H1144" s="6" t="s">
        <v>158</v>
      </c>
    </row>
    <row r="1145" spans="2:8" x14ac:dyDescent="0.3">
      <c r="B1145" s="75"/>
      <c r="C1145" s="81"/>
      <c r="D1145" s="6"/>
      <c r="E1145" s="6" t="s">
        <v>93</v>
      </c>
      <c r="F1145" s="60">
        <v>200000</v>
      </c>
      <c r="G1145" s="6"/>
      <c r="H1145" s="6" t="s">
        <v>78</v>
      </c>
    </row>
    <row r="1146" spans="2:8" x14ac:dyDescent="0.3">
      <c r="B1146" s="75"/>
      <c r="C1146" s="79" t="s">
        <v>97</v>
      </c>
      <c r="D1146" s="6"/>
      <c r="E1146" s="6" t="s">
        <v>14</v>
      </c>
      <c r="F1146" s="13"/>
      <c r="G1146" s="6"/>
      <c r="H1146" s="6" t="s">
        <v>32</v>
      </c>
    </row>
    <row r="1147" spans="2:8" x14ac:dyDescent="0.3">
      <c r="B1147" s="75"/>
      <c r="C1147" s="80"/>
      <c r="D1147" s="6"/>
      <c r="E1147" s="6" t="s">
        <v>15</v>
      </c>
      <c r="F1147" s="13"/>
      <c r="G1147" s="6"/>
      <c r="H1147" s="6" t="s">
        <v>32</v>
      </c>
    </row>
    <row r="1148" spans="2:8" x14ac:dyDescent="0.3">
      <c r="B1148" s="75"/>
      <c r="C1148" s="80"/>
      <c r="D1148" s="6"/>
      <c r="E1148" s="6" t="s">
        <v>19</v>
      </c>
      <c r="F1148" s="13">
        <v>100000</v>
      </c>
      <c r="G1148" s="6"/>
      <c r="H1148" s="6"/>
    </row>
    <row r="1149" spans="2:8" x14ac:dyDescent="0.3">
      <c r="B1149" s="75"/>
      <c r="C1149" s="80"/>
      <c r="D1149" s="6"/>
      <c r="E1149" s="6" t="s">
        <v>163</v>
      </c>
      <c r="F1149" s="13">
        <v>350000</v>
      </c>
      <c r="G1149" s="6"/>
      <c r="H1149" s="6"/>
    </row>
    <row r="1150" spans="2:8" x14ac:dyDescent="0.3">
      <c r="B1150" s="75"/>
      <c r="C1150" s="81"/>
      <c r="D1150" s="6"/>
      <c r="E1150" s="6" t="s">
        <v>96</v>
      </c>
      <c r="F1150" s="60">
        <v>900000</v>
      </c>
      <c r="G1150" s="6"/>
      <c r="H1150" s="6" t="s">
        <v>129</v>
      </c>
    </row>
    <row r="1151" spans="2:8" x14ac:dyDescent="0.3">
      <c r="B1151" s="75"/>
      <c r="C1151" s="82" t="s">
        <v>26</v>
      </c>
      <c r="D1151" s="6"/>
      <c r="E1151" s="6" t="s">
        <v>27</v>
      </c>
      <c r="F1151" s="13"/>
      <c r="G1151" s="6"/>
      <c r="H1151" s="6"/>
    </row>
    <row r="1152" spans="2:8" x14ac:dyDescent="0.3">
      <c r="B1152" s="75"/>
      <c r="C1152" s="83"/>
      <c r="D1152" s="6"/>
      <c r="E1152" s="6" t="s">
        <v>38</v>
      </c>
      <c r="F1152" s="13"/>
      <c r="G1152" s="6"/>
      <c r="H1152" s="6"/>
    </row>
    <row r="1153" spans="2:8" x14ac:dyDescent="0.3">
      <c r="B1153" s="75"/>
      <c r="C1153" s="6"/>
      <c r="D1153" s="6"/>
      <c r="E1153" s="16" t="s">
        <v>23</v>
      </c>
      <c r="F1153" s="13">
        <f>SUM(F1137:F1152)</f>
        <v>2631774</v>
      </c>
      <c r="G1153" s="6"/>
      <c r="H1153" s="13"/>
    </row>
    <row r="1154" spans="2:8" ht="17.25" thickBot="1" x14ac:dyDescent="0.35">
      <c r="B1154" s="76"/>
      <c r="C1154" s="19" t="s">
        <v>24</v>
      </c>
      <c r="D1154" s="14"/>
      <c r="E1154" s="14" t="s">
        <v>20</v>
      </c>
      <c r="F1154" s="15"/>
      <c r="G1154" s="14"/>
      <c r="H1154" s="14"/>
    </row>
    <row r="1155" spans="2:8" x14ac:dyDescent="0.3">
      <c r="B1155" s="74" t="s">
        <v>175</v>
      </c>
      <c r="C1155" s="77" t="s">
        <v>6</v>
      </c>
      <c r="D1155" s="7"/>
      <c r="E1155" s="7" t="s">
        <v>37</v>
      </c>
      <c r="G1155" s="12"/>
      <c r="H1155" s="20" t="s">
        <v>82</v>
      </c>
    </row>
    <row r="1156" spans="2:8" x14ac:dyDescent="0.3">
      <c r="B1156" s="75"/>
      <c r="C1156" s="78"/>
      <c r="D1156" s="6"/>
      <c r="E1156" s="6"/>
      <c r="F1156" s="13"/>
      <c r="G1156" s="6"/>
      <c r="H1156" s="6"/>
    </row>
    <row r="1157" spans="2:8" x14ac:dyDescent="0.3">
      <c r="B1157" s="75"/>
      <c r="C1157" s="79" t="s">
        <v>94</v>
      </c>
      <c r="D1157" s="6"/>
      <c r="E1157" s="6" t="s">
        <v>10</v>
      </c>
      <c r="F1157" s="13">
        <v>102000</v>
      </c>
      <c r="G1157" s="13">
        <f>SUM(F1157,F1158,F1160,F1161,F1166,F1167)</f>
        <v>1224686</v>
      </c>
      <c r="H1157" s="13" t="s">
        <v>32</v>
      </c>
    </row>
    <row r="1158" spans="2:8" x14ac:dyDescent="0.3">
      <c r="B1158" s="75"/>
      <c r="C1158" s="80"/>
      <c r="D1158" s="6"/>
      <c r="E1158" s="6" t="s">
        <v>11</v>
      </c>
      <c r="F1158" s="13">
        <v>909232</v>
      </c>
      <c r="G1158" s="6"/>
      <c r="H1158" s="6" t="s">
        <v>32</v>
      </c>
    </row>
    <row r="1159" spans="2:8" x14ac:dyDescent="0.3">
      <c r="B1159" s="75"/>
      <c r="C1159" s="80"/>
      <c r="D1159" s="6"/>
      <c r="E1159" s="6" t="s">
        <v>12</v>
      </c>
      <c r="F1159" s="13">
        <v>100000</v>
      </c>
      <c r="G1159" s="13">
        <f>SUM(F1159,F1162)</f>
        <v>130000</v>
      </c>
      <c r="H1159" s="6" t="s">
        <v>33</v>
      </c>
    </row>
    <row r="1160" spans="2:8" x14ac:dyDescent="0.3">
      <c r="B1160" s="75"/>
      <c r="C1160" s="80"/>
      <c r="D1160" s="6"/>
      <c r="E1160" s="6" t="s">
        <v>13</v>
      </c>
      <c r="F1160" s="13">
        <v>113454</v>
      </c>
      <c r="G1160" s="6"/>
      <c r="H1160" s="6" t="s">
        <v>32</v>
      </c>
    </row>
    <row r="1161" spans="2:8" x14ac:dyDescent="0.3">
      <c r="B1161" s="75"/>
      <c r="C1161" s="80"/>
      <c r="D1161" s="6"/>
      <c r="E1161" s="6" t="s">
        <v>17</v>
      </c>
      <c r="F1161" s="13">
        <v>100000</v>
      </c>
      <c r="G1161" s="6"/>
      <c r="H1161" s="6" t="s">
        <v>32</v>
      </c>
    </row>
    <row r="1162" spans="2:8" x14ac:dyDescent="0.3">
      <c r="B1162" s="75"/>
      <c r="C1162" s="80"/>
      <c r="D1162" s="6"/>
      <c r="E1162" s="6" t="s">
        <v>18</v>
      </c>
      <c r="F1162" s="13">
        <v>30000</v>
      </c>
      <c r="G1162" s="6"/>
      <c r="H1162" s="6" t="s">
        <v>33</v>
      </c>
    </row>
    <row r="1163" spans="2:8" x14ac:dyDescent="0.3">
      <c r="B1163" s="75"/>
      <c r="C1163" s="81"/>
      <c r="D1163" s="6"/>
      <c r="E1163" t="s">
        <v>92</v>
      </c>
      <c r="F1163" s="59">
        <v>200000</v>
      </c>
      <c r="H1163" t="s">
        <v>78</v>
      </c>
    </row>
    <row r="1164" spans="2:8" x14ac:dyDescent="0.3">
      <c r="B1164" s="75"/>
      <c r="C1164" s="79" t="s">
        <v>95</v>
      </c>
      <c r="D1164" s="6"/>
      <c r="E1164" s="6" t="s">
        <v>90</v>
      </c>
      <c r="F1164" s="60">
        <v>300000</v>
      </c>
      <c r="G1164" s="6"/>
      <c r="H1164" s="6" t="s">
        <v>158</v>
      </c>
    </row>
    <row r="1165" spans="2:8" x14ac:dyDescent="0.3">
      <c r="B1165" s="75"/>
      <c r="C1165" s="81"/>
      <c r="D1165" s="6"/>
      <c r="E1165" s="6" t="s">
        <v>93</v>
      </c>
      <c r="F1165" s="60">
        <v>200000</v>
      </c>
      <c r="G1165" s="6"/>
      <c r="H1165" s="6" t="s">
        <v>78</v>
      </c>
    </row>
    <row r="1166" spans="2:8" x14ac:dyDescent="0.3">
      <c r="B1166" s="75"/>
      <c r="C1166" s="79" t="s">
        <v>97</v>
      </c>
      <c r="D1166" s="6"/>
      <c r="E1166" s="6" t="s">
        <v>14</v>
      </c>
      <c r="F1166" s="13"/>
      <c r="G1166" s="6"/>
      <c r="H1166" s="6" t="s">
        <v>32</v>
      </c>
    </row>
    <row r="1167" spans="2:8" x14ac:dyDescent="0.3">
      <c r="B1167" s="75"/>
      <c r="C1167" s="80"/>
      <c r="D1167" s="6"/>
      <c r="E1167" s="6" t="s">
        <v>15</v>
      </c>
      <c r="F1167" s="13"/>
      <c r="G1167" s="6"/>
      <c r="H1167" s="6" t="s">
        <v>32</v>
      </c>
    </row>
    <row r="1168" spans="2:8" x14ac:dyDescent="0.3">
      <c r="B1168" s="75"/>
      <c r="C1168" s="80"/>
      <c r="D1168" s="6"/>
      <c r="E1168" s="6" t="s">
        <v>19</v>
      </c>
      <c r="F1168" s="13">
        <v>100000</v>
      </c>
      <c r="G1168" s="6"/>
      <c r="H1168" s="6"/>
    </row>
    <row r="1169" spans="2:8" x14ac:dyDescent="0.3">
      <c r="B1169" s="75"/>
      <c r="C1169" s="80"/>
      <c r="D1169" s="6"/>
      <c r="E1169" s="6" t="s">
        <v>163</v>
      </c>
      <c r="F1169" s="13">
        <v>350000</v>
      </c>
      <c r="G1169" s="6"/>
      <c r="H1169" s="6"/>
    </row>
    <row r="1170" spans="2:8" x14ac:dyDescent="0.3">
      <c r="B1170" s="75"/>
      <c r="C1170" s="81"/>
      <c r="D1170" s="6"/>
      <c r="E1170" s="6" t="s">
        <v>96</v>
      </c>
      <c r="F1170" s="60">
        <v>900000</v>
      </c>
      <c r="G1170" s="6"/>
      <c r="H1170" s="6" t="s">
        <v>129</v>
      </c>
    </row>
    <row r="1171" spans="2:8" x14ac:dyDescent="0.3">
      <c r="B1171" s="75"/>
      <c r="C1171" s="82" t="s">
        <v>26</v>
      </c>
      <c r="D1171" s="6"/>
      <c r="E1171" s="6" t="s">
        <v>27</v>
      </c>
      <c r="F1171" s="13"/>
      <c r="G1171" s="6"/>
      <c r="H1171" s="6"/>
    </row>
    <row r="1172" spans="2:8" x14ac:dyDescent="0.3">
      <c r="B1172" s="75"/>
      <c r="C1172" s="83"/>
      <c r="D1172" s="6"/>
      <c r="E1172" s="6" t="s">
        <v>38</v>
      </c>
      <c r="F1172" s="13"/>
      <c r="G1172" s="6"/>
      <c r="H1172" s="6"/>
    </row>
    <row r="1173" spans="2:8" x14ac:dyDescent="0.3">
      <c r="B1173" s="75"/>
      <c r="C1173" s="6"/>
      <c r="D1173" s="6"/>
      <c r="E1173" s="16" t="s">
        <v>23</v>
      </c>
      <c r="F1173" s="13">
        <f>SUM(F1157:F1172)</f>
        <v>3404686</v>
      </c>
      <c r="G1173" s="6"/>
      <c r="H1173" s="13"/>
    </row>
    <row r="1174" spans="2:8" ht="17.25" thickBot="1" x14ac:dyDescent="0.35">
      <c r="B1174" s="76"/>
      <c r="C1174" s="19" t="s">
        <v>24</v>
      </c>
      <c r="D1174" s="14"/>
      <c r="E1174" s="14" t="s">
        <v>20</v>
      </c>
      <c r="F1174" s="15"/>
      <c r="G1174" s="14"/>
      <c r="H1174" s="14"/>
    </row>
    <row r="1175" spans="2:8" x14ac:dyDescent="0.3">
      <c r="B1175" s="74" t="s">
        <v>176</v>
      </c>
      <c r="C1175" s="77" t="s">
        <v>6</v>
      </c>
      <c r="D1175" s="7"/>
      <c r="E1175" s="7" t="s">
        <v>37</v>
      </c>
      <c r="G1175" s="12"/>
      <c r="H1175" s="20" t="s">
        <v>82</v>
      </c>
    </row>
    <row r="1176" spans="2:8" x14ac:dyDescent="0.3">
      <c r="B1176" s="75"/>
      <c r="C1176" s="78"/>
      <c r="D1176" s="6"/>
      <c r="E1176" s="6"/>
      <c r="F1176" s="13"/>
      <c r="G1176" s="6"/>
      <c r="H1176" s="6"/>
    </row>
    <row r="1177" spans="2:8" x14ac:dyDescent="0.3">
      <c r="B1177" s="75"/>
      <c r="C1177" s="79" t="s">
        <v>94</v>
      </c>
      <c r="D1177" s="6"/>
      <c r="E1177" s="6" t="s">
        <v>10</v>
      </c>
      <c r="F1177" s="13">
        <v>102000</v>
      </c>
      <c r="G1177" s="13">
        <f>SUM(F1177,F1178,F1180,F1181,F1186,F1187)</f>
        <v>720029</v>
      </c>
      <c r="H1177" s="13" t="s">
        <v>32</v>
      </c>
    </row>
    <row r="1178" spans="2:8" x14ac:dyDescent="0.3">
      <c r="B1178" s="75"/>
      <c r="C1178" s="80"/>
      <c r="D1178" s="6"/>
      <c r="E1178" s="6" t="s">
        <v>11</v>
      </c>
      <c r="F1178" s="13">
        <v>404575</v>
      </c>
      <c r="G1178" s="6"/>
      <c r="H1178" s="6" t="s">
        <v>32</v>
      </c>
    </row>
    <row r="1179" spans="2:8" x14ac:dyDescent="0.3">
      <c r="B1179" s="75"/>
      <c r="C1179" s="80"/>
      <c r="D1179" s="6"/>
      <c r="E1179" s="6" t="s">
        <v>12</v>
      </c>
      <c r="F1179" s="13">
        <v>100000</v>
      </c>
      <c r="G1179" s="13">
        <f>SUM(F1179,F1182)</f>
        <v>130000</v>
      </c>
      <c r="H1179" s="6" t="s">
        <v>33</v>
      </c>
    </row>
    <row r="1180" spans="2:8" x14ac:dyDescent="0.3">
      <c r="B1180" s="75"/>
      <c r="C1180" s="80"/>
      <c r="D1180" s="6"/>
      <c r="E1180" s="6" t="s">
        <v>13</v>
      </c>
      <c r="F1180" s="13">
        <v>113454</v>
      </c>
      <c r="G1180" s="6"/>
      <c r="H1180" s="6" t="s">
        <v>32</v>
      </c>
    </row>
    <row r="1181" spans="2:8" x14ac:dyDescent="0.3">
      <c r="B1181" s="75"/>
      <c r="C1181" s="80"/>
      <c r="D1181" s="6"/>
      <c r="E1181" s="6" t="s">
        <v>17</v>
      </c>
      <c r="F1181" s="13">
        <v>100000</v>
      </c>
      <c r="G1181" s="6"/>
      <c r="H1181" s="6" t="s">
        <v>32</v>
      </c>
    </row>
    <row r="1182" spans="2:8" x14ac:dyDescent="0.3">
      <c r="B1182" s="75"/>
      <c r="C1182" s="80"/>
      <c r="D1182" s="6"/>
      <c r="E1182" s="6" t="s">
        <v>18</v>
      </c>
      <c r="F1182" s="13">
        <v>30000</v>
      </c>
      <c r="G1182" s="6"/>
      <c r="H1182" s="6" t="s">
        <v>33</v>
      </c>
    </row>
    <row r="1183" spans="2:8" x14ac:dyDescent="0.3">
      <c r="B1183" s="75"/>
      <c r="C1183" s="81"/>
      <c r="D1183" s="6"/>
      <c r="E1183" t="s">
        <v>92</v>
      </c>
      <c r="F1183" s="59">
        <v>200000</v>
      </c>
      <c r="H1183" t="s">
        <v>78</v>
      </c>
    </row>
    <row r="1184" spans="2:8" x14ac:dyDescent="0.3">
      <c r="B1184" s="75"/>
      <c r="C1184" s="79" t="s">
        <v>95</v>
      </c>
      <c r="D1184" s="6"/>
      <c r="E1184" s="6" t="s">
        <v>90</v>
      </c>
      <c r="F1184" s="60">
        <v>300000</v>
      </c>
      <c r="G1184" s="6"/>
      <c r="H1184" s="6" t="s">
        <v>158</v>
      </c>
    </row>
    <row r="1185" spans="2:8" x14ac:dyDescent="0.3">
      <c r="B1185" s="75"/>
      <c r="C1185" s="81"/>
      <c r="D1185" s="6"/>
      <c r="E1185" s="6" t="s">
        <v>93</v>
      </c>
      <c r="F1185" s="60">
        <v>200000</v>
      </c>
      <c r="G1185" s="6"/>
      <c r="H1185" s="6" t="s">
        <v>78</v>
      </c>
    </row>
    <row r="1186" spans="2:8" x14ac:dyDescent="0.3">
      <c r="B1186" s="75"/>
      <c r="C1186" s="79" t="s">
        <v>97</v>
      </c>
      <c r="D1186" s="6"/>
      <c r="E1186" s="6" t="s">
        <v>14</v>
      </c>
      <c r="F1186" s="13"/>
      <c r="G1186" s="6"/>
      <c r="H1186" s="6" t="s">
        <v>32</v>
      </c>
    </row>
    <row r="1187" spans="2:8" x14ac:dyDescent="0.3">
      <c r="B1187" s="75"/>
      <c r="C1187" s="80"/>
      <c r="D1187" s="6"/>
      <c r="E1187" s="6" t="s">
        <v>15</v>
      </c>
      <c r="F1187" s="13"/>
      <c r="G1187" s="6"/>
      <c r="H1187" s="6" t="s">
        <v>32</v>
      </c>
    </row>
    <row r="1188" spans="2:8" x14ac:dyDescent="0.3">
      <c r="B1188" s="75"/>
      <c r="C1188" s="80"/>
      <c r="D1188" s="6"/>
      <c r="E1188" s="6" t="s">
        <v>19</v>
      </c>
      <c r="F1188" s="13">
        <v>100000</v>
      </c>
      <c r="G1188" s="6"/>
      <c r="H1188" s="6"/>
    </row>
    <row r="1189" spans="2:8" x14ac:dyDescent="0.3">
      <c r="B1189" s="75"/>
      <c r="C1189" s="80"/>
      <c r="D1189" s="6"/>
      <c r="E1189" s="6" t="s">
        <v>163</v>
      </c>
      <c r="F1189" s="13"/>
      <c r="G1189" s="6"/>
      <c r="H1189" s="6"/>
    </row>
    <row r="1190" spans="2:8" x14ac:dyDescent="0.3">
      <c r="B1190" s="75"/>
      <c r="C1190" s="81"/>
      <c r="D1190" s="6"/>
      <c r="E1190" s="6" t="s">
        <v>96</v>
      </c>
      <c r="F1190" s="60">
        <v>900000</v>
      </c>
      <c r="G1190" s="6"/>
      <c r="H1190" s="6" t="s">
        <v>129</v>
      </c>
    </row>
    <row r="1191" spans="2:8" x14ac:dyDescent="0.3">
      <c r="B1191" s="75"/>
      <c r="C1191" s="82" t="s">
        <v>26</v>
      </c>
      <c r="D1191" s="6"/>
      <c r="E1191" s="6" t="s">
        <v>27</v>
      </c>
      <c r="F1191" s="13"/>
      <c r="G1191" s="6"/>
      <c r="H1191" s="6"/>
    </row>
    <row r="1192" spans="2:8" x14ac:dyDescent="0.3">
      <c r="B1192" s="75"/>
      <c r="C1192" s="83"/>
      <c r="D1192" s="6"/>
      <c r="E1192" s="6" t="s">
        <v>38</v>
      </c>
      <c r="F1192" s="13"/>
      <c r="G1192" s="6"/>
      <c r="H1192" s="6"/>
    </row>
    <row r="1193" spans="2:8" x14ac:dyDescent="0.3">
      <c r="B1193" s="75"/>
      <c r="C1193" s="6"/>
      <c r="D1193" s="6"/>
      <c r="E1193" s="16" t="s">
        <v>23</v>
      </c>
      <c r="F1193" s="13">
        <f>SUM(F1177:F1192)</f>
        <v>2550029</v>
      </c>
      <c r="G1193" s="6"/>
      <c r="H1193" s="13"/>
    </row>
    <row r="1194" spans="2:8" ht="17.25" thickBot="1" x14ac:dyDescent="0.35">
      <c r="B1194" s="76"/>
      <c r="C1194" s="19" t="s">
        <v>24</v>
      </c>
      <c r="D1194" s="14"/>
      <c r="E1194" s="14" t="s">
        <v>20</v>
      </c>
      <c r="F1194" s="15"/>
      <c r="G1194" s="14"/>
      <c r="H1194" s="14"/>
    </row>
    <row r="1195" spans="2:8" x14ac:dyDescent="0.3">
      <c r="B1195" s="74" t="s">
        <v>177</v>
      </c>
      <c r="C1195" s="77" t="s">
        <v>6</v>
      </c>
      <c r="D1195" s="7"/>
      <c r="E1195" s="7" t="s">
        <v>37</v>
      </c>
      <c r="G1195" s="12"/>
      <c r="H1195" s="20" t="s">
        <v>82</v>
      </c>
    </row>
    <row r="1196" spans="2:8" x14ac:dyDescent="0.3">
      <c r="B1196" s="75"/>
      <c r="C1196" s="78"/>
      <c r="D1196" s="6"/>
      <c r="E1196" s="6"/>
      <c r="F1196" s="13"/>
      <c r="G1196" s="6"/>
      <c r="H1196" s="6"/>
    </row>
    <row r="1197" spans="2:8" x14ac:dyDescent="0.3">
      <c r="B1197" s="75"/>
      <c r="C1197" s="79" t="s">
        <v>94</v>
      </c>
      <c r="D1197" s="6"/>
      <c r="E1197" s="6" t="s">
        <v>10</v>
      </c>
      <c r="F1197" s="13">
        <v>102000</v>
      </c>
      <c r="G1197" s="13">
        <f>SUM(F1197,F1198,F1200,F1201,F1206,F1207)</f>
        <v>716834</v>
      </c>
      <c r="H1197" s="13" t="s">
        <v>32</v>
      </c>
    </row>
    <row r="1198" spans="2:8" x14ac:dyDescent="0.3">
      <c r="B1198" s="75"/>
      <c r="C1198" s="80"/>
      <c r="D1198" s="6"/>
      <c r="E1198" s="6" t="s">
        <v>11</v>
      </c>
      <c r="F1198" s="13">
        <v>401380</v>
      </c>
      <c r="G1198" s="6"/>
      <c r="H1198" s="6" t="s">
        <v>32</v>
      </c>
    </row>
    <row r="1199" spans="2:8" x14ac:dyDescent="0.3">
      <c r="B1199" s="75"/>
      <c r="C1199" s="80"/>
      <c r="D1199" s="6"/>
      <c r="E1199" s="6" t="s">
        <v>12</v>
      </c>
      <c r="F1199" s="13">
        <v>100000</v>
      </c>
      <c r="G1199" s="13">
        <f>SUM(F1199,F1202)</f>
        <v>130000</v>
      </c>
      <c r="H1199" s="6" t="s">
        <v>33</v>
      </c>
    </row>
    <row r="1200" spans="2:8" x14ac:dyDescent="0.3">
      <c r="B1200" s="75"/>
      <c r="C1200" s="80"/>
      <c r="D1200" s="6"/>
      <c r="E1200" s="6" t="s">
        <v>13</v>
      </c>
      <c r="F1200" s="13">
        <v>113454</v>
      </c>
      <c r="G1200" s="6"/>
      <c r="H1200" s="6" t="s">
        <v>32</v>
      </c>
    </row>
    <row r="1201" spans="2:8" x14ac:dyDescent="0.3">
      <c r="B1201" s="75"/>
      <c r="C1201" s="80"/>
      <c r="D1201" s="6"/>
      <c r="E1201" s="6" t="s">
        <v>17</v>
      </c>
      <c r="F1201" s="13">
        <v>100000</v>
      </c>
      <c r="G1201" s="6"/>
      <c r="H1201" s="6" t="s">
        <v>32</v>
      </c>
    </row>
    <row r="1202" spans="2:8" x14ac:dyDescent="0.3">
      <c r="B1202" s="75"/>
      <c r="C1202" s="80"/>
      <c r="D1202" s="6"/>
      <c r="E1202" s="6" t="s">
        <v>18</v>
      </c>
      <c r="F1202" s="13">
        <v>30000</v>
      </c>
      <c r="G1202" s="6"/>
      <c r="H1202" s="6" t="s">
        <v>33</v>
      </c>
    </row>
    <row r="1203" spans="2:8" x14ac:dyDescent="0.3">
      <c r="B1203" s="75"/>
      <c r="C1203" s="81"/>
      <c r="D1203" s="6"/>
      <c r="E1203" t="s">
        <v>92</v>
      </c>
      <c r="F1203" s="59">
        <v>200000</v>
      </c>
      <c r="H1203" t="s">
        <v>78</v>
      </c>
    </row>
    <row r="1204" spans="2:8" x14ac:dyDescent="0.3">
      <c r="B1204" s="75"/>
      <c r="C1204" s="79" t="s">
        <v>95</v>
      </c>
      <c r="D1204" s="6"/>
      <c r="E1204" s="6" t="s">
        <v>90</v>
      </c>
      <c r="F1204" s="60">
        <v>300000</v>
      </c>
      <c r="G1204" s="6"/>
      <c r="H1204" s="6" t="s">
        <v>158</v>
      </c>
    </row>
    <row r="1205" spans="2:8" x14ac:dyDescent="0.3">
      <c r="B1205" s="75"/>
      <c r="C1205" s="81"/>
      <c r="D1205" s="6"/>
      <c r="E1205" s="6" t="s">
        <v>93</v>
      </c>
      <c r="F1205" s="60">
        <v>200000</v>
      </c>
      <c r="G1205" s="6"/>
      <c r="H1205" s="6" t="s">
        <v>78</v>
      </c>
    </row>
    <row r="1206" spans="2:8" x14ac:dyDescent="0.3">
      <c r="B1206" s="75"/>
      <c r="C1206" s="79" t="s">
        <v>97</v>
      </c>
      <c r="D1206" s="6"/>
      <c r="E1206" s="6" t="s">
        <v>14</v>
      </c>
      <c r="F1206" s="13"/>
      <c r="G1206" s="6"/>
      <c r="H1206" s="6" t="s">
        <v>32</v>
      </c>
    </row>
    <row r="1207" spans="2:8" x14ac:dyDescent="0.3">
      <c r="B1207" s="75"/>
      <c r="C1207" s="80"/>
      <c r="D1207" s="6"/>
      <c r="E1207" s="6" t="s">
        <v>15</v>
      </c>
      <c r="F1207" s="13"/>
      <c r="G1207" s="6"/>
      <c r="H1207" s="6" t="s">
        <v>32</v>
      </c>
    </row>
    <row r="1208" spans="2:8" x14ac:dyDescent="0.3">
      <c r="B1208" s="75"/>
      <c r="C1208" s="80"/>
      <c r="D1208" s="6"/>
      <c r="E1208" s="6" t="s">
        <v>19</v>
      </c>
      <c r="F1208" s="13">
        <v>100000</v>
      </c>
      <c r="G1208" s="6"/>
      <c r="H1208" s="6"/>
    </row>
    <row r="1209" spans="2:8" x14ac:dyDescent="0.3">
      <c r="B1209" s="75"/>
      <c r="C1209" s="80"/>
      <c r="D1209" s="6"/>
      <c r="E1209" s="6" t="s">
        <v>163</v>
      </c>
      <c r="F1209" s="13"/>
      <c r="G1209" s="6"/>
      <c r="H1209" s="6"/>
    </row>
    <row r="1210" spans="2:8" x14ac:dyDescent="0.3">
      <c r="B1210" s="75"/>
      <c r="C1210" s="81"/>
      <c r="D1210" s="6"/>
      <c r="E1210" s="6" t="s">
        <v>96</v>
      </c>
      <c r="F1210" s="60">
        <v>900000</v>
      </c>
      <c r="G1210" s="6"/>
      <c r="H1210" s="6" t="s">
        <v>129</v>
      </c>
    </row>
    <row r="1211" spans="2:8" x14ac:dyDescent="0.3">
      <c r="B1211" s="75"/>
      <c r="C1211" s="82" t="s">
        <v>26</v>
      </c>
      <c r="D1211" s="6"/>
      <c r="E1211" s="6" t="s">
        <v>27</v>
      </c>
      <c r="F1211" s="13"/>
      <c r="G1211" s="6"/>
      <c r="H1211" s="6"/>
    </row>
    <row r="1212" spans="2:8" x14ac:dyDescent="0.3">
      <c r="B1212" s="75"/>
      <c r="C1212" s="83"/>
      <c r="D1212" s="6"/>
      <c r="E1212" s="6" t="s">
        <v>38</v>
      </c>
      <c r="F1212" s="13"/>
      <c r="G1212" s="6"/>
      <c r="H1212" s="6"/>
    </row>
    <row r="1213" spans="2:8" x14ac:dyDescent="0.3">
      <c r="B1213" s="75"/>
      <c r="C1213" s="6"/>
      <c r="D1213" s="6"/>
      <c r="E1213" s="16" t="s">
        <v>23</v>
      </c>
      <c r="F1213" s="13">
        <f>SUM(F1197:F1212)</f>
        <v>2546834</v>
      </c>
      <c r="G1213" s="6"/>
      <c r="H1213" s="13"/>
    </row>
    <row r="1214" spans="2:8" ht="17.25" thickBot="1" x14ac:dyDescent="0.35">
      <c r="B1214" s="76"/>
      <c r="C1214" s="19" t="s">
        <v>24</v>
      </c>
      <c r="D1214" s="14"/>
      <c r="E1214" s="14" t="s">
        <v>20</v>
      </c>
      <c r="F1214" s="15"/>
      <c r="G1214" s="14"/>
      <c r="H1214" s="14"/>
    </row>
    <row r="1215" spans="2:8" x14ac:dyDescent="0.3">
      <c r="B1215" s="74" t="s">
        <v>178</v>
      </c>
      <c r="C1215" s="77" t="s">
        <v>6</v>
      </c>
      <c r="D1215" s="7"/>
      <c r="E1215" s="7" t="s">
        <v>37</v>
      </c>
      <c r="G1215" s="12"/>
      <c r="H1215" s="20" t="s">
        <v>82</v>
      </c>
    </row>
    <row r="1216" spans="2:8" x14ac:dyDescent="0.3">
      <c r="B1216" s="75"/>
      <c r="C1216" s="78"/>
      <c r="D1216" s="6"/>
      <c r="E1216" s="6"/>
      <c r="F1216" s="13"/>
      <c r="G1216" s="6"/>
      <c r="H1216" s="6"/>
    </row>
    <row r="1217" spans="2:8" x14ac:dyDescent="0.3">
      <c r="B1217" s="75"/>
      <c r="C1217" s="79" t="s">
        <v>94</v>
      </c>
      <c r="D1217" s="6"/>
      <c r="E1217" s="6" t="s">
        <v>10</v>
      </c>
      <c r="F1217" s="13">
        <v>102000</v>
      </c>
      <c r="G1217" s="13">
        <f>SUM(F1217,F1218,F1220,F1221,F1226,F1227)</f>
        <v>563584</v>
      </c>
      <c r="H1217" s="13" t="s">
        <v>32</v>
      </c>
    </row>
    <row r="1218" spans="2:8" x14ac:dyDescent="0.3">
      <c r="B1218" s="75"/>
      <c r="C1218" s="80"/>
      <c r="D1218" s="6"/>
      <c r="E1218" s="6" t="s">
        <v>11</v>
      </c>
      <c r="F1218" s="13">
        <v>248130</v>
      </c>
      <c r="G1218" s="6"/>
      <c r="H1218" s="6" t="s">
        <v>32</v>
      </c>
    </row>
    <row r="1219" spans="2:8" x14ac:dyDescent="0.3">
      <c r="B1219" s="75"/>
      <c r="C1219" s="80"/>
      <c r="D1219" s="6"/>
      <c r="E1219" s="6" t="s">
        <v>12</v>
      </c>
      <c r="F1219" s="13"/>
      <c r="G1219" s="13">
        <f>SUM(F1219,F1222)</f>
        <v>30000</v>
      </c>
      <c r="H1219" s="6" t="s">
        <v>33</v>
      </c>
    </row>
    <row r="1220" spans="2:8" x14ac:dyDescent="0.3">
      <c r="B1220" s="75"/>
      <c r="C1220" s="80"/>
      <c r="D1220" s="6"/>
      <c r="E1220" s="6" t="s">
        <v>13</v>
      </c>
      <c r="F1220" s="13">
        <v>113454</v>
      </c>
      <c r="G1220" s="6"/>
      <c r="H1220" s="6" t="s">
        <v>32</v>
      </c>
    </row>
    <row r="1221" spans="2:8" x14ac:dyDescent="0.3">
      <c r="B1221" s="75"/>
      <c r="C1221" s="80"/>
      <c r="D1221" s="6"/>
      <c r="E1221" s="6" t="s">
        <v>17</v>
      </c>
      <c r="F1221" s="13">
        <v>100000</v>
      </c>
      <c r="G1221" s="6"/>
      <c r="H1221" s="6" t="s">
        <v>32</v>
      </c>
    </row>
    <row r="1222" spans="2:8" x14ac:dyDescent="0.3">
      <c r="B1222" s="75"/>
      <c r="C1222" s="80"/>
      <c r="D1222" s="6"/>
      <c r="E1222" s="6" t="s">
        <v>18</v>
      </c>
      <c r="F1222" s="13">
        <v>30000</v>
      </c>
      <c r="G1222" s="6"/>
      <c r="H1222" s="6" t="s">
        <v>33</v>
      </c>
    </row>
    <row r="1223" spans="2:8" x14ac:dyDescent="0.3">
      <c r="B1223" s="75"/>
      <c r="C1223" s="81"/>
      <c r="D1223" s="6"/>
      <c r="E1223" t="s">
        <v>92</v>
      </c>
      <c r="F1223" s="59">
        <v>200000</v>
      </c>
      <c r="H1223" t="s">
        <v>78</v>
      </c>
    </row>
    <row r="1224" spans="2:8" x14ac:dyDescent="0.3">
      <c r="B1224" s="75"/>
      <c r="C1224" s="79" t="s">
        <v>95</v>
      </c>
      <c r="D1224" s="6"/>
      <c r="E1224" s="6" t="s">
        <v>90</v>
      </c>
      <c r="F1224" s="60">
        <v>300000</v>
      </c>
      <c r="G1224" s="6"/>
      <c r="H1224" s="6" t="s">
        <v>158</v>
      </c>
    </row>
    <row r="1225" spans="2:8" x14ac:dyDescent="0.3">
      <c r="B1225" s="75"/>
      <c r="C1225" s="81"/>
      <c r="D1225" s="6"/>
      <c r="E1225" s="6" t="s">
        <v>93</v>
      </c>
      <c r="F1225" s="60">
        <v>200000</v>
      </c>
      <c r="G1225" s="6"/>
      <c r="H1225" s="6" t="s">
        <v>78</v>
      </c>
    </row>
    <row r="1226" spans="2:8" x14ac:dyDescent="0.3">
      <c r="B1226" s="75"/>
      <c r="C1226" s="79" t="s">
        <v>97</v>
      </c>
      <c r="D1226" s="6"/>
      <c r="E1226" s="6" t="s">
        <v>14</v>
      </c>
      <c r="F1226" s="13"/>
      <c r="G1226" s="6"/>
      <c r="H1226" s="6" t="s">
        <v>32</v>
      </c>
    </row>
    <row r="1227" spans="2:8" x14ac:dyDescent="0.3">
      <c r="B1227" s="75"/>
      <c r="C1227" s="80"/>
      <c r="D1227" s="6"/>
      <c r="E1227" s="6" t="s">
        <v>15</v>
      </c>
      <c r="F1227" s="13"/>
      <c r="G1227" s="6"/>
      <c r="H1227" s="6" t="s">
        <v>32</v>
      </c>
    </row>
    <row r="1228" spans="2:8" x14ac:dyDescent="0.3">
      <c r="B1228" s="75"/>
      <c r="C1228" s="80"/>
      <c r="D1228" s="6"/>
      <c r="E1228" s="6" t="s">
        <v>19</v>
      </c>
      <c r="F1228" s="13">
        <v>100000</v>
      </c>
      <c r="G1228" s="6"/>
      <c r="H1228" s="6"/>
    </row>
    <row r="1229" spans="2:8" x14ac:dyDescent="0.3">
      <c r="B1229" s="75"/>
      <c r="C1229" s="80"/>
      <c r="D1229" s="6"/>
      <c r="E1229" s="6" t="s">
        <v>163</v>
      </c>
      <c r="F1229" s="13"/>
      <c r="G1229" s="6"/>
      <c r="H1229" s="6"/>
    </row>
    <row r="1230" spans="2:8" x14ac:dyDescent="0.3">
      <c r="B1230" s="75"/>
      <c r="C1230" s="81"/>
      <c r="D1230" s="6"/>
      <c r="E1230" s="6" t="s">
        <v>96</v>
      </c>
      <c r="F1230" s="60">
        <v>1000000</v>
      </c>
      <c r="G1230" s="6"/>
      <c r="H1230" s="6" t="s">
        <v>129</v>
      </c>
    </row>
    <row r="1231" spans="2:8" x14ac:dyDescent="0.3">
      <c r="B1231" s="75"/>
      <c r="C1231" s="82" t="s">
        <v>26</v>
      </c>
      <c r="D1231" s="6"/>
      <c r="E1231" s="6" t="s">
        <v>27</v>
      </c>
      <c r="F1231" s="13"/>
      <c r="G1231" s="6"/>
      <c r="H1231" s="6"/>
    </row>
    <row r="1232" spans="2:8" x14ac:dyDescent="0.3">
      <c r="B1232" s="75"/>
      <c r="C1232" s="83"/>
      <c r="D1232" s="6"/>
      <c r="E1232" s="6" t="s">
        <v>38</v>
      </c>
      <c r="F1232" s="13"/>
      <c r="G1232" s="6"/>
      <c r="H1232" s="6"/>
    </row>
    <row r="1233" spans="2:8" x14ac:dyDescent="0.3">
      <c r="B1233" s="75"/>
      <c r="C1233" s="6"/>
      <c r="D1233" s="6"/>
      <c r="E1233" s="16" t="s">
        <v>23</v>
      </c>
      <c r="F1233" s="13">
        <f>SUM(F1217:F1232)</f>
        <v>2393584</v>
      </c>
      <c r="G1233" s="6"/>
      <c r="H1233" s="13"/>
    </row>
    <row r="1234" spans="2:8" ht="17.25" thickBot="1" x14ac:dyDescent="0.35">
      <c r="B1234" s="76"/>
      <c r="C1234" s="19" t="s">
        <v>24</v>
      </c>
      <c r="D1234" s="14"/>
      <c r="E1234" s="14" t="s">
        <v>20</v>
      </c>
      <c r="F1234" s="15"/>
      <c r="G1234" s="14"/>
      <c r="H1234" s="14"/>
    </row>
    <row r="1235" spans="2:8" x14ac:dyDescent="0.3">
      <c r="B1235" s="74" t="s">
        <v>179</v>
      </c>
      <c r="C1235" s="77" t="s">
        <v>6</v>
      </c>
      <c r="D1235" s="7"/>
      <c r="E1235" s="7" t="s">
        <v>37</v>
      </c>
      <c r="G1235" s="12"/>
      <c r="H1235" s="20" t="s">
        <v>82</v>
      </c>
    </row>
    <row r="1236" spans="2:8" x14ac:dyDescent="0.3">
      <c r="B1236" s="75"/>
      <c r="C1236" s="78"/>
      <c r="D1236" s="6"/>
      <c r="E1236" s="6"/>
      <c r="F1236" s="13"/>
      <c r="G1236" s="6"/>
      <c r="H1236" s="6"/>
    </row>
    <row r="1237" spans="2:8" x14ac:dyDescent="0.3">
      <c r="B1237" s="75"/>
      <c r="C1237" s="79" t="s">
        <v>94</v>
      </c>
      <c r="D1237" s="6"/>
      <c r="E1237" s="6" t="s">
        <v>10</v>
      </c>
      <c r="F1237" s="13">
        <v>102000</v>
      </c>
      <c r="G1237" s="13">
        <f>SUM(F1237,F1238,F1240,F1241,F1246,F1247)</f>
        <v>2169845</v>
      </c>
      <c r="H1237" s="13" t="s">
        <v>32</v>
      </c>
    </row>
    <row r="1238" spans="2:8" x14ac:dyDescent="0.3">
      <c r="B1238" s="75"/>
      <c r="C1238" s="80"/>
      <c r="D1238" s="6"/>
      <c r="E1238" s="6" t="s">
        <v>11</v>
      </c>
      <c r="F1238" s="13">
        <v>1854391</v>
      </c>
      <c r="G1238" s="6"/>
      <c r="H1238" s="6" t="s">
        <v>32</v>
      </c>
    </row>
    <row r="1239" spans="2:8" x14ac:dyDescent="0.3">
      <c r="B1239" s="75"/>
      <c r="C1239" s="80"/>
      <c r="D1239" s="6"/>
      <c r="E1239" s="6" t="s">
        <v>12</v>
      </c>
      <c r="F1239" s="13"/>
      <c r="G1239" s="13">
        <f>SUM(F1239,F1242)</f>
        <v>30000</v>
      </c>
      <c r="H1239" s="6" t="s">
        <v>33</v>
      </c>
    </row>
    <row r="1240" spans="2:8" x14ac:dyDescent="0.3">
      <c r="B1240" s="75"/>
      <c r="C1240" s="80"/>
      <c r="D1240" s="6"/>
      <c r="E1240" s="6" t="s">
        <v>13</v>
      </c>
      <c r="F1240" s="13">
        <v>113454</v>
      </c>
      <c r="G1240" s="6"/>
      <c r="H1240" s="6" t="s">
        <v>32</v>
      </c>
    </row>
    <row r="1241" spans="2:8" x14ac:dyDescent="0.3">
      <c r="B1241" s="75"/>
      <c r="C1241" s="80"/>
      <c r="D1241" s="6"/>
      <c r="E1241" s="6" t="s">
        <v>17</v>
      </c>
      <c r="F1241" s="13">
        <v>100000</v>
      </c>
      <c r="G1241" s="6"/>
      <c r="H1241" s="6" t="s">
        <v>32</v>
      </c>
    </row>
    <row r="1242" spans="2:8" x14ac:dyDescent="0.3">
      <c r="B1242" s="75"/>
      <c r="C1242" s="80"/>
      <c r="D1242" s="6"/>
      <c r="E1242" s="6" t="s">
        <v>18</v>
      </c>
      <c r="F1242" s="13">
        <v>30000</v>
      </c>
      <c r="G1242" s="6"/>
      <c r="H1242" s="6" t="s">
        <v>33</v>
      </c>
    </row>
    <row r="1243" spans="2:8" x14ac:dyDescent="0.3">
      <c r="B1243" s="75"/>
      <c r="C1243" s="81"/>
      <c r="D1243" s="6"/>
      <c r="E1243" t="s">
        <v>92</v>
      </c>
      <c r="F1243" s="59">
        <v>200000</v>
      </c>
      <c r="H1243" t="s">
        <v>78</v>
      </c>
    </row>
    <row r="1244" spans="2:8" x14ac:dyDescent="0.3">
      <c r="B1244" s="75"/>
      <c r="C1244" s="79" t="s">
        <v>95</v>
      </c>
      <c r="D1244" s="6"/>
      <c r="E1244" s="6" t="s">
        <v>90</v>
      </c>
      <c r="F1244" s="60">
        <v>300000</v>
      </c>
      <c r="G1244" s="6"/>
      <c r="H1244" s="6" t="s">
        <v>158</v>
      </c>
    </row>
    <row r="1245" spans="2:8" x14ac:dyDescent="0.3">
      <c r="B1245" s="75"/>
      <c r="C1245" s="81"/>
      <c r="D1245" s="6"/>
      <c r="E1245" s="6" t="s">
        <v>93</v>
      </c>
      <c r="F1245" s="60">
        <v>200000</v>
      </c>
      <c r="G1245" s="6"/>
      <c r="H1245" s="6" t="s">
        <v>78</v>
      </c>
    </row>
    <row r="1246" spans="2:8" x14ac:dyDescent="0.3">
      <c r="B1246" s="75"/>
      <c r="C1246" s="79" t="s">
        <v>97</v>
      </c>
      <c r="D1246" s="6"/>
      <c r="E1246" s="6" t="s">
        <v>14</v>
      </c>
      <c r="F1246" s="13"/>
      <c r="G1246" s="6"/>
      <c r="H1246" s="6" t="s">
        <v>32</v>
      </c>
    </row>
    <row r="1247" spans="2:8" x14ac:dyDescent="0.3">
      <c r="B1247" s="75"/>
      <c r="C1247" s="80"/>
      <c r="D1247" s="6"/>
      <c r="E1247" s="6" t="s">
        <v>15</v>
      </c>
      <c r="F1247" s="13"/>
      <c r="G1247" s="6"/>
      <c r="H1247" s="6" t="s">
        <v>32</v>
      </c>
    </row>
    <row r="1248" spans="2:8" x14ac:dyDescent="0.3">
      <c r="B1248" s="75"/>
      <c r="C1248" s="80"/>
      <c r="D1248" s="6"/>
      <c r="E1248" s="6" t="s">
        <v>19</v>
      </c>
      <c r="F1248" s="13">
        <v>100000</v>
      </c>
      <c r="G1248" s="6"/>
      <c r="H1248" s="6"/>
    </row>
    <row r="1249" spans="2:8" x14ac:dyDescent="0.3">
      <c r="B1249" s="75"/>
      <c r="C1249" s="80"/>
      <c r="D1249" s="6"/>
      <c r="E1249" s="6" t="s">
        <v>163</v>
      </c>
      <c r="F1249" s="13"/>
      <c r="G1249" s="6"/>
      <c r="H1249" s="6"/>
    </row>
    <row r="1250" spans="2:8" x14ac:dyDescent="0.3">
      <c r="B1250" s="75"/>
      <c r="C1250" s="81"/>
      <c r="D1250" s="6"/>
      <c r="E1250" s="6" t="s">
        <v>96</v>
      </c>
      <c r="F1250" s="60">
        <v>1000000</v>
      </c>
      <c r="G1250" s="6"/>
      <c r="H1250" s="6" t="s">
        <v>129</v>
      </c>
    </row>
    <row r="1251" spans="2:8" x14ac:dyDescent="0.3">
      <c r="B1251" s="75"/>
      <c r="C1251" s="82" t="s">
        <v>26</v>
      </c>
      <c r="D1251" s="6"/>
      <c r="E1251" s="6" t="s">
        <v>27</v>
      </c>
      <c r="F1251" s="13"/>
      <c r="G1251" s="6"/>
      <c r="H1251" s="6"/>
    </row>
    <row r="1252" spans="2:8" x14ac:dyDescent="0.3">
      <c r="B1252" s="75"/>
      <c r="C1252" s="83"/>
      <c r="D1252" s="6"/>
      <c r="E1252" s="6" t="s">
        <v>38</v>
      </c>
      <c r="F1252" s="13"/>
      <c r="G1252" s="6"/>
      <c r="H1252" s="6"/>
    </row>
    <row r="1253" spans="2:8" x14ac:dyDescent="0.3">
      <c r="B1253" s="75"/>
      <c r="C1253" s="6"/>
      <c r="D1253" s="6"/>
      <c r="E1253" s="16" t="s">
        <v>23</v>
      </c>
      <c r="F1253" s="13">
        <f>SUM(F1237:F1252)</f>
        <v>3999845</v>
      </c>
      <c r="G1253" s="6"/>
      <c r="H1253" s="13"/>
    </row>
    <row r="1254" spans="2:8" ht="17.25" thickBot="1" x14ac:dyDescent="0.35">
      <c r="B1254" s="76"/>
      <c r="C1254" s="19" t="s">
        <v>24</v>
      </c>
      <c r="D1254" s="14"/>
      <c r="E1254" s="14" t="s">
        <v>20</v>
      </c>
      <c r="F1254" s="15"/>
      <c r="G1254" s="14"/>
      <c r="H1254" s="14"/>
    </row>
    <row r="1255" spans="2:8" x14ac:dyDescent="0.3">
      <c r="B1255" s="74" t="s">
        <v>180</v>
      </c>
      <c r="C1255" s="77" t="s">
        <v>6</v>
      </c>
      <c r="D1255" s="7"/>
      <c r="E1255" s="7" t="s">
        <v>37</v>
      </c>
      <c r="G1255" s="12"/>
      <c r="H1255" s="20" t="s">
        <v>82</v>
      </c>
    </row>
    <row r="1256" spans="2:8" x14ac:dyDescent="0.3">
      <c r="B1256" s="75"/>
      <c r="C1256" s="78"/>
      <c r="D1256" s="6"/>
      <c r="E1256" s="6"/>
      <c r="F1256" s="13"/>
      <c r="G1256" s="6"/>
      <c r="H1256" s="6"/>
    </row>
    <row r="1257" spans="2:8" x14ac:dyDescent="0.3">
      <c r="B1257" s="75"/>
      <c r="C1257" s="79" t="s">
        <v>94</v>
      </c>
      <c r="D1257" s="6"/>
      <c r="E1257" s="6" t="s">
        <v>10</v>
      </c>
      <c r="F1257" s="13">
        <v>102000</v>
      </c>
      <c r="G1257" s="13">
        <f>SUM(F1257,F1258,F1260,F1261,F1266,F1267)</f>
        <v>670614</v>
      </c>
      <c r="H1257" s="13" t="s">
        <v>32</v>
      </c>
    </row>
    <row r="1258" spans="2:8" x14ac:dyDescent="0.3">
      <c r="B1258" s="75"/>
      <c r="C1258" s="80"/>
      <c r="D1258" s="6"/>
      <c r="E1258" s="6" t="s">
        <v>11</v>
      </c>
      <c r="F1258" s="13">
        <v>355160</v>
      </c>
      <c r="G1258" s="6"/>
      <c r="H1258" s="6" t="s">
        <v>32</v>
      </c>
    </row>
    <row r="1259" spans="2:8" x14ac:dyDescent="0.3">
      <c r="B1259" s="75"/>
      <c r="C1259" s="80"/>
      <c r="D1259" s="6"/>
      <c r="E1259" s="6"/>
      <c r="F1259" s="13"/>
      <c r="G1259" s="13">
        <f>SUM(F1259,F1262)</f>
        <v>30000</v>
      </c>
      <c r="H1259" s="6" t="s">
        <v>33</v>
      </c>
    </row>
    <row r="1260" spans="2:8" x14ac:dyDescent="0.3">
      <c r="B1260" s="75"/>
      <c r="C1260" s="80"/>
      <c r="D1260" s="6"/>
      <c r="E1260" s="6" t="s">
        <v>13</v>
      </c>
      <c r="F1260" s="13">
        <v>113454</v>
      </c>
      <c r="G1260" s="6"/>
      <c r="H1260" s="6" t="s">
        <v>32</v>
      </c>
    </row>
    <row r="1261" spans="2:8" x14ac:dyDescent="0.3">
      <c r="B1261" s="75"/>
      <c r="C1261" s="80"/>
      <c r="D1261" s="6"/>
      <c r="E1261" s="6" t="s">
        <v>17</v>
      </c>
      <c r="F1261" s="13">
        <v>100000</v>
      </c>
      <c r="G1261" s="6"/>
      <c r="H1261" s="6" t="s">
        <v>32</v>
      </c>
    </row>
    <row r="1262" spans="2:8" x14ac:dyDescent="0.3">
      <c r="B1262" s="75"/>
      <c r="C1262" s="80"/>
      <c r="D1262" s="6"/>
      <c r="E1262" s="6" t="s">
        <v>18</v>
      </c>
      <c r="F1262" s="13">
        <v>30000</v>
      </c>
      <c r="G1262" s="6"/>
      <c r="H1262" s="6" t="s">
        <v>33</v>
      </c>
    </row>
    <row r="1263" spans="2:8" x14ac:dyDescent="0.3">
      <c r="B1263" s="75"/>
      <c r="C1263" s="81"/>
      <c r="D1263" s="6"/>
      <c r="E1263" t="s">
        <v>92</v>
      </c>
      <c r="F1263" s="59">
        <v>200000</v>
      </c>
      <c r="H1263" t="s">
        <v>78</v>
      </c>
    </row>
    <row r="1264" spans="2:8" x14ac:dyDescent="0.3">
      <c r="B1264" s="75"/>
      <c r="C1264" s="79" t="s">
        <v>95</v>
      </c>
      <c r="D1264" s="6"/>
      <c r="E1264" s="6" t="s">
        <v>90</v>
      </c>
      <c r="F1264" s="60">
        <v>300000</v>
      </c>
      <c r="G1264" s="6"/>
      <c r="H1264" s="6" t="s">
        <v>158</v>
      </c>
    </row>
    <row r="1265" spans="2:8" x14ac:dyDescent="0.3">
      <c r="B1265" s="75"/>
      <c r="C1265" s="81"/>
      <c r="D1265" s="6"/>
      <c r="E1265" s="6" t="s">
        <v>93</v>
      </c>
      <c r="F1265" s="60">
        <v>200000</v>
      </c>
      <c r="G1265" s="6"/>
      <c r="H1265" s="6" t="s">
        <v>78</v>
      </c>
    </row>
    <row r="1266" spans="2:8" x14ac:dyDescent="0.3">
      <c r="B1266" s="75"/>
      <c r="C1266" s="79" t="s">
        <v>97</v>
      </c>
      <c r="D1266" s="6"/>
      <c r="E1266" s="6" t="s">
        <v>14</v>
      </c>
      <c r="F1266" s="13"/>
      <c r="G1266" s="6"/>
      <c r="H1266" s="6" t="s">
        <v>32</v>
      </c>
    </row>
    <row r="1267" spans="2:8" x14ac:dyDescent="0.3">
      <c r="B1267" s="75"/>
      <c r="C1267" s="80"/>
      <c r="D1267" s="6"/>
      <c r="E1267" s="6" t="s">
        <v>15</v>
      </c>
      <c r="F1267" s="13"/>
      <c r="G1267" s="6"/>
      <c r="H1267" s="6" t="s">
        <v>32</v>
      </c>
    </row>
    <row r="1268" spans="2:8" x14ac:dyDescent="0.3">
      <c r="B1268" s="75"/>
      <c r="C1268" s="80"/>
      <c r="D1268" s="6"/>
      <c r="E1268" s="6" t="s">
        <v>19</v>
      </c>
      <c r="F1268" s="13">
        <v>180000</v>
      </c>
      <c r="G1268" s="6"/>
      <c r="H1268" s="6"/>
    </row>
    <row r="1269" spans="2:8" x14ac:dyDescent="0.3">
      <c r="B1269" s="75"/>
      <c r="C1269" s="80"/>
      <c r="D1269" s="6"/>
      <c r="E1269" s="6" t="s">
        <v>163</v>
      </c>
      <c r="F1269" s="13"/>
      <c r="G1269" s="6"/>
      <c r="H1269" s="6"/>
    </row>
    <row r="1270" spans="2:8" x14ac:dyDescent="0.3">
      <c r="B1270" s="75"/>
      <c r="C1270" s="81"/>
      <c r="D1270" s="6"/>
      <c r="E1270" s="6" t="s">
        <v>96</v>
      </c>
      <c r="F1270" s="60">
        <v>1000000</v>
      </c>
      <c r="G1270" s="6"/>
      <c r="H1270" s="6" t="s">
        <v>129</v>
      </c>
    </row>
    <row r="1271" spans="2:8" x14ac:dyDescent="0.3">
      <c r="B1271" s="75"/>
      <c r="C1271" s="82" t="s">
        <v>26</v>
      </c>
      <c r="D1271" s="6"/>
      <c r="E1271" s="6" t="s">
        <v>27</v>
      </c>
      <c r="F1271" s="13"/>
      <c r="G1271" s="6"/>
      <c r="H1271" s="6"/>
    </row>
    <row r="1272" spans="2:8" x14ac:dyDescent="0.3">
      <c r="B1272" s="75"/>
      <c r="C1272" s="83"/>
      <c r="D1272" s="6"/>
      <c r="E1272" s="6" t="s">
        <v>38</v>
      </c>
      <c r="F1272" s="13"/>
      <c r="G1272" s="6"/>
      <c r="H1272" s="6"/>
    </row>
    <row r="1273" spans="2:8" x14ac:dyDescent="0.3">
      <c r="B1273" s="75"/>
      <c r="C1273" s="6"/>
      <c r="D1273" s="6"/>
      <c r="E1273" s="16" t="s">
        <v>23</v>
      </c>
      <c r="F1273" s="13">
        <f>SUM(F1257:F1272)</f>
        <v>2580614</v>
      </c>
      <c r="G1273" s="6"/>
      <c r="H1273" s="13"/>
    </row>
    <row r="1274" spans="2:8" ht="17.25" thickBot="1" x14ac:dyDescent="0.35">
      <c r="B1274" s="76"/>
      <c r="C1274" s="19" t="s">
        <v>24</v>
      </c>
      <c r="D1274" s="14"/>
      <c r="E1274" s="14" t="s">
        <v>20</v>
      </c>
      <c r="F1274" s="15"/>
      <c r="G1274" s="14"/>
      <c r="H1274" s="14"/>
    </row>
    <row r="1275" spans="2:8" x14ac:dyDescent="0.3">
      <c r="E1275" t="s">
        <v>181</v>
      </c>
      <c r="F1275" s="9">
        <v>87000</v>
      </c>
    </row>
    <row r="1276" spans="2:8" ht="17.25" thickBot="1" x14ac:dyDescent="0.35">
      <c r="E1276" t="s">
        <v>182</v>
      </c>
      <c r="F1276" s="9">
        <v>20000</v>
      </c>
    </row>
    <row r="1277" spans="2:8" x14ac:dyDescent="0.3">
      <c r="B1277" s="74" t="s">
        <v>183</v>
      </c>
      <c r="C1277" s="77" t="s">
        <v>6</v>
      </c>
      <c r="D1277" s="20"/>
      <c r="E1277" s="20" t="s">
        <v>37</v>
      </c>
      <c r="F1277" s="71"/>
      <c r="G1277" s="71"/>
      <c r="H1277" s="20" t="s">
        <v>82</v>
      </c>
    </row>
    <row r="1278" spans="2:8" x14ac:dyDescent="0.3">
      <c r="B1278" s="75"/>
      <c r="C1278" s="78"/>
      <c r="D1278" s="6"/>
      <c r="E1278" s="6"/>
      <c r="F1278" s="13"/>
      <c r="G1278" s="6"/>
      <c r="H1278" s="6"/>
    </row>
    <row r="1279" spans="2:8" x14ac:dyDescent="0.3">
      <c r="B1279" s="75"/>
      <c r="C1279" s="79" t="s">
        <v>94</v>
      </c>
      <c r="D1279" s="6"/>
      <c r="E1279" s="6" t="s">
        <v>10</v>
      </c>
      <c r="F1279" s="13">
        <v>102000</v>
      </c>
      <c r="G1279" s="13">
        <f>SUM(F1279,F1280,F1282,F1283,F1288,F1289)</f>
        <v>528234</v>
      </c>
      <c r="H1279" s="13" t="s">
        <v>32</v>
      </c>
    </row>
    <row r="1280" spans="2:8" x14ac:dyDescent="0.3">
      <c r="B1280" s="75"/>
      <c r="C1280" s="80"/>
      <c r="D1280" s="6"/>
      <c r="E1280" s="6" t="s">
        <v>11</v>
      </c>
      <c r="F1280" s="13">
        <v>212780</v>
      </c>
      <c r="G1280" s="6"/>
      <c r="H1280" s="6" t="s">
        <v>32</v>
      </c>
    </row>
    <row r="1281" spans="2:8" x14ac:dyDescent="0.3">
      <c r="B1281" s="75"/>
      <c r="C1281" s="80"/>
      <c r="D1281" s="6"/>
      <c r="E1281" s="6"/>
      <c r="F1281" s="13"/>
      <c r="G1281" s="13">
        <f>SUM(F1281,F1284)</f>
        <v>30000</v>
      </c>
      <c r="H1281" s="6" t="s">
        <v>33</v>
      </c>
    </row>
    <row r="1282" spans="2:8" x14ac:dyDescent="0.3">
      <c r="B1282" s="75"/>
      <c r="C1282" s="80"/>
      <c r="D1282" s="6"/>
      <c r="E1282" s="6" t="s">
        <v>13</v>
      </c>
      <c r="F1282" s="13">
        <v>113454</v>
      </c>
      <c r="G1282" s="6"/>
      <c r="H1282" s="6" t="s">
        <v>32</v>
      </c>
    </row>
    <row r="1283" spans="2:8" x14ac:dyDescent="0.3">
      <c r="B1283" s="75"/>
      <c r="C1283" s="80"/>
      <c r="D1283" s="6"/>
      <c r="E1283" s="6" t="s">
        <v>17</v>
      </c>
      <c r="F1283" s="13">
        <v>100000</v>
      </c>
      <c r="G1283" s="6"/>
      <c r="H1283" s="6" t="s">
        <v>32</v>
      </c>
    </row>
    <row r="1284" spans="2:8" x14ac:dyDescent="0.3">
      <c r="B1284" s="75"/>
      <c r="C1284" s="80"/>
      <c r="D1284" s="6"/>
      <c r="E1284" s="6" t="s">
        <v>18</v>
      </c>
      <c r="F1284" s="13">
        <v>30000</v>
      </c>
      <c r="G1284" s="6"/>
      <c r="H1284" s="6" t="s">
        <v>33</v>
      </c>
    </row>
    <row r="1285" spans="2:8" x14ac:dyDescent="0.3">
      <c r="B1285" s="75"/>
      <c r="C1285" s="81"/>
      <c r="D1285" s="6"/>
      <c r="E1285" t="s">
        <v>92</v>
      </c>
      <c r="F1285" s="59">
        <v>200000</v>
      </c>
      <c r="H1285" t="s">
        <v>78</v>
      </c>
    </row>
    <row r="1286" spans="2:8" x14ac:dyDescent="0.3">
      <c r="B1286" s="75"/>
      <c r="C1286" s="79" t="s">
        <v>95</v>
      </c>
      <c r="D1286" s="6"/>
      <c r="E1286" s="6" t="s">
        <v>90</v>
      </c>
      <c r="F1286" s="60">
        <v>300000</v>
      </c>
      <c r="G1286" s="6"/>
      <c r="H1286" s="6" t="s">
        <v>158</v>
      </c>
    </row>
    <row r="1287" spans="2:8" x14ac:dyDescent="0.3">
      <c r="B1287" s="75"/>
      <c r="C1287" s="81"/>
      <c r="D1287" s="6"/>
      <c r="E1287" s="6" t="s">
        <v>93</v>
      </c>
      <c r="F1287" s="60">
        <v>200000</v>
      </c>
      <c r="G1287" s="6"/>
      <c r="H1287" s="6" t="s">
        <v>78</v>
      </c>
    </row>
    <row r="1288" spans="2:8" x14ac:dyDescent="0.3">
      <c r="B1288" s="75"/>
      <c r="C1288" s="79" t="s">
        <v>97</v>
      </c>
      <c r="D1288" s="6"/>
      <c r="E1288" s="6" t="s">
        <v>14</v>
      </c>
      <c r="F1288" s="13"/>
      <c r="G1288" s="6"/>
      <c r="H1288" s="6" t="s">
        <v>32</v>
      </c>
    </row>
    <row r="1289" spans="2:8" x14ac:dyDescent="0.3">
      <c r="B1289" s="75"/>
      <c r="C1289" s="80"/>
      <c r="D1289" s="6"/>
      <c r="E1289" s="6" t="s">
        <v>15</v>
      </c>
      <c r="F1289" s="13"/>
      <c r="G1289" s="6"/>
      <c r="H1289" s="6" t="s">
        <v>32</v>
      </c>
    </row>
    <row r="1290" spans="2:8" x14ac:dyDescent="0.3">
      <c r="B1290" s="75"/>
      <c r="C1290" s="80"/>
      <c r="D1290" s="6"/>
      <c r="E1290" s="6" t="s">
        <v>19</v>
      </c>
      <c r="F1290" s="13">
        <v>180000</v>
      </c>
      <c r="G1290" s="6"/>
      <c r="H1290" s="6"/>
    </row>
    <row r="1291" spans="2:8" x14ac:dyDescent="0.3">
      <c r="B1291" s="75"/>
      <c r="C1291" s="80"/>
      <c r="D1291" s="6"/>
      <c r="E1291" s="6" t="s">
        <v>163</v>
      </c>
      <c r="F1291" s="13"/>
      <c r="G1291" s="6"/>
      <c r="H1291" s="6"/>
    </row>
    <row r="1292" spans="2:8" x14ac:dyDescent="0.3">
      <c r="B1292" s="75"/>
      <c r="C1292" s="81"/>
      <c r="D1292" s="6"/>
      <c r="E1292" s="6" t="s">
        <v>96</v>
      </c>
      <c r="F1292" s="60">
        <v>1000000</v>
      </c>
      <c r="G1292" s="6"/>
      <c r="H1292" s="6" t="s">
        <v>129</v>
      </c>
    </row>
    <row r="1293" spans="2:8" x14ac:dyDescent="0.3">
      <c r="B1293" s="75"/>
      <c r="C1293" s="82" t="s">
        <v>26</v>
      </c>
      <c r="D1293" s="6"/>
      <c r="E1293" s="6" t="s">
        <v>27</v>
      </c>
      <c r="F1293" s="13"/>
      <c r="G1293" s="6"/>
      <c r="H1293" s="6"/>
    </row>
    <row r="1294" spans="2:8" x14ac:dyDescent="0.3">
      <c r="B1294" s="75"/>
      <c r="C1294" s="83"/>
      <c r="D1294" s="6"/>
      <c r="E1294" s="6" t="s">
        <v>38</v>
      </c>
      <c r="F1294" s="13"/>
      <c r="G1294" s="6"/>
      <c r="H1294" s="6"/>
    </row>
    <row r="1295" spans="2:8" x14ac:dyDescent="0.3">
      <c r="B1295" s="75"/>
      <c r="C1295" s="70"/>
      <c r="D1295" s="6"/>
      <c r="E1295" s="6" t="s">
        <v>184</v>
      </c>
      <c r="F1295" s="13">
        <v>425860</v>
      </c>
      <c r="G1295" s="6"/>
      <c r="H1295" s="6"/>
    </row>
    <row r="1296" spans="2:8" x14ac:dyDescent="0.3">
      <c r="B1296" s="75"/>
      <c r="C1296" s="6"/>
      <c r="D1296" s="6"/>
      <c r="E1296" s="16" t="s">
        <v>23</v>
      </c>
      <c r="F1296" s="13">
        <f>SUM(F1279:F1294)</f>
        <v>2438234</v>
      </c>
      <c r="G1296" s="6"/>
      <c r="H1296" s="13"/>
    </row>
    <row r="1297" spans="2:8" ht="17.25" thickBot="1" x14ac:dyDescent="0.35">
      <c r="B1297" s="76"/>
      <c r="C1297" s="19" t="s">
        <v>24</v>
      </c>
      <c r="D1297" s="14"/>
      <c r="E1297" s="14" t="s">
        <v>20</v>
      </c>
      <c r="F1297" s="15"/>
      <c r="G1297" s="14"/>
      <c r="H1297" s="14"/>
    </row>
    <row r="1298" spans="2:8" x14ac:dyDescent="0.3">
      <c r="E1298" t="s">
        <v>181</v>
      </c>
      <c r="F1298" s="9">
        <v>87000</v>
      </c>
    </row>
    <row r="1299" spans="2:8" ht="17.25" thickBot="1" x14ac:dyDescent="0.35">
      <c r="E1299" t="s">
        <v>182</v>
      </c>
      <c r="F1299" s="9">
        <v>20000</v>
      </c>
    </row>
    <row r="1300" spans="2:8" x14ac:dyDescent="0.3">
      <c r="B1300" s="74" t="s">
        <v>185</v>
      </c>
      <c r="C1300" s="77" t="s">
        <v>6</v>
      </c>
      <c r="D1300" s="20"/>
      <c r="E1300" s="20" t="s">
        <v>37</v>
      </c>
      <c r="F1300" s="71"/>
      <c r="G1300" s="71"/>
      <c r="H1300" s="20" t="s">
        <v>82</v>
      </c>
    </row>
    <row r="1301" spans="2:8" x14ac:dyDescent="0.3">
      <c r="B1301" s="75"/>
      <c r="C1301" s="78"/>
      <c r="D1301" s="6"/>
      <c r="E1301" s="6"/>
      <c r="F1301" s="13"/>
      <c r="G1301" s="6"/>
      <c r="H1301" s="6"/>
    </row>
    <row r="1302" spans="2:8" x14ac:dyDescent="0.3">
      <c r="B1302" s="75"/>
      <c r="C1302" s="79" t="s">
        <v>94</v>
      </c>
      <c r="D1302" s="6"/>
      <c r="E1302" s="6" t="s">
        <v>10</v>
      </c>
      <c r="F1302" s="13">
        <v>102000</v>
      </c>
      <c r="G1302" s="13">
        <f>SUM(F1302,F1303,F1305,F1306,F1311,F1312)</f>
        <v>429454</v>
      </c>
      <c r="H1302" s="13" t="s">
        <v>32</v>
      </c>
    </row>
    <row r="1303" spans="2:8" x14ac:dyDescent="0.3">
      <c r="B1303" s="75"/>
      <c r="C1303" s="80"/>
      <c r="D1303" s="6"/>
      <c r="E1303" s="6" t="s">
        <v>11</v>
      </c>
      <c r="F1303" s="13">
        <v>114000</v>
      </c>
      <c r="G1303" s="6"/>
      <c r="H1303" s="6" t="s">
        <v>32</v>
      </c>
    </row>
    <row r="1304" spans="2:8" x14ac:dyDescent="0.3">
      <c r="B1304" s="75"/>
      <c r="C1304" s="80"/>
      <c r="D1304" s="6"/>
      <c r="E1304" s="6"/>
      <c r="F1304" s="13"/>
      <c r="G1304" s="13">
        <f>SUM(F1304,F1307)</f>
        <v>30000</v>
      </c>
      <c r="H1304" s="6" t="s">
        <v>33</v>
      </c>
    </row>
    <row r="1305" spans="2:8" x14ac:dyDescent="0.3">
      <c r="B1305" s="75"/>
      <c r="C1305" s="80"/>
      <c r="D1305" s="6"/>
      <c r="E1305" s="6" t="s">
        <v>13</v>
      </c>
      <c r="F1305" s="13">
        <v>113454</v>
      </c>
      <c r="G1305" s="6"/>
      <c r="H1305" s="6" t="s">
        <v>32</v>
      </c>
    </row>
    <row r="1306" spans="2:8" x14ac:dyDescent="0.3">
      <c r="B1306" s="75"/>
      <c r="C1306" s="80"/>
      <c r="D1306" s="6"/>
      <c r="E1306" s="6" t="s">
        <v>17</v>
      </c>
      <c r="F1306" s="13">
        <v>100000</v>
      </c>
      <c r="G1306" s="6"/>
      <c r="H1306" s="6" t="s">
        <v>32</v>
      </c>
    </row>
    <row r="1307" spans="2:8" x14ac:dyDescent="0.3">
      <c r="B1307" s="75"/>
      <c r="C1307" s="80"/>
      <c r="D1307" s="6"/>
      <c r="E1307" s="6" t="s">
        <v>18</v>
      </c>
      <c r="F1307" s="13">
        <v>30000</v>
      </c>
      <c r="G1307" s="6"/>
      <c r="H1307" s="6" t="s">
        <v>33</v>
      </c>
    </row>
    <row r="1308" spans="2:8" x14ac:dyDescent="0.3">
      <c r="B1308" s="75"/>
      <c r="C1308" s="81"/>
      <c r="D1308" s="6"/>
      <c r="E1308" t="s">
        <v>92</v>
      </c>
      <c r="F1308" s="59">
        <v>200000</v>
      </c>
      <c r="H1308" t="s">
        <v>78</v>
      </c>
    </row>
    <row r="1309" spans="2:8" x14ac:dyDescent="0.3">
      <c r="B1309" s="75"/>
      <c r="C1309" s="79" t="s">
        <v>95</v>
      </c>
      <c r="D1309" s="6"/>
      <c r="E1309" s="6" t="s">
        <v>90</v>
      </c>
      <c r="F1309" s="60">
        <v>300000</v>
      </c>
      <c r="G1309" s="6"/>
      <c r="H1309" s="6" t="s">
        <v>158</v>
      </c>
    </row>
    <row r="1310" spans="2:8" x14ac:dyDescent="0.3">
      <c r="B1310" s="75"/>
      <c r="C1310" s="81"/>
      <c r="D1310" s="6"/>
      <c r="E1310" s="6" t="s">
        <v>93</v>
      </c>
      <c r="F1310" s="60">
        <v>200000</v>
      </c>
      <c r="G1310" s="6"/>
      <c r="H1310" s="6" t="s">
        <v>78</v>
      </c>
    </row>
    <row r="1311" spans="2:8" x14ac:dyDescent="0.3">
      <c r="B1311" s="75"/>
      <c r="C1311" s="79" t="s">
        <v>97</v>
      </c>
      <c r="D1311" s="6"/>
      <c r="E1311" s="6" t="s">
        <v>14</v>
      </c>
      <c r="F1311" s="13"/>
      <c r="G1311" s="6"/>
      <c r="H1311" s="6" t="s">
        <v>32</v>
      </c>
    </row>
    <row r="1312" spans="2:8" x14ac:dyDescent="0.3">
      <c r="B1312" s="75"/>
      <c r="C1312" s="80"/>
      <c r="D1312" s="6"/>
      <c r="E1312" s="6" t="s">
        <v>15</v>
      </c>
      <c r="F1312" s="13"/>
      <c r="G1312" s="6"/>
      <c r="H1312" s="6" t="s">
        <v>32</v>
      </c>
    </row>
    <row r="1313" spans="2:8" x14ac:dyDescent="0.3">
      <c r="B1313" s="75"/>
      <c r="C1313" s="80"/>
      <c r="D1313" s="6"/>
      <c r="E1313" s="6" t="s">
        <v>19</v>
      </c>
      <c r="F1313" s="13">
        <v>180000</v>
      </c>
      <c r="G1313" s="6"/>
      <c r="H1313" s="6"/>
    </row>
    <row r="1314" spans="2:8" x14ac:dyDescent="0.3">
      <c r="B1314" s="75"/>
      <c r="C1314" s="80"/>
      <c r="D1314" s="6"/>
      <c r="E1314" s="6" t="s">
        <v>163</v>
      </c>
      <c r="F1314" s="13"/>
      <c r="G1314" s="6"/>
      <c r="H1314" s="6"/>
    </row>
    <row r="1315" spans="2:8" x14ac:dyDescent="0.3">
      <c r="B1315" s="75"/>
      <c r="C1315" s="81"/>
      <c r="D1315" s="6"/>
      <c r="E1315" s="6" t="s">
        <v>96</v>
      </c>
      <c r="F1315" s="60">
        <v>1000000</v>
      </c>
      <c r="G1315" s="6"/>
      <c r="H1315" s="6" t="s">
        <v>129</v>
      </c>
    </row>
    <row r="1316" spans="2:8" x14ac:dyDescent="0.3">
      <c r="B1316" s="75"/>
      <c r="C1316" s="82" t="s">
        <v>26</v>
      </c>
      <c r="D1316" s="6"/>
      <c r="E1316" s="6" t="s">
        <v>27</v>
      </c>
      <c r="F1316" s="13"/>
      <c r="G1316" s="6"/>
      <c r="H1316" s="6"/>
    </row>
    <row r="1317" spans="2:8" x14ac:dyDescent="0.3">
      <c r="B1317" s="75"/>
      <c r="C1317" s="83"/>
      <c r="D1317" s="6"/>
      <c r="E1317" s="6" t="s">
        <v>38</v>
      </c>
      <c r="F1317" s="13"/>
      <c r="G1317" s="6"/>
      <c r="H1317" s="6"/>
    </row>
    <row r="1318" spans="2:8" x14ac:dyDescent="0.3">
      <c r="B1318" s="75"/>
      <c r="C1318" s="70"/>
      <c r="D1318" s="6"/>
      <c r="E1318" s="6" t="s">
        <v>184</v>
      </c>
      <c r="F1318" s="13"/>
      <c r="G1318" s="6"/>
      <c r="H1318" s="6"/>
    </row>
    <row r="1319" spans="2:8" x14ac:dyDescent="0.3">
      <c r="B1319" s="75"/>
      <c r="C1319" s="6"/>
      <c r="D1319" s="6"/>
      <c r="E1319" s="16" t="s">
        <v>23</v>
      </c>
      <c r="F1319" s="13">
        <f>SUM(F1302:F1317)</f>
        <v>2339454</v>
      </c>
      <c r="G1319" s="6"/>
      <c r="H1319" s="13"/>
    </row>
    <row r="1320" spans="2:8" ht="17.25" thickBot="1" x14ac:dyDescent="0.35">
      <c r="B1320" s="76"/>
      <c r="C1320" s="19" t="s">
        <v>24</v>
      </c>
      <c r="D1320" s="14"/>
      <c r="E1320" s="14" t="s">
        <v>20</v>
      </c>
      <c r="F1320" s="15"/>
      <c r="G1320" s="14"/>
      <c r="H1320" s="14"/>
    </row>
    <row r="1321" spans="2:8" x14ac:dyDescent="0.3">
      <c r="E1321" t="s">
        <v>181</v>
      </c>
      <c r="F1321" s="9">
        <v>87000</v>
      </c>
    </row>
    <row r="1322" spans="2:8" ht="17.25" thickBot="1" x14ac:dyDescent="0.35">
      <c r="E1322" t="s">
        <v>182</v>
      </c>
      <c r="F1322" s="9">
        <v>20000</v>
      </c>
    </row>
    <row r="1323" spans="2:8" x14ac:dyDescent="0.3">
      <c r="B1323" s="74" t="s">
        <v>186</v>
      </c>
      <c r="C1323" s="77" t="s">
        <v>6</v>
      </c>
      <c r="D1323" s="20"/>
      <c r="E1323" s="20" t="s">
        <v>37</v>
      </c>
      <c r="F1323" s="71"/>
      <c r="G1323" s="71"/>
      <c r="H1323" s="20" t="s">
        <v>82</v>
      </c>
    </row>
    <row r="1324" spans="2:8" x14ac:dyDescent="0.3">
      <c r="B1324" s="75"/>
      <c r="C1324" s="78"/>
      <c r="D1324" s="6"/>
      <c r="E1324" s="6"/>
      <c r="F1324" s="13"/>
      <c r="G1324" s="6"/>
      <c r="H1324" s="6"/>
    </row>
    <row r="1325" spans="2:8" x14ac:dyDescent="0.3">
      <c r="B1325" s="75"/>
      <c r="C1325" s="79" t="s">
        <v>94</v>
      </c>
      <c r="D1325" s="6"/>
      <c r="E1325" s="6" t="s">
        <v>10</v>
      </c>
      <c r="F1325" s="13">
        <v>102000</v>
      </c>
      <c r="G1325" s="13">
        <f>SUM(F1325,F1326,F1328,F1329,F1334,F1335)</f>
        <v>724404</v>
      </c>
      <c r="H1325" s="13" t="s">
        <v>32</v>
      </c>
    </row>
    <row r="1326" spans="2:8" x14ac:dyDescent="0.3">
      <c r="B1326" s="75"/>
      <c r="C1326" s="80"/>
      <c r="D1326" s="6"/>
      <c r="E1326" s="6" t="s">
        <v>11</v>
      </c>
      <c r="F1326" s="13">
        <v>408950</v>
      </c>
      <c r="G1326" s="6"/>
      <c r="H1326" s="6" t="s">
        <v>32</v>
      </c>
    </row>
    <row r="1327" spans="2:8" x14ac:dyDescent="0.3">
      <c r="B1327" s="75"/>
      <c r="C1327" s="80"/>
      <c r="D1327" s="6"/>
      <c r="E1327" s="6"/>
      <c r="F1327" s="13"/>
      <c r="G1327" s="13">
        <f>SUM(F1327,F1330)</f>
        <v>30000</v>
      </c>
      <c r="H1327" s="6" t="s">
        <v>33</v>
      </c>
    </row>
    <row r="1328" spans="2:8" x14ac:dyDescent="0.3">
      <c r="B1328" s="75"/>
      <c r="C1328" s="80"/>
      <c r="D1328" s="6"/>
      <c r="E1328" s="6" t="s">
        <v>13</v>
      </c>
      <c r="F1328" s="13">
        <v>113454</v>
      </c>
      <c r="G1328" s="6"/>
      <c r="H1328" s="6" t="s">
        <v>32</v>
      </c>
    </row>
    <row r="1329" spans="2:8" x14ac:dyDescent="0.3">
      <c r="B1329" s="75"/>
      <c r="C1329" s="80"/>
      <c r="D1329" s="6"/>
      <c r="E1329" s="6" t="s">
        <v>17</v>
      </c>
      <c r="F1329" s="13">
        <v>100000</v>
      </c>
      <c r="G1329" s="6">
        <f>I1342</f>
        <v>0</v>
      </c>
      <c r="H1329" s="6" t="s">
        <v>32</v>
      </c>
    </row>
    <row r="1330" spans="2:8" x14ac:dyDescent="0.3">
      <c r="B1330" s="75"/>
      <c r="C1330" s="80"/>
      <c r="D1330" s="6"/>
      <c r="E1330" s="6" t="s">
        <v>18</v>
      </c>
      <c r="F1330" s="13">
        <v>30000</v>
      </c>
      <c r="G1330" s="6"/>
      <c r="H1330" s="6" t="s">
        <v>33</v>
      </c>
    </row>
    <row r="1331" spans="2:8" x14ac:dyDescent="0.3">
      <c r="B1331" s="75"/>
      <c r="C1331" s="81"/>
      <c r="D1331" s="6"/>
      <c r="E1331" t="s">
        <v>92</v>
      </c>
      <c r="F1331" s="59">
        <v>200000</v>
      </c>
      <c r="H1331" t="s">
        <v>78</v>
      </c>
    </row>
    <row r="1332" spans="2:8" x14ac:dyDescent="0.3">
      <c r="B1332" s="75"/>
      <c r="C1332" s="79" t="s">
        <v>95</v>
      </c>
      <c r="D1332" s="6"/>
      <c r="E1332" s="6" t="s">
        <v>90</v>
      </c>
      <c r="F1332" s="60">
        <v>300000</v>
      </c>
      <c r="G1332" s="6"/>
      <c r="H1332" s="6" t="s">
        <v>158</v>
      </c>
    </row>
    <row r="1333" spans="2:8" x14ac:dyDescent="0.3">
      <c r="B1333" s="75"/>
      <c r="C1333" s="81"/>
      <c r="D1333" s="6"/>
      <c r="E1333" s="6" t="s">
        <v>93</v>
      </c>
      <c r="F1333" s="60">
        <v>200000</v>
      </c>
      <c r="G1333" s="6"/>
      <c r="H1333" s="6" t="s">
        <v>78</v>
      </c>
    </row>
    <row r="1334" spans="2:8" x14ac:dyDescent="0.3">
      <c r="B1334" s="75"/>
      <c r="C1334" s="79" t="s">
        <v>97</v>
      </c>
      <c r="D1334" s="6"/>
      <c r="E1334" s="6" t="s">
        <v>14</v>
      </c>
      <c r="F1334" s="13"/>
      <c r="G1334" s="6"/>
      <c r="H1334" s="6" t="s">
        <v>32</v>
      </c>
    </row>
    <row r="1335" spans="2:8" x14ac:dyDescent="0.3">
      <c r="B1335" s="75"/>
      <c r="C1335" s="80"/>
      <c r="D1335" s="6"/>
      <c r="E1335" s="6" t="s">
        <v>15</v>
      </c>
      <c r="F1335" s="13"/>
      <c r="G1335" s="6"/>
      <c r="H1335" s="6" t="s">
        <v>32</v>
      </c>
    </row>
    <row r="1336" spans="2:8" x14ac:dyDescent="0.3">
      <c r="B1336" s="75"/>
      <c r="C1336" s="80"/>
      <c r="D1336" s="6"/>
      <c r="E1336" s="6" t="s">
        <v>19</v>
      </c>
      <c r="F1336" s="13">
        <v>180000</v>
      </c>
      <c r="G1336" s="6"/>
      <c r="H1336" s="6"/>
    </row>
    <row r="1337" spans="2:8" x14ac:dyDescent="0.3">
      <c r="B1337" s="75"/>
      <c r="C1337" s="80"/>
      <c r="D1337" s="6"/>
      <c r="E1337" s="6" t="s">
        <v>163</v>
      </c>
      <c r="F1337" s="13"/>
      <c r="G1337" s="6"/>
      <c r="H1337" s="6"/>
    </row>
    <row r="1338" spans="2:8" x14ac:dyDescent="0.3">
      <c r="B1338" s="75"/>
      <c r="C1338" s="81"/>
      <c r="D1338" s="6"/>
      <c r="E1338" s="6" t="s">
        <v>96</v>
      </c>
      <c r="F1338" s="60">
        <v>1000000</v>
      </c>
      <c r="G1338" s="6"/>
      <c r="H1338" s="6" t="s">
        <v>129</v>
      </c>
    </row>
    <row r="1339" spans="2:8" x14ac:dyDescent="0.3">
      <c r="B1339" s="75"/>
      <c r="C1339" s="82" t="s">
        <v>26</v>
      </c>
      <c r="D1339" s="6"/>
      <c r="E1339" s="6" t="s">
        <v>27</v>
      </c>
      <c r="F1339" s="13"/>
      <c r="G1339" s="6"/>
      <c r="H1339" s="6"/>
    </row>
    <row r="1340" spans="2:8" x14ac:dyDescent="0.3">
      <c r="B1340" s="75"/>
      <c r="C1340" s="83"/>
      <c r="D1340" s="6"/>
      <c r="E1340" s="6" t="s">
        <v>38</v>
      </c>
      <c r="F1340" s="13"/>
      <c r="G1340" s="6"/>
      <c r="H1340" s="6"/>
    </row>
    <row r="1341" spans="2:8" x14ac:dyDescent="0.3">
      <c r="B1341" s="75"/>
      <c r="C1341" s="70"/>
      <c r="D1341" s="6"/>
      <c r="E1341" s="6" t="s">
        <v>184</v>
      </c>
      <c r="F1341" s="13"/>
      <c r="G1341" s="6"/>
      <c r="H1341" s="6"/>
    </row>
    <row r="1342" spans="2:8" x14ac:dyDescent="0.3">
      <c r="B1342" s="75"/>
      <c r="C1342" s="6"/>
      <c r="D1342" s="6"/>
      <c r="E1342" s="16" t="s">
        <v>23</v>
      </c>
      <c r="F1342" s="13">
        <f>SUM(F1325:F1340)</f>
        <v>2634404</v>
      </c>
      <c r="G1342" s="6"/>
      <c r="H1342" s="13"/>
    </row>
    <row r="1343" spans="2:8" ht="17.25" thickBot="1" x14ac:dyDescent="0.35">
      <c r="B1343" s="76"/>
      <c r="C1343" s="19" t="s">
        <v>24</v>
      </c>
      <c r="D1343" s="14"/>
      <c r="E1343" s="14" t="s">
        <v>20</v>
      </c>
      <c r="F1343" s="15"/>
      <c r="G1343" s="14"/>
      <c r="H1343" s="14"/>
    </row>
    <row r="1344" spans="2:8" x14ac:dyDescent="0.3">
      <c r="E1344" t="s">
        <v>181</v>
      </c>
      <c r="F1344" s="9">
        <v>87000</v>
      </c>
    </row>
    <row r="1345" spans="2:8" ht="17.25" thickBot="1" x14ac:dyDescent="0.35">
      <c r="E1345" t="s">
        <v>182</v>
      </c>
      <c r="F1345" s="9">
        <v>20000</v>
      </c>
    </row>
    <row r="1346" spans="2:8" x14ac:dyDescent="0.3">
      <c r="B1346" s="74" t="s">
        <v>187</v>
      </c>
      <c r="C1346" s="77" t="s">
        <v>6</v>
      </c>
      <c r="D1346" s="20"/>
      <c r="E1346" s="20" t="s">
        <v>37</v>
      </c>
      <c r="F1346" s="71"/>
      <c r="G1346" s="71"/>
      <c r="H1346" s="20" t="s">
        <v>82</v>
      </c>
    </row>
    <row r="1347" spans="2:8" x14ac:dyDescent="0.3">
      <c r="B1347" s="75"/>
      <c r="C1347" s="78"/>
      <c r="D1347" s="6"/>
      <c r="E1347" s="6"/>
      <c r="F1347" s="13"/>
      <c r="G1347" s="6"/>
      <c r="H1347" s="6"/>
    </row>
    <row r="1348" spans="2:8" x14ac:dyDescent="0.3">
      <c r="B1348" s="75"/>
      <c r="C1348" s="79" t="s">
        <v>94</v>
      </c>
      <c r="D1348" s="6"/>
      <c r="E1348" s="6" t="s">
        <v>10</v>
      </c>
      <c r="F1348" s="13">
        <v>102000</v>
      </c>
      <c r="G1348" s="13">
        <f>SUM(F1348,F1349,F1351,F1352,F1357,F1358)</f>
        <v>704314</v>
      </c>
      <c r="H1348" s="13" t="s">
        <v>32</v>
      </c>
    </row>
    <row r="1349" spans="2:8" x14ac:dyDescent="0.3">
      <c r="B1349" s="75"/>
      <c r="C1349" s="80"/>
      <c r="D1349" s="6"/>
      <c r="E1349" s="6" t="s">
        <v>11</v>
      </c>
      <c r="F1349" s="13">
        <v>388860</v>
      </c>
      <c r="G1349" s="6"/>
      <c r="H1349" s="6" t="s">
        <v>32</v>
      </c>
    </row>
    <row r="1350" spans="2:8" x14ac:dyDescent="0.3">
      <c r="B1350" s="75"/>
      <c r="C1350" s="80"/>
      <c r="D1350" s="6"/>
      <c r="E1350" s="6"/>
      <c r="F1350" s="13"/>
      <c r="G1350" s="13">
        <f>SUM(F1350,F1353)</f>
        <v>30000</v>
      </c>
      <c r="H1350" s="6" t="s">
        <v>33</v>
      </c>
    </row>
    <row r="1351" spans="2:8" x14ac:dyDescent="0.3">
      <c r="B1351" s="75"/>
      <c r="C1351" s="80"/>
      <c r="D1351" s="6"/>
      <c r="E1351" s="6" t="s">
        <v>13</v>
      </c>
      <c r="F1351" s="13">
        <v>113454</v>
      </c>
      <c r="G1351" s="6"/>
      <c r="H1351" s="6" t="s">
        <v>32</v>
      </c>
    </row>
    <row r="1352" spans="2:8" x14ac:dyDescent="0.3">
      <c r="B1352" s="75"/>
      <c r="C1352" s="80"/>
      <c r="D1352" s="6"/>
      <c r="E1352" s="6" t="s">
        <v>17</v>
      </c>
      <c r="F1352" s="13">
        <v>100000</v>
      </c>
      <c r="G1352" s="6">
        <f>I1365</f>
        <v>0</v>
      </c>
      <c r="H1352" s="6" t="s">
        <v>32</v>
      </c>
    </row>
    <row r="1353" spans="2:8" x14ac:dyDescent="0.3">
      <c r="B1353" s="75"/>
      <c r="C1353" s="80"/>
      <c r="D1353" s="6"/>
      <c r="E1353" s="6" t="s">
        <v>18</v>
      </c>
      <c r="F1353" s="13">
        <v>30000</v>
      </c>
      <c r="G1353" s="6"/>
      <c r="H1353" s="6" t="s">
        <v>33</v>
      </c>
    </row>
    <row r="1354" spans="2:8" x14ac:dyDescent="0.3">
      <c r="B1354" s="75"/>
      <c r="C1354" s="81"/>
      <c r="D1354" s="6"/>
      <c r="E1354" t="s">
        <v>92</v>
      </c>
      <c r="F1354" s="59">
        <v>200000</v>
      </c>
      <c r="H1354" t="s">
        <v>78</v>
      </c>
    </row>
    <row r="1355" spans="2:8" x14ac:dyDescent="0.3">
      <c r="B1355" s="75"/>
      <c r="C1355" s="79" t="s">
        <v>95</v>
      </c>
      <c r="D1355" s="6"/>
      <c r="E1355" s="6" t="s">
        <v>90</v>
      </c>
      <c r="F1355" s="60">
        <v>300000</v>
      </c>
      <c r="G1355" s="6"/>
      <c r="H1355" s="6" t="s">
        <v>158</v>
      </c>
    </row>
    <row r="1356" spans="2:8" x14ac:dyDescent="0.3">
      <c r="B1356" s="75"/>
      <c r="C1356" s="81"/>
      <c r="D1356" s="6"/>
      <c r="E1356" s="6" t="s">
        <v>93</v>
      </c>
      <c r="F1356" s="60">
        <v>200000</v>
      </c>
      <c r="G1356" s="6"/>
      <c r="H1356" s="6" t="s">
        <v>78</v>
      </c>
    </row>
    <row r="1357" spans="2:8" x14ac:dyDescent="0.3">
      <c r="B1357" s="75"/>
      <c r="C1357" s="79" t="s">
        <v>97</v>
      </c>
      <c r="D1357" s="6"/>
      <c r="E1357" s="6" t="s">
        <v>14</v>
      </c>
      <c r="F1357" s="13"/>
      <c r="G1357" s="6"/>
      <c r="H1357" s="6" t="s">
        <v>32</v>
      </c>
    </row>
    <row r="1358" spans="2:8" x14ac:dyDescent="0.3">
      <c r="B1358" s="75"/>
      <c r="C1358" s="80"/>
      <c r="D1358" s="6"/>
      <c r="E1358" s="6" t="s">
        <v>15</v>
      </c>
      <c r="F1358" s="13"/>
      <c r="G1358" s="6"/>
      <c r="H1358" s="6" t="s">
        <v>32</v>
      </c>
    </row>
    <row r="1359" spans="2:8" x14ac:dyDescent="0.3">
      <c r="B1359" s="75"/>
      <c r="C1359" s="80"/>
      <c r="D1359" s="6"/>
      <c r="E1359" s="6" t="s">
        <v>19</v>
      </c>
      <c r="F1359" s="13"/>
      <c r="G1359" s="6"/>
      <c r="H1359" s="6"/>
    </row>
    <row r="1360" spans="2:8" x14ac:dyDescent="0.3">
      <c r="B1360" s="75"/>
      <c r="C1360" s="80"/>
      <c r="D1360" s="6"/>
      <c r="E1360" s="6" t="s">
        <v>188</v>
      </c>
      <c r="F1360" s="13">
        <v>490000</v>
      </c>
      <c r="G1360" s="13">
        <f>F1360+F1364+F1368</f>
        <v>836230</v>
      </c>
      <c r="H1360" s="6"/>
    </row>
    <row r="1361" spans="2:8" x14ac:dyDescent="0.3">
      <c r="B1361" s="75"/>
      <c r="C1361" s="81"/>
      <c r="D1361" s="6"/>
      <c r="E1361" s="6" t="s">
        <v>96</v>
      </c>
      <c r="F1361" s="60">
        <v>1000000</v>
      </c>
      <c r="G1361" s="6"/>
      <c r="H1361" s="6" t="s">
        <v>129</v>
      </c>
    </row>
    <row r="1362" spans="2:8" x14ac:dyDescent="0.3">
      <c r="B1362" s="75"/>
      <c r="C1362" s="82" t="s">
        <v>26</v>
      </c>
      <c r="D1362" s="6"/>
      <c r="E1362" s="6" t="s">
        <v>27</v>
      </c>
      <c r="F1362" s="13"/>
      <c r="G1362" s="6"/>
      <c r="H1362" s="6"/>
    </row>
    <row r="1363" spans="2:8" x14ac:dyDescent="0.3">
      <c r="B1363" s="75"/>
      <c r="C1363" s="83"/>
      <c r="D1363" s="6"/>
      <c r="E1363" s="6" t="s">
        <v>38</v>
      </c>
      <c r="F1363" s="13"/>
      <c r="G1363" s="6"/>
      <c r="H1363" s="6"/>
    </row>
    <row r="1364" spans="2:8" x14ac:dyDescent="0.3">
      <c r="B1364" s="75"/>
      <c r="C1364" s="70"/>
      <c r="D1364" s="6"/>
      <c r="E1364" s="6" t="s">
        <v>184</v>
      </c>
      <c r="F1364" s="9">
        <v>326230</v>
      </c>
      <c r="G1364" s="6"/>
      <c r="H1364" s="6"/>
    </row>
    <row r="1365" spans="2:8" x14ac:dyDescent="0.3">
      <c r="B1365" s="75"/>
      <c r="C1365" s="6"/>
      <c r="D1365" s="6"/>
      <c r="E1365" s="16" t="s">
        <v>23</v>
      </c>
      <c r="F1365" s="13">
        <f>SUM(F1348:F1363)</f>
        <v>2924314</v>
      </c>
      <c r="G1365" s="6"/>
      <c r="H1365" s="13"/>
    </row>
    <row r="1366" spans="2:8" ht="17.25" thickBot="1" x14ac:dyDescent="0.35">
      <c r="B1366" s="76"/>
      <c r="C1366" s="19" t="s">
        <v>24</v>
      </c>
      <c r="D1366" s="14"/>
      <c r="E1366" s="14" t="s">
        <v>20</v>
      </c>
      <c r="F1366" s="15"/>
      <c r="G1366" s="14"/>
      <c r="H1366" s="14"/>
    </row>
    <row r="1367" spans="2:8" x14ac:dyDescent="0.3">
      <c r="E1367" t="s">
        <v>181</v>
      </c>
      <c r="F1367" s="9">
        <v>87000</v>
      </c>
    </row>
    <row r="1368" spans="2:8" ht="17.25" thickBot="1" x14ac:dyDescent="0.35">
      <c r="E1368" t="s">
        <v>182</v>
      </c>
      <c r="F1368" s="9">
        <v>20000</v>
      </c>
    </row>
    <row r="1369" spans="2:8" x14ac:dyDescent="0.3">
      <c r="B1369" s="74" t="s">
        <v>189</v>
      </c>
      <c r="C1369" s="77" t="s">
        <v>6</v>
      </c>
      <c r="D1369" s="20"/>
      <c r="E1369" s="20" t="s">
        <v>37</v>
      </c>
      <c r="F1369" s="71"/>
      <c r="G1369" s="71"/>
      <c r="H1369" s="20" t="s">
        <v>82</v>
      </c>
    </row>
    <row r="1370" spans="2:8" x14ac:dyDescent="0.3">
      <c r="B1370" s="75"/>
      <c r="C1370" s="78"/>
      <c r="D1370" s="6"/>
      <c r="E1370" s="6"/>
      <c r="F1370" s="13"/>
      <c r="G1370" s="6"/>
      <c r="H1370" s="6"/>
    </row>
    <row r="1371" spans="2:8" x14ac:dyDescent="0.3">
      <c r="B1371" s="75"/>
      <c r="C1371" s="79" t="s">
        <v>94</v>
      </c>
      <c r="D1371" s="6"/>
      <c r="E1371" s="6" t="s">
        <v>10</v>
      </c>
      <c r="F1371" s="13">
        <v>102000</v>
      </c>
      <c r="G1371" s="13">
        <f>SUM(F1371,F1372,F1375,F1376,F1381,F1382)</f>
        <v>795236</v>
      </c>
      <c r="H1371" s="13" t="s">
        <v>32</v>
      </c>
    </row>
    <row r="1372" spans="2:8" x14ac:dyDescent="0.3">
      <c r="B1372" s="75"/>
      <c r="C1372" s="80"/>
      <c r="D1372" s="6"/>
      <c r="E1372" s="6" t="s">
        <v>11</v>
      </c>
      <c r="F1372" s="13">
        <v>479782</v>
      </c>
      <c r="G1372" s="6"/>
      <c r="H1372" s="6" t="s">
        <v>32</v>
      </c>
    </row>
    <row r="1373" spans="2:8" x14ac:dyDescent="0.3">
      <c r="B1373" s="75"/>
      <c r="C1373" s="80"/>
      <c r="D1373" s="6"/>
      <c r="E1373" s="6" t="s">
        <v>184</v>
      </c>
      <c r="F1373" s="13">
        <v>446050</v>
      </c>
      <c r="G1373" s="6"/>
      <c r="H1373" s="6"/>
    </row>
    <row r="1374" spans="2:8" x14ac:dyDescent="0.3">
      <c r="B1374" s="75"/>
      <c r="C1374" s="80"/>
      <c r="D1374" s="6"/>
      <c r="E1374" s="6"/>
      <c r="F1374" s="13"/>
      <c r="G1374" s="13">
        <f>SUM(F1374,F1377)</f>
        <v>30000</v>
      </c>
      <c r="H1374" s="6" t="s">
        <v>33</v>
      </c>
    </row>
    <row r="1375" spans="2:8" x14ac:dyDescent="0.3">
      <c r="B1375" s="75"/>
      <c r="C1375" s="80"/>
      <c r="D1375" s="6"/>
      <c r="E1375" s="6" t="s">
        <v>13</v>
      </c>
      <c r="F1375" s="13">
        <v>113454</v>
      </c>
      <c r="G1375" s="6"/>
      <c r="H1375" s="6" t="s">
        <v>32</v>
      </c>
    </row>
    <row r="1376" spans="2:8" x14ac:dyDescent="0.3">
      <c r="B1376" s="75"/>
      <c r="C1376" s="80"/>
      <c r="D1376" s="6"/>
      <c r="E1376" s="6" t="s">
        <v>17</v>
      </c>
      <c r="F1376" s="13">
        <v>100000</v>
      </c>
      <c r="G1376" s="6">
        <f>I1389</f>
        <v>0</v>
      </c>
      <c r="H1376" s="6" t="s">
        <v>32</v>
      </c>
    </row>
    <row r="1377" spans="2:8" x14ac:dyDescent="0.3">
      <c r="B1377" s="75"/>
      <c r="C1377" s="80"/>
      <c r="D1377" s="6"/>
      <c r="E1377" s="6" t="s">
        <v>18</v>
      </c>
      <c r="F1377" s="13">
        <v>30000</v>
      </c>
      <c r="G1377" s="6"/>
      <c r="H1377" s="6" t="s">
        <v>33</v>
      </c>
    </row>
    <row r="1378" spans="2:8" x14ac:dyDescent="0.3">
      <c r="B1378" s="75"/>
      <c r="C1378" s="81"/>
      <c r="D1378" s="6"/>
      <c r="E1378" t="s">
        <v>92</v>
      </c>
      <c r="F1378" s="59">
        <v>200000</v>
      </c>
      <c r="H1378" t="s">
        <v>78</v>
      </c>
    </row>
    <row r="1379" spans="2:8" x14ac:dyDescent="0.3">
      <c r="B1379" s="75"/>
      <c r="C1379" s="79" t="s">
        <v>95</v>
      </c>
      <c r="D1379" s="6"/>
      <c r="E1379" s="6" t="s">
        <v>90</v>
      </c>
      <c r="F1379" s="60">
        <v>300000</v>
      </c>
      <c r="G1379" s="6"/>
      <c r="H1379" s="6" t="s">
        <v>158</v>
      </c>
    </row>
    <row r="1380" spans="2:8" x14ac:dyDescent="0.3">
      <c r="B1380" s="75"/>
      <c r="C1380" s="81"/>
      <c r="D1380" s="6"/>
      <c r="E1380" s="6" t="s">
        <v>93</v>
      </c>
      <c r="F1380" s="60">
        <v>200000</v>
      </c>
      <c r="G1380" s="6"/>
      <c r="H1380" s="6" t="s">
        <v>78</v>
      </c>
    </row>
    <row r="1381" spans="2:8" x14ac:dyDescent="0.3">
      <c r="B1381" s="75"/>
      <c r="C1381" s="79" t="s">
        <v>97</v>
      </c>
      <c r="D1381" s="6"/>
      <c r="E1381" s="6" t="s">
        <v>14</v>
      </c>
      <c r="F1381" s="13"/>
      <c r="G1381" s="6"/>
      <c r="H1381" s="6" t="s">
        <v>32</v>
      </c>
    </row>
    <row r="1382" spans="2:8" x14ac:dyDescent="0.3">
      <c r="B1382" s="75"/>
      <c r="C1382" s="80"/>
      <c r="D1382" s="6"/>
      <c r="E1382" s="6" t="s">
        <v>15</v>
      </c>
      <c r="F1382" s="13"/>
      <c r="G1382" s="6"/>
      <c r="H1382" s="6" t="s">
        <v>32</v>
      </c>
    </row>
    <row r="1383" spans="2:8" x14ac:dyDescent="0.3">
      <c r="B1383" s="75"/>
      <c r="C1383" s="80"/>
      <c r="D1383" s="6"/>
      <c r="E1383" s="6" t="s">
        <v>19</v>
      </c>
      <c r="F1383" s="13"/>
      <c r="G1383" s="6"/>
      <c r="H1383" s="6"/>
    </row>
    <row r="1384" spans="2:8" x14ac:dyDescent="0.3">
      <c r="B1384" s="75"/>
      <c r="C1384" s="80"/>
      <c r="D1384" s="6"/>
      <c r="E1384" s="6" t="s">
        <v>188</v>
      </c>
      <c r="F1384" s="13">
        <v>490000</v>
      </c>
      <c r="G1384" s="13">
        <f>F1384+F1388+F1392</f>
        <v>836230</v>
      </c>
      <c r="H1384" s="6"/>
    </row>
    <row r="1385" spans="2:8" x14ac:dyDescent="0.3">
      <c r="B1385" s="75"/>
      <c r="C1385" s="81"/>
      <c r="D1385" s="6"/>
      <c r="E1385" s="6" t="s">
        <v>96</v>
      </c>
      <c r="F1385" s="60">
        <v>900000</v>
      </c>
      <c r="G1385" s="6"/>
      <c r="H1385" s="6" t="s">
        <v>129</v>
      </c>
    </row>
    <row r="1386" spans="2:8" x14ac:dyDescent="0.3">
      <c r="B1386" s="75"/>
      <c r="C1386" s="82" t="s">
        <v>26</v>
      </c>
      <c r="D1386" s="6"/>
      <c r="E1386" s="6" t="s">
        <v>27</v>
      </c>
      <c r="F1386" s="13"/>
      <c r="G1386" s="6"/>
      <c r="H1386" s="6"/>
    </row>
    <row r="1387" spans="2:8" x14ac:dyDescent="0.3">
      <c r="B1387" s="75"/>
      <c r="C1387" s="83"/>
      <c r="D1387" s="6"/>
      <c r="E1387" s="6" t="s">
        <v>38</v>
      </c>
      <c r="F1387" s="13"/>
      <c r="G1387" s="6"/>
      <c r="H1387" s="6"/>
    </row>
    <row r="1388" spans="2:8" x14ac:dyDescent="0.3">
      <c r="B1388" s="75"/>
      <c r="C1388" s="70"/>
      <c r="D1388" s="6"/>
      <c r="E1388" s="6" t="s">
        <v>184</v>
      </c>
      <c r="F1388" s="9">
        <v>326230</v>
      </c>
      <c r="G1388" s="6"/>
      <c r="H1388" s="6"/>
    </row>
    <row r="1389" spans="2:8" x14ac:dyDescent="0.3">
      <c r="B1389" s="75"/>
      <c r="C1389" s="6"/>
      <c r="D1389" s="6"/>
      <c r="E1389" s="16" t="s">
        <v>23</v>
      </c>
      <c r="F1389" s="13">
        <f>SUM(F1371:F1387)</f>
        <v>3361286</v>
      </c>
      <c r="G1389" s="6"/>
      <c r="H1389" s="13"/>
    </row>
    <row r="1390" spans="2:8" ht="17.25" thickBot="1" x14ac:dyDescent="0.35">
      <c r="B1390" s="76"/>
      <c r="C1390" s="19" t="s">
        <v>24</v>
      </c>
      <c r="D1390" s="14"/>
      <c r="E1390" s="14" t="s">
        <v>20</v>
      </c>
      <c r="F1390" s="15"/>
      <c r="G1390" s="14"/>
      <c r="H1390" s="14"/>
    </row>
    <row r="1391" spans="2:8" x14ac:dyDescent="0.3">
      <c r="E1391" t="s">
        <v>181</v>
      </c>
      <c r="F1391" s="9">
        <v>87000</v>
      </c>
    </row>
    <row r="1392" spans="2:8" ht="17.25" thickBot="1" x14ac:dyDescent="0.35">
      <c r="E1392" t="s">
        <v>182</v>
      </c>
      <c r="F1392" s="9">
        <v>20000</v>
      </c>
    </row>
    <row r="1393" spans="2:11" x14ac:dyDescent="0.3">
      <c r="B1393" s="74" t="s">
        <v>190</v>
      </c>
      <c r="C1393" s="77" t="s">
        <v>6</v>
      </c>
      <c r="D1393" s="20"/>
      <c r="E1393" s="20" t="s">
        <v>37</v>
      </c>
      <c r="F1393" s="71"/>
      <c r="G1393" s="71"/>
      <c r="H1393" s="20" t="s">
        <v>82</v>
      </c>
    </row>
    <row r="1394" spans="2:11" x14ac:dyDescent="0.3">
      <c r="B1394" s="75"/>
      <c r="C1394" s="78"/>
      <c r="D1394" s="6"/>
      <c r="E1394" s="6"/>
      <c r="F1394" s="13"/>
      <c r="G1394" s="6"/>
      <c r="H1394" s="6"/>
    </row>
    <row r="1395" spans="2:11" x14ac:dyDescent="0.3">
      <c r="B1395" s="75"/>
      <c r="C1395" s="79" t="s">
        <v>94</v>
      </c>
      <c r="D1395" s="6"/>
      <c r="E1395" s="6" t="s">
        <v>10</v>
      </c>
      <c r="F1395" s="13">
        <v>102000</v>
      </c>
      <c r="G1395" s="13">
        <f>SUM(F1395,F1396,F1399,F1400,F1405,F1406)</f>
        <v>733884</v>
      </c>
      <c r="H1395" s="13" t="s">
        <v>32</v>
      </c>
    </row>
    <row r="1396" spans="2:11" x14ac:dyDescent="0.3">
      <c r="B1396" s="75"/>
      <c r="C1396" s="80"/>
      <c r="D1396" s="6"/>
      <c r="E1396" s="6" t="s">
        <v>11</v>
      </c>
      <c r="F1396" s="13">
        <v>418430</v>
      </c>
      <c r="G1396" s="6"/>
      <c r="H1396" s="6" t="s">
        <v>32</v>
      </c>
    </row>
    <row r="1397" spans="2:11" x14ac:dyDescent="0.3">
      <c r="B1397" s="75"/>
      <c r="C1397" s="80"/>
      <c r="D1397" s="6"/>
      <c r="E1397" s="6" t="s">
        <v>184</v>
      </c>
      <c r="F1397" s="13">
        <v>715970</v>
      </c>
      <c r="G1397" s="6"/>
      <c r="H1397" s="6"/>
      <c r="J1397">
        <v>474724</v>
      </c>
      <c r="K1397" s="9">
        <f>F1397+J1397</f>
        <v>1190694</v>
      </c>
    </row>
    <row r="1398" spans="2:11" x14ac:dyDescent="0.3">
      <c r="B1398" s="75"/>
      <c r="C1398" s="80"/>
      <c r="D1398" s="6"/>
      <c r="E1398" s="6"/>
      <c r="F1398" s="13"/>
      <c r="G1398" s="13">
        <f>SUM(F1398,F1401)</f>
        <v>30000</v>
      </c>
      <c r="H1398" s="6" t="s">
        <v>33</v>
      </c>
    </row>
    <row r="1399" spans="2:11" x14ac:dyDescent="0.3">
      <c r="B1399" s="75"/>
      <c r="C1399" s="80"/>
      <c r="D1399" s="6"/>
      <c r="E1399" s="6" t="s">
        <v>13</v>
      </c>
      <c r="F1399" s="13">
        <v>113454</v>
      </c>
      <c r="G1399" s="6"/>
      <c r="H1399" s="6" t="s">
        <v>32</v>
      </c>
    </row>
    <row r="1400" spans="2:11" x14ac:dyDescent="0.3">
      <c r="B1400" s="75"/>
      <c r="C1400" s="80"/>
      <c r="D1400" s="6"/>
      <c r="E1400" s="6" t="s">
        <v>17</v>
      </c>
      <c r="F1400" s="13">
        <v>100000</v>
      </c>
      <c r="G1400" s="6">
        <f>I1413</f>
        <v>0</v>
      </c>
      <c r="H1400" s="6" t="s">
        <v>32</v>
      </c>
    </row>
    <row r="1401" spans="2:11" x14ac:dyDescent="0.3">
      <c r="B1401" s="75"/>
      <c r="C1401" s="80"/>
      <c r="D1401" s="6"/>
      <c r="E1401" s="6" t="s">
        <v>18</v>
      </c>
      <c r="F1401" s="13">
        <v>30000</v>
      </c>
      <c r="G1401" s="6"/>
      <c r="H1401" s="6" t="s">
        <v>33</v>
      </c>
    </row>
    <row r="1402" spans="2:11" x14ac:dyDescent="0.3">
      <c r="B1402" s="75"/>
      <c r="C1402" s="81"/>
      <c r="D1402" s="6"/>
      <c r="E1402" t="s">
        <v>92</v>
      </c>
      <c r="F1402" s="59">
        <v>200000</v>
      </c>
      <c r="H1402" t="s">
        <v>78</v>
      </c>
    </row>
    <row r="1403" spans="2:11" x14ac:dyDescent="0.3">
      <c r="B1403" s="75"/>
      <c r="C1403" s="79" t="s">
        <v>95</v>
      </c>
      <c r="D1403" s="6"/>
      <c r="E1403" s="6" t="s">
        <v>90</v>
      </c>
      <c r="F1403" s="60">
        <v>300000</v>
      </c>
      <c r="G1403" s="6"/>
      <c r="H1403" s="6" t="s">
        <v>158</v>
      </c>
    </row>
    <row r="1404" spans="2:11" x14ac:dyDescent="0.3">
      <c r="B1404" s="75"/>
      <c r="C1404" s="81"/>
      <c r="D1404" s="6"/>
      <c r="E1404" s="6" t="s">
        <v>93</v>
      </c>
      <c r="F1404" s="60">
        <v>200000</v>
      </c>
      <c r="G1404" s="6"/>
      <c r="H1404" s="6" t="s">
        <v>78</v>
      </c>
    </row>
    <row r="1405" spans="2:11" x14ac:dyDescent="0.3">
      <c r="B1405" s="75"/>
      <c r="C1405" s="79" t="s">
        <v>97</v>
      </c>
      <c r="D1405" s="6"/>
      <c r="E1405" s="6" t="s">
        <v>14</v>
      </c>
      <c r="F1405" s="13"/>
      <c r="G1405" s="6"/>
      <c r="H1405" s="6" t="s">
        <v>32</v>
      </c>
    </row>
    <row r="1406" spans="2:11" x14ac:dyDescent="0.3">
      <c r="B1406" s="75"/>
      <c r="C1406" s="80"/>
      <c r="D1406" s="6"/>
      <c r="E1406" s="6" t="s">
        <v>15</v>
      </c>
      <c r="F1406" s="13"/>
      <c r="G1406" s="6"/>
      <c r="H1406" s="6" t="s">
        <v>32</v>
      </c>
    </row>
    <row r="1407" spans="2:11" x14ac:dyDescent="0.3">
      <c r="B1407" s="75"/>
      <c r="C1407" s="80"/>
      <c r="D1407" s="6"/>
      <c r="E1407" s="6" t="s">
        <v>19</v>
      </c>
      <c r="F1407" s="13"/>
      <c r="G1407" s="6"/>
      <c r="H1407" s="6"/>
    </row>
    <row r="1408" spans="2:11" x14ac:dyDescent="0.3">
      <c r="B1408" s="75"/>
      <c r="C1408" s="80"/>
      <c r="D1408" s="6"/>
      <c r="E1408" s="6" t="s">
        <v>188</v>
      </c>
      <c r="F1408" s="13"/>
      <c r="G1408" s="13"/>
      <c r="H1408" s="6"/>
    </row>
    <row r="1409" spans="2:8" x14ac:dyDescent="0.3">
      <c r="B1409" s="75"/>
      <c r="C1409" s="81"/>
      <c r="D1409" s="6"/>
      <c r="E1409" s="6" t="s">
        <v>96</v>
      </c>
      <c r="F1409" s="60">
        <v>900000</v>
      </c>
      <c r="G1409" s="6"/>
      <c r="H1409" s="6" t="s">
        <v>129</v>
      </c>
    </row>
    <row r="1410" spans="2:8" x14ac:dyDescent="0.3">
      <c r="B1410" s="75"/>
      <c r="C1410" s="82" t="s">
        <v>26</v>
      </c>
      <c r="D1410" s="6"/>
      <c r="E1410" s="6" t="s">
        <v>27</v>
      </c>
      <c r="F1410" s="13"/>
      <c r="G1410" s="6"/>
      <c r="H1410" s="6"/>
    </row>
    <row r="1411" spans="2:8" x14ac:dyDescent="0.3">
      <c r="B1411" s="75"/>
      <c r="C1411" s="83"/>
      <c r="D1411" s="6"/>
      <c r="E1411" s="6" t="s">
        <v>38</v>
      </c>
      <c r="F1411" s="13"/>
      <c r="G1411" s="6"/>
      <c r="H1411" s="6"/>
    </row>
    <row r="1412" spans="2:8" x14ac:dyDescent="0.3">
      <c r="B1412" s="75"/>
      <c r="C1412" s="70"/>
      <c r="D1412" s="6"/>
      <c r="E1412" s="6" t="s">
        <v>184</v>
      </c>
      <c r="F1412" s="9">
        <v>326230</v>
      </c>
      <c r="G1412" s="6"/>
      <c r="H1412" s="6"/>
    </row>
    <row r="1413" spans="2:8" x14ac:dyDescent="0.3">
      <c r="B1413" s="75"/>
      <c r="C1413" s="6"/>
      <c r="D1413" s="6"/>
      <c r="E1413" s="16" t="s">
        <v>23</v>
      </c>
      <c r="F1413" s="13">
        <f>SUM(F1395:F1411)</f>
        <v>3079854</v>
      </c>
      <c r="G1413" s="6"/>
      <c r="H1413" s="13"/>
    </row>
    <row r="1414" spans="2:8" ht="17.25" thickBot="1" x14ac:dyDescent="0.35">
      <c r="B1414" s="76"/>
      <c r="C1414" s="19" t="s">
        <v>24</v>
      </c>
      <c r="D1414" s="14"/>
      <c r="E1414" s="14" t="s">
        <v>20</v>
      </c>
      <c r="F1414" s="15"/>
      <c r="G1414" s="14"/>
      <c r="H1414" s="14"/>
    </row>
    <row r="1415" spans="2:8" x14ac:dyDescent="0.3">
      <c r="E1415" t="s">
        <v>181</v>
      </c>
      <c r="F1415" s="9">
        <v>87000</v>
      </c>
    </row>
    <row r="1416" spans="2:8" ht="17.25" thickBot="1" x14ac:dyDescent="0.35">
      <c r="E1416" t="s">
        <v>182</v>
      </c>
      <c r="F1416" s="9">
        <v>20000</v>
      </c>
    </row>
    <row r="1417" spans="2:8" x14ac:dyDescent="0.3">
      <c r="B1417" s="74" t="s">
        <v>191</v>
      </c>
      <c r="C1417" s="77" t="s">
        <v>6</v>
      </c>
      <c r="D1417" s="20"/>
      <c r="E1417" s="20" t="s">
        <v>37</v>
      </c>
      <c r="F1417" s="71"/>
      <c r="G1417" s="71"/>
      <c r="H1417" s="20" t="s">
        <v>82</v>
      </c>
    </row>
    <row r="1418" spans="2:8" x14ac:dyDescent="0.3">
      <c r="B1418" s="75"/>
      <c r="C1418" s="78"/>
      <c r="D1418" s="6"/>
      <c r="E1418" s="6"/>
      <c r="F1418" s="13"/>
      <c r="G1418" s="6"/>
      <c r="H1418" s="6"/>
    </row>
    <row r="1419" spans="2:8" x14ac:dyDescent="0.3">
      <c r="B1419" s="75"/>
      <c r="C1419" s="79" t="s">
        <v>94</v>
      </c>
      <c r="D1419" s="6"/>
      <c r="E1419" s="6" t="s">
        <v>10</v>
      </c>
      <c r="F1419" s="13">
        <v>102000</v>
      </c>
      <c r="G1419" s="13">
        <f>SUM(F1419,F1420,F1423,F1424,F1429,F1430)</f>
        <v>2382186</v>
      </c>
      <c r="H1419" s="13" t="s">
        <v>32</v>
      </c>
    </row>
    <row r="1420" spans="2:8" x14ac:dyDescent="0.3">
      <c r="B1420" s="75"/>
      <c r="C1420" s="80"/>
      <c r="D1420" s="6"/>
      <c r="E1420" s="6" t="s">
        <v>11</v>
      </c>
      <c r="F1420" s="13">
        <v>2066732</v>
      </c>
      <c r="G1420" s="6"/>
      <c r="H1420" s="6" t="s">
        <v>32</v>
      </c>
    </row>
    <row r="1421" spans="2:8" x14ac:dyDescent="0.3">
      <c r="B1421" s="75"/>
      <c r="C1421" s="80"/>
      <c r="D1421" s="6"/>
      <c r="E1421" s="6" t="s">
        <v>184</v>
      </c>
      <c r="F1421" s="13">
        <v>370170</v>
      </c>
      <c r="G1421" s="6"/>
      <c r="H1421" s="6"/>
    </row>
    <row r="1422" spans="2:8" x14ac:dyDescent="0.3">
      <c r="B1422" s="75"/>
      <c r="C1422" s="80"/>
      <c r="D1422" s="6"/>
      <c r="E1422" s="6"/>
      <c r="F1422" s="13"/>
      <c r="G1422" s="13">
        <f>SUM(F1422,F1425)</f>
        <v>30000</v>
      </c>
      <c r="H1422" s="6" t="s">
        <v>33</v>
      </c>
    </row>
    <row r="1423" spans="2:8" x14ac:dyDescent="0.3">
      <c r="B1423" s="75"/>
      <c r="C1423" s="80"/>
      <c r="D1423" s="6"/>
      <c r="E1423" s="6" t="s">
        <v>13</v>
      </c>
      <c r="F1423" s="13">
        <v>113454</v>
      </c>
      <c r="G1423" s="6"/>
      <c r="H1423" s="6" t="s">
        <v>32</v>
      </c>
    </row>
    <row r="1424" spans="2:8" x14ac:dyDescent="0.3">
      <c r="B1424" s="75"/>
      <c r="C1424" s="80"/>
      <c r="D1424" s="6"/>
      <c r="E1424" s="6" t="s">
        <v>17</v>
      </c>
      <c r="F1424" s="13">
        <v>100000</v>
      </c>
      <c r="G1424" s="6">
        <f>I1437</f>
        <v>0</v>
      </c>
      <c r="H1424" s="6" t="s">
        <v>32</v>
      </c>
    </row>
    <row r="1425" spans="2:8" x14ac:dyDescent="0.3">
      <c r="B1425" s="75"/>
      <c r="C1425" s="80"/>
      <c r="D1425" s="6"/>
      <c r="E1425" s="6" t="s">
        <v>18</v>
      </c>
      <c r="F1425" s="13">
        <v>30000</v>
      </c>
      <c r="G1425" s="6"/>
      <c r="H1425" s="6" t="s">
        <v>33</v>
      </c>
    </row>
    <row r="1426" spans="2:8" x14ac:dyDescent="0.3">
      <c r="B1426" s="75"/>
      <c r="C1426" s="81"/>
      <c r="D1426" s="6"/>
      <c r="E1426" t="s">
        <v>92</v>
      </c>
      <c r="F1426" s="59">
        <v>200000</v>
      </c>
      <c r="H1426" t="s">
        <v>78</v>
      </c>
    </row>
    <row r="1427" spans="2:8" x14ac:dyDescent="0.3">
      <c r="B1427" s="75"/>
      <c r="C1427" s="79" t="s">
        <v>95</v>
      </c>
      <c r="D1427" s="6"/>
      <c r="E1427" s="6" t="s">
        <v>90</v>
      </c>
      <c r="F1427" s="60">
        <v>300000</v>
      </c>
      <c r="G1427" s="6"/>
      <c r="H1427" s="6" t="s">
        <v>158</v>
      </c>
    </row>
    <row r="1428" spans="2:8" x14ac:dyDescent="0.3">
      <c r="B1428" s="75"/>
      <c r="C1428" s="81"/>
      <c r="D1428" s="6"/>
      <c r="E1428" s="6" t="s">
        <v>93</v>
      </c>
      <c r="F1428" s="60">
        <v>200000</v>
      </c>
      <c r="G1428" s="6"/>
      <c r="H1428" s="6" t="s">
        <v>78</v>
      </c>
    </row>
    <row r="1429" spans="2:8" x14ac:dyDescent="0.3">
      <c r="B1429" s="75"/>
      <c r="C1429" s="79" t="s">
        <v>97</v>
      </c>
      <c r="D1429" s="6"/>
      <c r="E1429" s="6" t="s">
        <v>14</v>
      </c>
      <c r="F1429" s="13"/>
      <c r="G1429" s="6"/>
      <c r="H1429" s="6" t="s">
        <v>32</v>
      </c>
    </row>
    <row r="1430" spans="2:8" x14ac:dyDescent="0.3">
      <c r="B1430" s="75"/>
      <c r="C1430" s="80"/>
      <c r="D1430" s="6"/>
      <c r="E1430" s="6" t="s">
        <v>15</v>
      </c>
      <c r="F1430" s="13"/>
      <c r="G1430" s="6"/>
      <c r="H1430" s="6" t="s">
        <v>32</v>
      </c>
    </row>
    <row r="1431" spans="2:8" x14ac:dyDescent="0.3">
      <c r="B1431" s="75"/>
      <c r="C1431" s="80"/>
      <c r="D1431" s="6"/>
      <c r="E1431" s="6" t="s">
        <v>19</v>
      </c>
      <c r="F1431" s="13"/>
      <c r="G1431" s="6"/>
      <c r="H1431" s="6"/>
    </row>
    <row r="1432" spans="2:8" x14ac:dyDescent="0.3">
      <c r="B1432" s="75"/>
      <c r="C1432" s="80"/>
      <c r="D1432" s="6"/>
      <c r="E1432" s="6" t="s">
        <v>188</v>
      </c>
      <c r="F1432" s="13"/>
      <c r="G1432" s="13"/>
      <c r="H1432" s="6"/>
    </row>
    <row r="1433" spans="2:8" x14ac:dyDescent="0.3">
      <c r="B1433" s="75"/>
      <c r="C1433" s="81"/>
      <c r="D1433" s="6"/>
      <c r="E1433" s="6" t="s">
        <v>96</v>
      </c>
      <c r="F1433" s="60">
        <v>900000</v>
      </c>
      <c r="G1433" s="6"/>
      <c r="H1433" s="6" t="s">
        <v>129</v>
      </c>
    </row>
    <row r="1434" spans="2:8" x14ac:dyDescent="0.3">
      <c r="B1434" s="75"/>
      <c r="C1434" s="82" t="s">
        <v>26</v>
      </c>
      <c r="D1434" s="6"/>
      <c r="E1434" s="6" t="s">
        <v>27</v>
      </c>
      <c r="F1434" s="13"/>
      <c r="G1434" s="6"/>
      <c r="H1434" s="6"/>
    </row>
    <row r="1435" spans="2:8" x14ac:dyDescent="0.3">
      <c r="B1435" s="75"/>
      <c r="C1435" s="83"/>
      <c r="D1435" s="6"/>
      <c r="E1435" s="6" t="s">
        <v>38</v>
      </c>
      <c r="F1435" s="13"/>
      <c r="G1435" s="6"/>
      <c r="H1435" s="6"/>
    </row>
    <row r="1436" spans="2:8" x14ac:dyDescent="0.3">
      <c r="B1436" s="75"/>
      <c r="C1436" s="70"/>
      <c r="D1436" s="6"/>
      <c r="E1436" s="6"/>
      <c r="G1436" s="6"/>
      <c r="H1436" s="6"/>
    </row>
    <row r="1437" spans="2:8" x14ac:dyDescent="0.3">
      <c r="B1437" s="75"/>
      <c r="C1437" s="6"/>
      <c r="D1437" s="6"/>
      <c r="E1437" s="16" t="s">
        <v>23</v>
      </c>
      <c r="F1437" s="13">
        <f>SUM(F1419:F1435)</f>
        <v>4382356</v>
      </c>
      <c r="G1437" s="6"/>
      <c r="H1437" s="13"/>
    </row>
    <row r="1438" spans="2:8" ht="17.25" thickBot="1" x14ac:dyDescent="0.35">
      <c r="B1438" s="76"/>
      <c r="C1438" s="19" t="s">
        <v>24</v>
      </c>
      <c r="D1438" s="14"/>
      <c r="E1438" s="14" t="s">
        <v>20</v>
      </c>
      <c r="F1438" s="15"/>
      <c r="G1438" s="14"/>
      <c r="H1438" s="14"/>
    </row>
    <row r="1439" spans="2:8" x14ac:dyDescent="0.3">
      <c r="E1439" t="s">
        <v>181</v>
      </c>
      <c r="F1439" s="9">
        <v>87000</v>
      </c>
    </row>
    <row r="1440" spans="2:8" ht="17.25" thickBot="1" x14ac:dyDescent="0.35">
      <c r="E1440" t="s">
        <v>182</v>
      </c>
      <c r="F1440" s="9">
        <v>20000</v>
      </c>
    </row>
    <row r="1441" spans="2:8" x14ac:dyDescent="0.3">
      <c r="B1441" s="74" t="s">
        <v>192</v>
      </c>
      <c r="C1441" s="77" t="s">
        <v>6</v>
      </c>
      <c r="D1441" s="20"/>
      <c r="E1441" s="20" t="s">
        <v>37</v>
      </c>
      <c r="F1441" s="71"/>
      <c r="G1441" s="71"/>
      <c r="H1441" s="20" t="s">
        <v>82</v>
      </c>
    </row>
    <row r="1442" spans="2:8" x14ac:dyDescent="0.3">
      <c r="B1442" s="75"/>
      <c r="C1442" s="78"/>
      <c r="D1442" s="6"/>
      <c r="E1442" s="6"/>
      <c r="F1442" s="13"/>
      <c r="G1442" s="6"/>
      <c r="H1442" s="6"/>
    </row>
    <row r="1443" spans="2:8" x14ac:dyDescent="0.3">
      <c r="B1443" s="75"/>
      <c r="C1443" s="79" t="s">
        <v>94</v>
      </c>
      <c r="D1443" s="6"/>
      <c r="E1443" s="6" t="s">
        <v>10</v>
      </c>
      <c r="F1443" s="13">
        <v>102000</v>
      </c>
      <c r="G1443" s="13">
        <f>SUM(F1443,F1444,F1447,F1448,F1453,F1454)</f>
        <v>1929230</v>
      </c>
      <c r="H1443" s="13" t="s">
        <v>32</v>
      </c>
    </row>
    <row r="1444" spans="2:8" x14ac:dyDescent="0.3">
      <c r="B1444" s="75"/>
      <c r="C1444" s="80"/>
      <c r="D1444" s="6"/>
      <c r="E1444" s="6" t="s">
        <v>11</v>
      </c>
      <c r="F1444" s="13">
        <v>1613776</v>
      </c>
      <c r="G1444" s="6"/>
      <c r="H1444" s="6" t="s">
        <v>32</v>
      </c>
    </row>
    <row r="1445" spans="2:8" x14ac:dyDescent="0.3">
      <c r="B1445" s="75"/>
      <c r="C1445" s="80"/>
      <c r="D1445" s="6"/>
      <c r="E1445" s="6" t="s">
        <v>184</v>
      </c>
      <c r="F1445" s="13">
        <v>664600</v>
      </c>
      <c r="G1445" s="13">
        <f>F1445+F1456+F1464</f>
        <v>1159324</v>
      </c>
      <c r="H1445" s="6" t="s">
        <v>194</v>
      </c>
    </row>
    <row r="1446" spans="2:8" x14ac:dyDescent="0.3">
      <c r="B1446" s="75"/>
      <c r="C1446" s="80"/>
      <c r="D1446" s="6"/>
      <c r="E1446" s="6"/>
      <c r="F1446" s="13"/>
      <c r="G1446" s="13">
        <f>SUM(F1446,F1449)</f>
        <v>30000</v>
      </c>
      <c r="H1446" s="6" t="s">
        <v>33</v>
      </c>
    </row>
    <row r="1447" spans="2:8" x14ac:dyDescent="0.3">
      <c r="B1447" s="75"/>
      <c r="C1447" s="80"/>
      <c r="D1447" s="6"/>
      <c r="E1447" s="6" t="s">
        <v>13</v>
      </c>
      <c r="F1447" s="13">
        <v>113454</v>
      </c>
      <c r="G1447" s="6"/>
      <c r="H1447" s="6" t="s">
        <v>32</v>
      </c>
    </row>
    <row r="1448" spans="2:8" x14ac:dyDescent="0.3">
      <c r="B1448" s="75"/>
      <c r="C1448" s="80"/>
      <c r="D1448" s="6"/>
      <c r="E1448" s="6" t="s">
        <v>17</v>
      </c>
      <c r="F1448" s="13">
        <v>100000</v>
      </c>
      <c r="G1448" s="6">
        <f>I1461</f>
        <v>0</v>
      </c>
      <c r="H1448" s="6" t="s">
        <v>32</v>
      </c>
    </row>
    <row r="1449" spans="2:8" x14ac:dyDescent="0.3">
      <c r="B1449" s="75"/>
      <c r="C1449" s="80"/>
      <c r="D1449" s="6"/>
      <c r="E1449" s="6" t="s">
        <v>18</v>
      </c>
      <c r="F1449" s="13">
        <v>30000</v>
      </c>
      <c r="G1449" s="6"/>
      <c r="H1449" s="6" t="s">
        <v>33</v>
      </c>
    </row>
    <row r="1450" spans="2:8" x14ac:dyDescent="0.3">
      <c r="B1450" s="75"/>
      <c r="C1450" s="81"/>
      <c r="D1450" s="6"/>
      <c r="E1450" t="s">
        <v>92</v>
      </c>
      <c r="F1450" s="59">
        <v>200000</v>
      </c>
      <c r="H1450" t="s">
        <v>78</v>
      </c>
    </row>
    <row r="1451" spans="2:8" x14ac:dyDescent="0.3">
      <c r="B1451" s="75"/>
      <c r="C1451" s="79" t="s">
        <v>95</v>
      </c>
      <c r="D1451" s="6"/>
      <c r="E1451" s="6" t="s">
        <v>90</v>
      </c>
      <c r="F1451" s="60">
        <v>300000</v>
      </c>
      <c r="G1451" s="6"/>
      <c r="H1451" s="6" t="s">
        <v>158</v>
      </c>
    </row>
    <row r="1452" spans="2:8" x14ac:dyDescent="0.3">
      <c r="B1452" s="75"/>
      <c r="C1452" s="81"/>
      <c r="D1452" s="6"/>
      <c r="E1452" s="6" t="s">
        <v>93</v>
      </c>
      <c r="F1452" s="60">
        <v>200000</v>
      </c>
      <c r="G1452" s="6"/>
      <c r="H1452" s="6" t="s">
        <v>78</v>
      </c>
    </row>
    <row r="1453" spans="2:8" x14ac:dyDescent="0.3">
      <c r="B1453" s="75"/>
      <c r="C1453" s="79" t="s">
        <v>97</v>
      </c>
      <c r="D1453" s="6"/>
      <c r="E1453" s="6" t="s">
        <v>14</v>
      </c>
      <c r="F1453" s="13"/>
      <c r="G1453" s="6"/>
      <c r="H1453" s="6" t="s">
        <v>32</v>
      </c>
    </row>
    <row r="1454" spans="2:8" x14ac:dyDescent="0.3">
      <c r="B1454" s="75"/>
      <c r="C1454" s="80"/>
      <c r="D1454" s="6"/>
      <c r="E1454" s="6" t="s">
        <v>15</v>
      </c>
      <c r="F1454" s="13"/>
      <c r="G1454" s="6"/>
      <c r="H1454" s="6" t="s">
        <v>32</v>
      </c>
    </row>
    <row r="1455" spans="2:8" x14ac:dyDescent="0.3">
      <c r="B1455" s="75"/>
      <c r="C1455" s="80"/>
      <c r="D1455" s="6"/>
      <c r="E1455" s="6" t="s">
        <v>19</v>
      </c>
      <c r="F1455" s="13"/>
      <c r="G1455" s="6"/>
      <c r="H1455" s="6"/>
    </row>
    <row r="1456" spans="2:8" x14ac:dyDescent="0.3">
      <c r="B1456" s="75"/>
      <c r="C1456" s="80"/>
      <c r="D1456" s="6"/>
      <c r="E1456" s="6" t="s">
        <v>188</v>
      </c>
      <c r="F1456" s="13">
        <v>474724</v>
      </c>
      <c r="G1456" s="13"/>
      <c r="H1456" s="6"/>
    </row>
    <row r="1457" spans="2:8" x14ac:dyDescent="0.3">
      <c r="B1457" s="75"/>
      <c r="C1457" s="81"/>
      <c r="D1457" s="6"/>
      <c r="E1457" s="6" t="s">
        <v>96</v>
      </c>
      <c r="F1457" s="60">
        <v>900000</v>
      </c>
      <c r="G1457" s="6"/>
      <c r="H1457" s="6" t="s">
        <v>129</v>
      </c>
    </row>
    <row r="1458" spans="2:8" x14ac:dyDescent="0.3">
      <c r="B1458" s="75"/>
      <c r="C1458" s="82" t="s">
        <v>26</v>
      </c>
      <c r="D1458" s="6"/>
      <c r="E1458" s="6" t="s">
        <v>27</v>
      </c>
      <c r="F1458" s="13"/>
      <c r="G1458" s="6"/>
      <c r="H1458" s="6"/>
    </row>
    <row r="1459" spans="2:8" x14ac:dyDescent="0.3">
      <c r="B1459" s="75"/>
      <c r="C1459" s="83"/>
      <c r="D1459" s="6"/>
      <c r="E1459" s="6" t="s">
        <v>38</v>
      </c>
      <c r="F1459" s="13"/>
      <c r="G1459" s="6"/>
      <c r="H1459" s="6"/>
    </row>
    <row r="1460" spans="2:8" x14ac:dyDescent="0.3">
      <c r="B1460" s="75"/>
      <c r="C1460" s="70"/>
      <c r="D1460" s="6"/>
      <c r="E1460" s="6"/>
      <c r="G1460" s="6"/>
      <c r="H1460" s="6"/>
    </row>
    <row r="1461" spans="2:8" x14ac:dyDescent="0.3">
      <c r="B1461" s="75"/>
      <c r="C1461" s="6"/>
      <c r="D1461" s="6"/>
      <c r="E1461" s="16" t="s">
        <v>23</v>
      </c>
      <c r="F1461" s="13">
        <f>SUM(F1443:F1459)</f>
        <v>4698554</v>
      </c>
      <c r="G1461" s="6"/>
      <c r="H1461" s="13"/>
    </row>
    <row r="1462" spans="2:8" ht="17.25" thickBot="1" x14ac:dyDescent="0.35">
      <c r="B1462" s="76"/>
      <c r="C1462" s="19" t="s">
        <v>24</v>
      </c>
      <c r="D1462" s="14"/>
      <c r="E1462" s="14" t="s">
        <v>20</v>
      </c>
      <c r="F1462" s="15"/>
      <c r="G1462" s="14"/>
      <c r="H1462" s="14"/>
    </row>
    <row r="1463" spans="2:8" x14ac:dyDescent="0.3">
      <c r="E1463" t="s">
        <v>181</v>
      </c>
      <c r="F1463" s="9">
        <v>87000</v>
      </c>
    </row>
    <row r="1464" spans="2:8" x14ac:dyDescent="0.3">
      <c r="E1464" t="s">
        <v>182</v>
      </c>
      <c r="F1464" s="9">
        <v>20000</v>
      </c>
    </row>
    <row r="1465" spans="2:8" ht="17.25" thickBot="1" x14ac:dyDescent="0.35">
      <c r="E1465" t="s">
        <v>193</v>
      </c>
      <c r="F1465" s="9">
        <v>20000</v>
      </c>
    </row>
    <row r="1466" spans="2:8" x14ac:dyDescent="0.3">
      <c r="B1466" s="74" t="s">
        <v>195</v>
      </c>
      <c r="C1466" s="77" t="s">
        <v>6</v>
      </c>
      <c r="D1466" s="20"/>
      <c r="E1466" s="20" t="s">
        <v>37</v>
      </c>
      <c r="F1466" s="71"/>
      <c r="G1466" s="71"/>
      <c r="H1466" s="20" t="s">
        <v>82</v>
      </c>
    </row>
    <row r="1467" spans="2:8" x14ac:dyDescent="0.3">
      <c r="B1467" s="75"/>
      <c r="C1467" s="78"/>
      <c r="D1467" s="6"/>
      <c r="E1467" s="6"/>
      <c r="F1467" s="13"/>
      <c r="G1467" s="6"/>
      <c r="H1467" s="6"/>
    </row>
    <row r="1468" spans="2:8" x14ac:dyDescent="0.3">
      <c r="B1468" s="75"/>
      <c r="C1468" s="79" t="s">
        <v>94</v>
      </c>
      <c r="D1468" s="6"/>
      <c r="E1468" s="6" t="s">
        <v>10</v>
      </c>
      <c r="F1468" s="13">
        <v>102000</v>
      </c>
      <c r="G1468" s="13">
        <f>SUM(F1468,F1469,F1472,F1473,F1478,F1479)</f>
        <v>820384</v>
      </c>
      <c r="H1468" s="13" t="s">
        <v>32</v>
      </c>
    </row>
    <row r="1469" spans="2:8" x14ac:dyDescent="0.3">
      <c r="B1469" s="75"/>
      <c r="C1469" s="80"/>
      <c r="D1469" s="6"/>
      <c r="E1469" s="6" t="s">
        <v>11</v>
      </c>
      <c r="F1469" s="13">
        <v>504930</v>
      </c>
      <c r="G1469" s="6"/>
      <c r="H1469" s="6" t="s">
        <v>32</v>
      </c>
    </row>
    <row r="1470" spans="2:8" x14ac:dyDescent="0.3">
      <c r="B1470" s="75"/>
      <c r="C1470" s="80"/>
      <c r="D1470" s="6"/>
      <c r="E1470" s="6" t="s">
        <v>184</v>
      </c>
      <c r="F1470" s="13">
        <v>134700</v>
      </c>
      <c r="G1470" s="13">
        <f>F1470+F1481+F1489</f>
        <v>632607</v>
      </c>
      <c r="H1470" s="6" t="s">
        <v>194</v>
      </c>
    </row>
    <row r="1471" spans="2:8" x14ac:dyDescent="0.3">
      <c r="B1471" s="75"/>
      <c r="C1471" s="80"/>
      <c r="D1471" s="6"/>
      <c r="E1471" s="6"/>
      <c r="F1471" s="13"/>
      <c r="G1471" s="13">
        <f>SUM(F1471,F1474)</f>
        <v>30000</v>
      </c>
      <c r="H1471" s="6" t="s">
        <v>33</v>
      </c>
    </row>
    <row r="1472" spans="2:8" x14ac:dyDescent="0.3">
      <c r="B1472" s="75"/>
      <c r="C1472" s="80"/>
      <c r="D1472" s="6"/>
      <c r="E1472" s="6" t="s">
        <v>13</v>
      </c>
      <c r="F1472" s="13">
        <v>113454</v>
      </c>
      <c r="G1472" s="6"/>
      <c r="H1472" s="6" t="s">
        <v>32</v>
      </c>
    </row>
    <row r="1473" spans="2:8" x14ac:dyDescent="0.3">
      <c r="B1473" s="75"/>
      <c r="C1473" s="80"/>
      <c r="D1473" s="6"/>
      <c r="E1473" s="6" t="s">
        <v>17</v>
      </c>
      <c r="F1473" s="13">
        <v>100000</v>
      </c>
      <c r="G1473" s="6">
        <f>I1486</f>
        <v>0</v>
      </c>
      <c r="H1473" s="6" t="s">
        <v>32</v>
      </c>
    </row>
    <row r="1474" spans="2:8" x14ac:dyDescent="0.3">
      <c r="B1474" s="75"/>
      <c r="C1474" s="80"/>
      <c r="D1474" s="6"/>
      <c r="E1474" s="6" t="s">
        <v>18</v>
      </c>
      <c r="F1474" s="13">
        <v>30000</v>
      </c>
      <c r="G1474" s="6"/>
      <c r="H1474" s="6" t="s">
        <v>33</v>
      </c>
    </row>
    <row r="1475" spans="2:8" x14ac:dyDescent="0.3">
      <c r="B1475" s="75"/>
      <c r="C1475" s="81"/>
      <c r="D1475" s="6"/>
      <c r="E1475" t="s">
        <v>92</v>
      </c>
      <c r="F1475" s="59">
        <v>200000</v>
      </c>
      <c r="H1475" t="s">
        <v>78</v>
      </c>
    </row>
    <row r="1476" spans="2:8" x14ac:dyDescent="0.3">
      <c r="B1476" s="75"/>
      <c r="C1476" s="79" t="s">
        <v>95</v>
      </c>
      <c r="D1476" s="6"/>
      <c r="E1476" s="6" t="s">
        <v>90</v>
      </c>
      <c r="F1476" s="60">
        <v>300000</v>
      </c>
      <c r="G1476" s="6"/>
      <c r="H1476" s="6" t="s">
        <v>158</v>
      </c>
    </row>
    <row r="1477" spans="2:8" x14ac:dyDescent="0.3">
      <c r="B1477" s="75"/>
      <c r="C1477" s="81"/>
      <c r="D1477" s="6"/>
      <c r="E1477" s="6" t="s">
        <v>93</v>
      </c>
      <c r="F1477" s="60">
        <v>200000</v>
      </c>
      <c r="G1477" s="6"/>
      <c r="H1477" s="6" t="s">
        <v>78</v>
      </c>
    </row>
    <row r="1478" spans="2:8" x14ac:dyDescent="0.3">
      <c r="B1478" s="75"/>
      <c r="C1478" s="79" t="s">
        <v>97</v>
      </c>
      <c r="D1478" s="6"/>
      <c r="E1478" s="6" t="s">
        <v>14</v>
      </c>
      <c r="F1478" s="13"/>
      <c r="G1478" s="6"/>
      <c r="H1478" s="6" t="s">
        <v>32</v>
      </c>
    </row>
    <row r="1479" spans="2:8" x14ac:dyDescent="0.3">
      <c r="B1479" s="75"/>
      <c r="C1479" s="80"/>
      <c r="D1479" s="6"/>
      <c r="E1479" s="6" t="s">
        <v>15</v>
      </c>
      <c r="F1479" s="13"/>
      <c r="G1479" s="6"/>
      <c r="H1479" s="6" t="s">
        <v>32</v>
      </c>
    </row>
    <row r="1480" spans="2:8" x14ac:dyDescent="0.3">
      <c r="B1480" s="75"/>
      <c r="C1480" s="80"/>
      <c r="D1480" s="6"/>
      <c r="E1480" s="6" t="s">
        <v>19</v>
      </c>
      <c r="F1480" s="13"/>
      <c r="G1480" s="6"/>
      <c r="H1480" s="6"/>
    </row>
    <row r="1481" spans="2:8" x14ac:dyDescent="0.3">
      <c r="B1481" s="75"/>
      <c r="C1481" s="80"/>
      <c r="D1481" s="6"/>
      <c r="E1481" s="6" t="s">
        <v>188</v>
      </c>
      <c r="F1481" s="13">
        <v>477907</v>
      </c>
      <c r="G1481" s="13"/>
      <c r="H1481" s="6"/>
    </row>
    <row r="1482" spans="2:8" x14ac:dyDescent="0.3">
      <c r="B1482" s="75"/>
      <c r="C1482" s="81"/>
      <c r="D1482" s="6"/>
      <c r="E1482" s="6" t="s">
        <v>96</v>
      </c>
      <c r="F1482" s="60">
        <v>900000</v>
      </c>
      <c r="G1482" s="6"/>
      <c r="H1482" s="6" t="s">
        <v>129</v>
      </c>
    </row>
    <row r="1483" spans="2:8" x14ac:dyDescent="0.3">
      <c r="B1483" s="75"/>
      <c r="C1483" s="82" t="s">
        <v>26</v>
      </c>
      <c r="D1483" s="6"/>
      <c r="E1483" s="6" t="s">
        <v>27</v>
      </c>
      <c r="F1483" s="13"/>
      <c r="G1483" s="6"/>
      <c r="H1483" s="6"/>
    </row>
    <row r="1484" spans="2:8" x14ac:dyDescent="0.3">
      <c r="B1484" s="75"/>
      <c r="C1484" s="83"/>
      <c r="D1484" s="6"/>
      <c r="E1484" s="6" t="s">
        <v>38</v>
      </c>
      <c r="F1484" s="13"/>
      <c r="G1484" s="6"/>
      <c r="H1484" s="6"/>
    </row>
    <row r="1485" spans="2:8" x14ac:dyDescent="0.3">
      <c r="B1485" s="75"/>
      <c r="C1485" s="70"/>
      <c r="D1485" s="6"/>
      <c r="E1485" s="6"/>
      <c r="G1485" s="6"/>
      <c r="H1485" s="6"/>
    </row>
    <row r="1486" spans="2:8" x14ac:dyDescent="0.3">
      <c r="B1486" s="75"/>
      <c r="C1486" s="6"/>
      <c r="D1486" s="6"/>
      <c r="E1486" s="16" t="s">
        <v>23</v>
      </c>
      <c r="F1486" s="13">
        <f>SUM(F1468:F1484)</f>
        <v>3062991</v>
      </c>
      <c r="G1486" s="6"/>
      <c r="H1486" s="13"/>
    </row>
    <row r="1487" spans="2:8" ht="17.25" thickBot="1" x14ac:dyDescent="0.35">
      <c r="B1487" s="76"/>
      <c r="C1487" s="19" t="s">
        <v>24</v>
      </c>
      <c r="D1487" s="14"/>
      <c r="E1487" s="14" t="s">
        <v>20</v>
      </c>
      <c r="F1487" s="15"/>
      <c r="G1487" s="14"/>
      <c r="H1487" s="14"/>
    </row>
    <row r="1488" spans="2:8" x14ac:dyDescent="0.3">
      <c r="E1488" t="s">
        <v>181</v>
      </c>
      <c r="F1488" s="9">
        <v>87000</v>
      </c>
    </row>
    <row r="1489" spans="2:8" x14ac:dyDescent="0.3">
      <c r="E1489" t="s">
        <v>182</v>
      </c>
      <c r="F1489" s="9">
        <v>20000</v>
      </c>
    </row>
    <row r="1490" spans="2:8" ht="17.25" thickBot="1" x14ac:dyDescent="0.35">
      <c r="E1490" t="s">
        <v>193</v>
      </c>
      <c r="F1490" s="9">
        <v>20000</v>
      </c>
    </row>
    <row r="1491" spans="2:8" x14ac:dyDescent="0.3">
      <c r="B1491" s="74" t="s">
        <v>196</v>
      </c>
      <c r="C1491" s="77" t="s">
        <v>6</v>
      </c>
      <c r="D1491" s="20"/>
      <c r="E1491" s="20" t="s">
        <v>37</v>
      </c>
      <c r="F1491" s="71"/>
      <c r="G1491" s="71"/>
      <c r="H1491" s="20" t="s">
        <v>82</v>
      </c>
    </row>
    <row r="1492" spans="2:8" x14ac:dyDescent="0.3">
      <c r="B1492" s="75"/>
      <c r="C1492" s="78"/>
      <c r="D1492" s="6"/>
      <c r="E1492" s="6"/>
      <c r="F1492" s="13"/>
      <c r="G1492" s="6"/>
      <c r="H1492" s="6"/>
    </row>
    <row r="1493" spans="2:8" x14ac:dyDescent="0.3">
      <c r="B1493" s="75"/>
      <c r="C1493" s="79" t="s">
        <v>94</v>
      </c>
      <c r="D1493" s="6"/>
      <c r="E1493" s="6" t="s">
        <v>10</v>
      </c>
      <c r="F1493" s="13">
        <v>102000</v>
      </c>
      <c r="G1493" s="13">
        <f>SUM(F1493,F1494,F1497,F1498,F1503,F1504)</f>
        <v>620524</v>
      </c>
      <c r="H1493" s="13" t="s">
        <v>32</v>
      </c>
    </row>
    <row r="1494" spans="2:8" x14ac:dyDescent="0.3">
      <c r="B1494" s="75"/>
      <c r="C1494" s="80"/>
      <c r="D1494" s="6"/>
      <c r="E1494" s="6" t="s">
        <v>11</v>
      </c>
      <c r="F1494" s="13">
        <v>305070</v>
      </c>
      <c r="G1494" s="6"/>
      <c r="H1494" s="6" t="s">
        <v>32</v>
      </c>
    </row>
    <row r="1495" spans="2:8" x14ac:dyDescent="0.3">
      <c r="B1495" s="75"/>
      <c r="C1495" s="80"/>
      <c r="D1495" s="6"/>
      <c r="E1495" s="6" t="s">
        <v>184</v>
      </c>
      <c r="F1495" s="13">
        <v>17400</v>
      </c>
      <c r="G1495" s="13">
        <f>F1495+F1506+F1514</f>
        <v>508988</v>
      </c>
      <c r="H1495" s="6" t="s">
        <v>194</v>
      </c>
    </row>
    <row r="1496" spans="2:8" x14ac:dyDescent="0.3">
      <c r="B1496" s="75"/>
      <c r="C1496" s="80"/>
      <c r="D1496" s="6"/>
      <c r="E1496" s="6"/>
      <c r="F1496" s="13"/>
      <c r="G1496" s="13">
        <f>SUM(F1496,F1499)</f>
        <v>30000</v>
      </c>
      <c r="H1496" s="6" t="s">
        <v>33</v>
      </c>
    </row>
    <row r="1497" spans="2:8" x14ac:dyDescent="0.3">
      <c r="B1497" s="75"/>
      <c r="C1497" s="80"/>
      <c r="D1497" s="6"/>
      <c r="E1497" s="6" t="s">
        <v>13</v>
      </c>
      <c r="F1497" s="13">
        <v>113454</v>
      </c>
      <c r="G1497" s="6"/>
      <c r="H1497" s="6" t="s">
        <v>32</v>
      </c>
    </row>
    <row r="1498" spans="2:8" x14ac:dyDescent="0.3">
      <c r="B1498" s="75"/>
      <c r="C1498" s="80"/>
      <c r="D1498" s="6"/>
      <c r="E1498" s="6" t="s">
        <v>17</v>
      </c>
      <c r="F1498" s="13">
        <v>100000</v>
      </c>
      <c r="G1498" s="6">
        <f>I1511</f>
        <v>0</v>
      </c>
      <c r="H1498" s="6" t="s">
        <v>32</v>
      </c>
    </row>
    <row r="1499" spans="2:8" x14ac:dyDescent="0.3">
      <c r="B1499" s="75"/>
      <c r="C1499" s="80"/>
      <c r="D1499" s="6"/>
      <c r="E1499" s="6" t="s">
        <v>18</v>
      </c>
      <c r="F1499" s="13">
        <v>30000</v>
      </c>
      <c r="G1499" s="6"/>
      <c r="H1499" s="6" t="s">
        <v>33</v>
      </c>
    </row>
    <row r="1500" spans="2:8" x14ac:dyDescent="0.3">
      <c r="B1500" s="75"/>
      <c r="C1500" s="81"/>
      <c r="D1500" s="6"/>
      <c r="E1500" t="s">
        <v>92</v>
      </c>
      <c r="F1500" s="59">
        <v>200000</v>
      </c>
      <c r="H1500" t="s">
        <v>78</v>
      </c>
    </row>
    <row r="1501" spans="2:8" x14ac:dyDescent="0.3">
      <c r="B1501" s="75"/>
      <c r="C1501" s="79" t="s">
        <v>95</v>
      </c>
      <c r="D1501" s="6"/>
      <c r="E1501" s="6" t="s">
        <v>90</v>
      </c>
      <c r="F1501" s="60">
        <v>300000</v>
      </c>
      <c r="G1501" s="6"/>
      <c r="H1501" s="6" t="s">
        <v>158</v>
      </c>
    </row>
    <row r="1502" spans="2:8" x14ac:dyDescent="0.3">
      <c r="B1502" s="75"/>
      <c r="C1502" s="81"/>
      <c r="D1502" s="6"/>
      <c r="E1502" s="6" t="s">
        <v>93</v>
      </c>
      <c r="F1502" s="60">
        <v>200000</v>
      </c>
      <c r="G1502" s="6"/>
      <c r="H1502" s="6" t="s">
        <v>78</v>
      </c>
    </row>
    <row r="1503" spans="2:8" x14ac:dyDescent="0.3">
      <c r="B1503" s="75"/>
      <c r="C1503" s="79" t="s">
        <v>97</v>
      </c>
      <c r="D1503" s="6"/>
      <c r="E1503" s="6" t="s">
        <v>14</v>
      </c>
      <c r="F1503" s="13"/>
      <c r="G1503" s="6"/>
      <c r="H1503" s="6" t="s">
        <v>32</v>
      </c>
    </row>
    <row r="1504" spans="2:8" x14ac:dyDescent="0.3">
      <c r="B1504" s="75"/>
      <c r="C1504" s="80"/>
      <c r="D1504" s="6"/>
      <c r="E1504" s="6" t="s">
        <v>15</v>
      </c>
      <c r="F1504" s="13"/>
      <c r="G1504" s="6"/>
      <c r="H1504" s="6" t="s">
        <v>32</v>
      </c>
    </row>
    <row r="1505" spans="2:8" x14ac:dyDescent="0.3">
      <c r="B1505" s="75"/>
      <c r="C1505" s="80"/>
      <c r="D1505" s="6"/>
      <c r="E1505" s="6" t="s">
        <v>19</v>
      </c>
      <c r="F1505" s="13"/>
      <c r="G1505" s="6"/>
      <c r="H1505" s="6"/>
    </row>
    <row r="1506" spans="2:8" x14ac:dyDescent="0.3">
      <c r="B1506" s="75"/>
      <c r="C1506" s="80"/>
      <c r="D1506" s="6"/>
      <c r="E1506" s="6" t="s">
        <v>188</v>
      </c>
      <c r="F1506" s="13">
        <v>471588</v>
      </c>
      <c r="G1506" s="13"/>
      <c r="H1506" s="6"/>
    </row>
    <row r="1507" spans="2:8" x14ac:dyDescent="0.3">
      <c r="B1507" s="75"/>
      <c r="C1507" s="81"/>
      <c r="D1507" s="6"/>
      <c r="E1507" s="6" t="s">
        <v>96</v>
      </c>
      <c r="F1507" s="60">
        <v>1000000</v>
      </c>
      <c r="G1507" s="6"/>
      <c r="H1507" s="6" t="s">
        <v>129</v>
      </c>
    </row>
    <row r="1508" spans="2:8" x14ac:dyDescent="0.3">
      <c r="B1508" s="75"/>
      <c r="C1508" s="82" t="s">
        <v>26</v>
      </c>
      <c r="D1508" s="6"/>
      <c r="E1508" s="6" t="s">
        <v>27</v>
      </c>
      <c r="F1508" s="13"/>
      <c r="G1508" s="6"/>
      <c r="H1508" s="6"/>
    </row>
    <row r="1509" spans="2:8" x14ac:dyDescent="0.3">
      <c r="B1509" s="75"/>
      <c r="C1509" s="83"/>
      <c r="D1509" s="6"/>
      <c r="E1509" s="6" t="s">
        <v>38</v>
      </c>
      <c r="F1509" s="13"/>
      <c r="G1509" s="6"/>
      <c r="H1509" s="6"/>
    </row>
    <row r="1510" spans="2:8" x14ac:dyDescent="0.3">
      <c r="B1510" s="75"/>
      <c r="C1510" s="70"/>
      <c r="D1510" s="6"/>
      <c r="E1510" s="6"/>
      <c r="G1510" s="6"/>
      <c r="H1510" s="6"/>
    </row>
    <row r="1511" spans="2:8" x14ac:dyDescent="0.3">
      <c r="B1511" s="75"/>
      <c r="C1511" s="6"/>
      <c r="D1511" s="6"/>
      <c r="E1511" s="16" t="s">
        <v>23</v>
      </c>
      <c r="F1511" s="13">
        <f>SUM(F1493:F1509)</f>
        <v>2839512</v>
      </c>
      <c r="G1511" s="6"/>
      <c r="H1511" s="13"/>
    </row>
    <row r="1512" spans="2:8" ht="17.25" thickBot="1" x14ac:dyDescent="0.35">
      <c r="B1512" s="76"/>
      <c r="C1512" s="19" t="s">
        <v>24</v>
      </c>
      <c r="D1512" s="14"/>
      <c r="E1512" s="14" t="s">
        <v>20</v>
      </c>
      <c r="F1512" s="15"/>
      <c r="G1512" s="14"/>
      <c r="H1512" s="14"/>
    </row>
    <row r="1513" spans="2:8" x14ac:dyDescent="0.3">
      <c r="E1513" t="s">
        <v>181</v>
      </c>
      <c r="F1513" s="9">
        <v>87000</v>
      </c>
    </row>
    <row r="1514" spans="2:8" x14ac:dyDescent="0.3">
      <c r="E1514" t="s">
        <v>182</v>
      </c>
      <c r="F1514" s="9">
        <v>20000</v>
      </c>
    </row>
    <row r="1515" spans="2:8" ht="17.25" thickBot="1" x14ac:dyDescent="0.35">
      <c r="E1515" t="s">
        <v>193</v>
      </c>
      <c r="F1515" s="9">
        <v>20000</v>
      </c>
    </row>
    <row r="1516" spans="2:8" x14ac:dyDescent="0.3">
      <c r="B1516" s="74" t="s">
        <v>198</v>
      </c>
      <c r="C1516" s="77" t="s">
        <v>6</v>
      </c>
      <c r="D1516" s="20"/>
      <c r="E1516" s="20" t="s">
        <v>37</v>
      </c>
      <c r="F1516" s="71"/>
      <c r="G1516" s="71"/>
      <c r="H1516" s="20" t="s">
        <v>82</v>
      </c>
    </row>
    <row r="1517" spans="2:8" x14ac:dyDescent="0.3">
      <c r="B1517" s="75"/>
      <c r="C1517" s="78"/>
      <c r="D1517" s="6"/>
      <c r="E1517" s="6"/>
      <c r="F1517" s="13"/>
      <c r="G1517" s="6"/>
      <c r="H1517" s="6"/>
    </row>
    <row r="1518" spans="2:8" x14ac:dyDescent="0.3">
      <c r="B1518" s="75"/>
      <c r="C1518" s="79" t="s">
        <v>94</v>
      </c>
      <c r="D1518" s="6"/>
      <c r="E1518" s="6" t="s">
        <v>10</v>
      </c>
      <c r="F1518" s="13">
        <v>102000</v>
      </c>
      <c r="G1518" s="13">
        <f>SUM(F1518,F1519,F1522,F1523,F1528,F1529)</f>
        <v>427884</v>
      </c>
      <c r="H1518" s="13" t="s">
        <v>32</v>
      </c>
    </row>
    <row r="1519" spans="2:8" x14ac:dyDescent="0.3">
      <c r="B1519" s="75"/>
      <c r="C1519" s="80"/>
      <c r="D1519" s="6"/>
      <c r="E1519" s="6" t="s">
        <v>11</v>
      </c>
      <c r="F1519" s="13">
        <v>112430</v>
      </c>
      <c r="G1519" s="6"/>
      <c r="H1519" s="6" t="s">
        <v>32</v>
      </c>
    </row>
    <row r="1520" spans="2:8" x14ac:dyDescent="0.3">
      <c r="B1520" s="75"/>
      <c r="C1520" s="80"/>
      <c r="D1520" s="6"/>
      <c r="E1520" s="6" t="s">
        <v>184</v>
      </c>
      <c r="F1520" s="13">
        <v>145700</v>
      </c>
      <c r="G1520" s="13">
        <f>F1520+F1531+F1539+F1535</f>
        <v>940424</v>
      </c>
      <c r="H1520" s="6" t="s">
        <v>194</v>
      </c>
    </row>
    <row r="1521" spans="2:8" x14ac:dyDescent="0.3">
      <c r="B1521" s="75"/>
      <c r="C1521" s="80"/>
      <c r="D1521" s="6"/>
      <c r="E1521" s="6"/>
      <c r="F1521" s="13"/>
      <c r="G1521" s="13">
        <f>SUM(F1521,F1524)</f>
        <v>30000</v>
      </c>
      <c r="H1521" s="6" t="s">
        <v>33</v>
      </c>
    </row>
    <row r="1522" spans="2:8" x14ac:dyDescent="0.3">
      <c r="B1522" s="75"/>
      <c r="C1522" s="80"/>
      <c r="D1522" s="6"/>
      <c r="E1522" s="6" t="s">
        <v>13</v>
      </c>
      <c r="F1522" s="13">
        <v>113454</v>
      </c>
      <c r="G1522" s="6"/>
      <c r="H1522" s="6" t="s">
        <v>32</v>
      </c>
    </row>
    <row r="1523" spans="2:8" x14ac:dyDescent="0.3">
      <c r="B1523" s="75"/>
      <c r="C1523" s="80"/>
      <c r="D1523" s="6"/>
      <c r="E1523" s="6" t="s">
        <v>17</v>
      </c>
      <c r="F1523" s="13">
        <v>100000</v>
      </c>
      <c r="G1523" s="6">
        <f>I1536</f>
        <v>0</v>
      </c>
      <c r="H1523" s="6" t="s">
        <v>32</v>
      </c>
    </row>
    <row r="1524" spans="2:8" x14ac:dyDescent="0.3">
      <c r="B1524" s="75"/>
      <c r="C1524" s="80"/>
      <c r="D1524" s="6"/>
      <c r="E1524" s="6" t="s">
        <v>18</v>
      </c>
      <c r="F1524" s="13">
        <v>30000</v>
      </c>
      <c r="G1524" s="6"/>
      <c r="H1524" s="6" t="s">
        <v>33</v>
      </c>
    </row>
    <row r="1525" spans="2:8" x14ac:dyDescent="0.3">
      <c r="B1525" s="75"/>
      <c r="C1525" s="81"/>
      <c r="D1525" s="6"/>
      <c r="E1525" t="s">
        <v>92</v>
      </c>
      <c r="F1525" s="59">
        <v>200000</v>
      </c>
      <c r="H1525" t="s">
        <v>78</v>
      </c>
    </row>
    <row r="1526" spans="2:8" x14ac:dyDescent="0.3">
      <c r="B1526" s="75"/>
      <c r="C1526" s="79" t="s">
        <v>95</v>
      </c>
      <c r="D1526" s="6"/>
      <c r="E1526" s="6" t="s">
        <v>90</v>
      </c>
      <c r="F1526" s="60">
        <v>300000</v>
      </c>
      <c r="G1526" s="6"/>
      <c r="H1526" s="6" t="s">
        <v>158</v>
      </c>
    </row>
    <row r="1527" spans="2:8" x14ac:dyDescent="0.3">
      <c r="B1527" s="75"/>
      <c r="C1527" s="81"/>
      <c r="D1527" s="6"/>
      <c r="E1527" s="6" t="s">
        <v>93</v>
      </c>
      <c r="F1527" s="60">
        <v>200000</v>
      </c>
      <c r="G1527" s="6"/>
      <c r="H1527" s="6" t="s">
        <v>78</v>
      </c>
    </row>
    <row r="1528" spans="2:8" x14ac:dyDescent="0.3">
      <c r="B1528" s="75"/>
      <c r="C1528" s="79" t="s">
        <v>97</v>
      </c>
      <c r="D1528" s="6"/>
      <c r="E1528" s="6" t="s">
        <v>14</v>
      </c>
      <c r="F1528" s="13"/>
      <c r="G1528" s="6"/>
      <c r="H1528" s="6" t="s">
        <v>32</v>
      </c>
    </row>
    <row r="1529" spans="2:8" x14ac:dyDescent="0.3">
      <c r="B1529" s="75"/>
      <c r="C1529" s="80"/>
      <c r="D1529" s="6"/>
      <c r="E1529" s="6" t="s">
        <v>15</v>
      </c>
      <c r="F1529" s="13"/>
      <c r="G1529" s="6"/>
      <c r="H1529" s="6" t="s">
        <v>32</v>
      </c>
    </row>
    <row r="1530" spans="2:8" x14ac:dyDescent="0.3">
      <c r="B1530" s="75"/>
      <c r="C1530" s="80"/>
      <c r="D1530" s="6"/>
      <c r="E1530" s="6" t="s">
        <v>19</v>
      </c>
      <c r="F1530" s="13"/>
      <c r="G1530" s="6"/>
      <c r="H1530" s="6"/>
    </row>
    <row r="1531" spans="2:8" x14ac:dyDescent="0.3">
      <c r="B1531" s="75"/>
      <c r="C1531" s="80"/>
      <c r="D1531" s="6"/>
      <c r="E1531" s="6" t="s">
        <v>188</v>
      </c>
      <c r="F1531" s="13">
        <v>474724</v>
      </c>
      <c r="G1531" s="13"/>
      <c r="H1531" s="6"/>
    </row>
    <row r="1532" spans="2:8" x14ac:dyDescent="0.3">
      <c r="B1532" s="75"/>
      <c r="C1532" s="81"/>
      <c r="D1532" s="6"/>
      <c r="E1532" s="6" t="s">
        <v>96</v>
      </c>
      <c r="F1532" s="60">
        <v>1000000</v>
      </c>
      <c r="G1532" s="6"/>
      <c r="H1532" s="6" t="s">
        <v>129</v>
      </c>
    </row>
    <row r="1533" spans="2:8" x14ac:dyDescent="0.3">
      <c r="B1533" s="75"/>
      <c r="C1533" s="82" t="s">
        <v>26</v>
      </c>
      <c r="D1533" s="6"/>
      <c r="E1533" s="6" t="s">
        <v>27</v>
      </c>
      <c r="F1533" s="13"/>
      <c r="G1533" s="6"/>
      <c r="H1533" s="6"/>
    </row>
    <row r="1534" spans="2:8" x14ac:dyDescent="0.3">
      <c r="B1534" s="75"/>
      <c r="C1534" s="83"/>
      <c r="D1534" s="6"/>
      <c r="E1534" s="6" t="s">
        <v>38</v>
      </c>
      <c r="F1534" s="13"/>
      <c r="G1534" s="6"/>
      <c r="H1534" s="6"/>
    </row>
    <row r="1535" spans="2:8" x14ac:dyDescent="0.3">
      <c r="B1535" s="75"/>
      <c r="C1535" s="70"/>
      <c r="D1535" s="6"/>
      <c r="E1535" s="6" t="s">
        <v>197</v>
      </c>
      <c r="F1535" s="9">
        <v>300000</v>
      </c>
      <c r="G1535" s="6"/>
      <c r="H1535" s="6"/>
    </row>
    <row r="1536" spans="2:8" x14ac:dyDescent="0.3">
      <c r="B1536" s="75"/>
      <c r="C1536" s="6"/>
      <c r="D1536" s="6"/>
      <c r="E1536" s="16" t="s">
        <v>23</v>
      </c>
      <c r="F1536" s="13">
        <f>SUM(F1518:F1534)</f>
        <v>2778308</v>
      </c>
      <c r="G1536" s="6"/>
      <c r="H1536" s="13"/>
    </row>
    <row r="1537" spans="2:8" ht="17.25" thickBot="1" x14ac:dyDescent="0.35">
      <c r="B1537" s="76"/>
      <c r="C1537" s="19" t="s">
        <v>24</v>
      </c>
      <c r="D1537" s="14"/>
      <c r="E1537" s="14" t="s">
        <v>20</v>
      </c>
      <c r="F1537" s="15"/>
      <c r="G1537" s="14"/>
      <c r="H1537" s="14"/>
    </row>
    <row r="1538" spans="2:8" x14ac:dyDescent="0.3">
      <c r="E1538" t="s">
        <v>181</v>
      </c>
      <c r="F1538" s="9">
        <v>87000</v>
      </c>
    </row>
    <row r="1539" spans="2:8" x14ac:dyDescent="0.3">
      <c r="E1539" t="s">
        <v>182</v>
      </c>
      <c r="F1539" s="9">
        <v>20000</v>
      </c>
    </row>
    <row r="1540" spans="2:8" ht="17.25" thickBot="1" x14ac:dyDescent="0.35">
      <c r="E1540" t="s">
        <v>193</v>
      </c>
      <c r="F1540" s="9">
        <v>20000</v>
      </c>
    </row>
    <row r="1541" spans="2:8" x14ac:dyDescent="0.3">
      <c r="B1541" s="74" t="s">
        <v>199</v>
      </c>
      <c r="C1541" s="77" t="s">
        <v>6</v>
      </c>
      <c r="D1541" s="20"/>
      <c r="E1541" s="20" t="s">
        <v>37</v>
      </c>
      <c r="F1541" s="71"/>
      <c r="G1541" s="71"/>
      <c r="H1541" s="20" t="s">
        <v>82</v>
      </c>
    </row>
    <row r="1542" spans="2:8" x14ac:dyDescent="0.3">
      <c r="B1542" s="75"/>
      <c r="C1542" s="78"/>
      <c r="D1542" s="6"/>
      <c r="E1542" s="6"/>
      <c r="F1542" s="13"/>
      <c r="G1542" s="6"/>
      <c r="H1542" s="6"/>
    </row>
    <row r="1543" spans="2:8" x14ac:dyDescent="0.3">
      <c r="B1543" s="75"/>
      <c r="C1543" s="79" t="s">
        <v>94</v>
      </c>
      <c r="D1543" s="6"/>
      <c r="E1543" s="6" t="s">
        <v>10</v>
      </c>
      <c r="F1543" s="13">
        <v>102000</v>
      </c>
      <c r="G1543" s="13">
        <f>SUM(F1543,F1544,F1547,F1548,F1553,F1554)</f>
        <v>458094</v>
      </c>
      <c r="H1543" s="13" t="s">
        <v>32</v>
      </c>
    </row>
    <row r="1544" spans="2:8" x14ac:dyDescent="0.3">
      <c r="B1544" s="75"/>
      <c r="C1544" s="80"/>
      <c r="D1544" s="6"/>
      <c r="E1544" s="6" t="s">
        <v>11</v>
      </c>
      <c r="F1544" s="13">
        <f>137640+F1566</f>
        <v>142640</v>
      </c>
      <c r="G1544" s="6"/>
      <c r="H1544" s="6" t="s">
        <v>32</v>
      </c>
    </row>
    <row r="1545" spans="2:8" x14ac:dyDescent="0.3">
      <c r="B1545" s="75"/>
      <c r="C1545" s="80"/>
      <c r="D1545" s="6"/>
      <c r="E1545" s="6" t="s">
        <v>184</v>
      </c>
      <c r="F1545" s="13">
        <v>331735</v>
      </c>
      <c r="G1545" s="13">
        <f>F1545+F1556+F1564+F1560</f>
        <v>1112188</v>
      </c>
      <c r="H1545" s="6" t="s">
        <v>194</v>
      </c>
    </row>
    <row r="1546" spans="2:8" x14ac:dyDescent="0.3">
      <c r="B1546" s="75"/>
      <c r="C1546" s="80"/>
      <c r="D1546" s="6"/>
      <c r="E1546" s="6"/>
      <c r="F1546" s="13"/>
      <c r="G1546" s="13">
        <f>SUM(F1546,F1549)</f>
        <v>30000</v>
      </c>
      <c r="H1546" s="6" t="s">
        <v>33</v>
      </c>
    </row>
    <row r="1547" spans="2:8" x14ac:dyDescent="0.3">
      <c r="B1547" s="75"/>
      <c r="C1547" s="80"/>
      <c r="D1547" s="6"/>
      <c r="E1547" s="6" t="s">
        <v>13</v>
      </c>
      <c r="F1547" s="13">
        <v>113454</v>
      </c>
      <c r="G1547" s="6"/>
      <c r="H1547" s="6" t="s">
        <v>32</v>
      </c>
    </row>
    <row r="1548" spans="2:8" x14ac:dyDescent="0.3">
      <c r="B1548" s="75"/>
      <c r="C1548" s="80"/>
      <c r="D1548" s="6"/>
      <c r="E1548" s="6" t="s">
        <v>17</v>
      </c>
      <c r="F1548" s="13">
        <v>100000</v>
      </c>
      <c r="G1548" s="6">
        <f>I1561</f>
        <v>0</v>
      </c>
      <c r="H1548" s="6" t="s">
        <v>32</v>
      </c>
    </row>
    <row r="1549" spans="2:8" x14ac:dyDescent="0.3">
      <c r="B1549" s="75"/>
      <c r="C1549" s="80"/>
      <c r="D1549" s="6"/>
      <c r="E1549" s="6" t="s">
        <v>18</v>
      </c>
      <c r="F1549" s="13">
        <v>30000</v>
      </c>
      <c r="G1549" s="6"/>
      <c r="H1549" s="6" t="s">
        <v>33</v>
      </c>
    </row>
    <row r="1550" spans="2:8" x14ac:dyDescent="0.3">
      <c r="B1550" s="75"/>
      <c r="C1550" s="81"/>
      <c r="D1550" s="6"/>
      <c r="E1550" t="s">
        <v>92</v>
      </c>
      <c r="F1550" s="59">
        <v>200000</v>
      </c>
      <c r="H1550" t="s">
        <v>78</v>
      </c>
    </row>
    <row r="1551" spans="2:8" x14ac:dyDescent="0.3">
      <c r="B1551" s="75"/>
      <c r="C1551" s="79" t="s">
        <v>95</v>
      </c>
      <c r="D1551" s="6"/>
      <c r="E1551" s="6" t="s">
        <v>90</v>
      </c>
      <c r="F1551" s="60">
        <v>300000</v>
      </c>
      <c r="G1551" s="6"/>
      <c r="H1551" s="6" t="s">
        <v>158</v>
      </c>
    </row>
    <row r="1552" spans="2:8" x14ac:dyDescent="0.3">
      <c r="B1552" s="75"/>
      <c r="C1552" s="81"/>
      <c r="D1552" s="6"/>
      <c r="E1552" s="6" t="s">
        <v>93</v>
      </c>
      <c r="F1552" s="60">
        <v>200000</v>
      </c>
      <c r="G1552" s="6"/>
      <c r="H1552" s="6" t="s">
        <v>78</v>
      </c>
    </row>
    <row r="1553" spans="2:8" x14ac:dyDescent="0.3">
      <c r="B1553" s="75"/>
      <c r="C1553" s="79" t="s">
        <v>97</v>
      </c>
      <c r="D1553" s="6"/>
      <c r="E1553" s="6" t="s">
        <v>14</v>
      </c>
      <c r="F1553" s="13"/>
      <c r="G1553" s="6"/>
      <c r="H1553" s="6" t="s">
        <v>32</v>
      </c>
    </row>
    <row r="1554" spans="2:8" x14ac:dyDescent="0.3">
      <c r="B1554" s="75"/>
      <c r="C1554" s="80"/>
      <c r="D1554" s="6"/>
      <c r="E1554" s="6" t="s">
        <v>15</v>
      </c>
      <c r="F1554" s="13"/>
      <c r="G1554" s="6"/>
      <c r="H1554" s="6" t="s">
        <v>32</v>
      </c>
    </row>
    <row r="1555" spans="2:8" x14ac:dyDescent="0.3">
      <c r="B1555" s="75"/>
      <c r="C1555" s="80"/>
      <c r="D1555" s="6"/>
      <c r="E1555" s="6" t="s">
        <v>19</v>
      </c>
      <c r="F1555" s="13"/>
      <c r="G1555" s="6"/>
      <c r="H1555" s="6"/>
    </row>
    <row r="1556" spans="2:8" x14ac:dyDescent="0.3">
      <c r="B1556" s="75"/>
      <c r="C1556" s="80"/>
      <c r="D1556" s="6"/>
      <c r="E1556" s="6" t="s">
        <v>188</v>
      </c>
      <c r="F1556" s="13">
        <v>460453</v>
      </c>
      <c r="G1556" s="13"/>
      <c r="H1556" s="6"/>
    </row>
    <row r="1557" spans="2:8" x14ac:dyDescent="0.3">
      <c r="B1557" s="75"/>
      <c r="C1557" s="81"/>
      <c r="D1557" s="6"/>
      <c r="E1557" s="6" t="s">
        <v>96</v>
      </c>
      <c r="F1557" s="60">
        <v>1000000</v>
      </c>
      <c r="G1557" s="6"/>
      <c r="H1557" s="6" t="s">
        <v>129</v>
      </c>
    </row>
    <row r="1558" spans="2:8" x14ac:dyDescent="0.3">
      <c r="B1558" s="75"/>
      <c r="C1558" s="82" t="s">
        <v>26</v>
      </c>
      <c r="D1558" s="6"/>
      <c r="E1558" s="6" t="s">
        <v>27</v>
      </c>
      <c r="F1558" s="13"/>
      <c r="G1558" s="6"/>
      <c r="H1558" s="6"/>
    </row>
    <row r="1559" spans="2:8" x14ac:dyDescent="0.3">
      <c r="B1559" s="75"/>
      <c r="C1559" s="83"/>
      <c r="D1559" s="6"/>
      <c r="E1559" s="6" t="s">
        <v>38</v>
      </c>
      <c r="F1559" s="13"/>
      <c r="G1559" s="6"/>
      <c r="H1559" s="6"/>
    </row>
    <row r="1560" spans="2:8" x14ac:dyDescent="0.3">
      <c r="B1560" s="75"/>
      <c r="C1560" s="70"/>
      <c r="D1560" s="6"/>
      <c r="E1560" s="6" t="s">
        <v>197</v>
      </c>
      <c r="F1560" s="9">
        <v>300000</v>
      </c>
      <c r="G1560" s="6"/>
      <c r="H1560" s="6"/>
    </row>
    <row r="1561" spans="2:8" x14ac:dyDescent="0.3">
      <c r="B1561" s="75"/>
      <c r="C1561" s="6"/>
      <c r="D1561" s="6"/>
      <c r="E1561" s="16" t="s">
        <v>23</v>
      </c>
      <c r="F1561" s="13">
        <f>SUM(F1543:F1559)</f>
        <v>2980282</v>
      </c>
      <c r="G1561" s="6"/>
      <c r="H1561" s="13"/>
    </row>
    <row r="1562" spans="2:8" ht="17.25" thickBot="1" x14ac:dyDescent="0.35">
      <c r="B1562" s="76"/>
      <c r="C1562" s="19" t="s">
        <v>24</v>
      </c>
      <c r="D1562" s="14"/>
      <c r="E1562" s="14" t="s">
        <v>20</v>
      </c>
      <c r="F1562" s="15"/>
      <c r="G1562" s="14"/>
      <c r="H1562" s="14"/>
    </row>
    <row r="1563" spans="2:8" x14ac:dyDescent="0.3">
      <c r="E1563" t="s">
        <v>181</v>
      </c>
      <c r="F1563" s="9">
        <v>87000</v>
      </c>
    </row>
    <row r="1564" spans="2:8" x14ac:dyDescent="0.3">
      <c r="E1564" t="s">
        <v>182</v>
      </c>
      <c r="F1564" s="9">
        <v>20000</v>
      </c>
    </row>
    <row r="1565" spans="2:8" x14ac:dyDescent="0.3">
      <c r="E1565" t="s">
        <v>193</v>
      </c>
      <c r="F1565" s="9">
        <v>20000</v>
      </c>
    </row>
    <row r="1566" spans="2:8" ht="17.25" thickBot="1" x14ac:dyDescent="0.35">
      <c r="E1566" t="s">
        <v>200</v>
      </c>
      <c r="F1566" s="9">
        <v>5000</v>
      </c>
    </row>
    <row r="1567" spans="2:8" x14ac:dyDescent="0.3">
      <c r="B1567" s="74" t="s">
        <v>201</v>
      </c>
      <c r="C1567" s="77" t="s">
        <v>6</v>
      </c>
      <c r="D1567" s="20"/>
      <c r="E1567" s="20" t="s">
        <v>37</v>
      </c>
      <c r="F1567" s="71"/>
      <c r="G1567" s="71"/>
      <c r="H1567" s="20" t="s">
        <v>82</v>
      </c>
    </row>
    <row r="1568" spans="2:8" x14ac:dyDescent="0.3">
      <c r="B1568" s="75"/>
      <c r="C1568" s="78"/>
      <c r="D1568" s="6"/>
      <c r="E1568" s="6"/>
      <c r="F1568" s="13"/>
      <c r="G1568" s="6"/>
      <c r="H1568" s="6"/>
    </row>
    <row r="1569" spans="2:10" x14ac:dyDescent="0.3">
      <c r="B1569" s="75"/>
      <c r="C1569" s="79" t="s">
        <v>94</v>
      </c>
      <c r="D1569" s="6"/>
      <c r="E1569" s="6" t="s">
        <v>10</v>
      </c>
      <c r="F1569" s="13">
        <v>102000</v>
      </c>
      <c r="G1569" s="13">
        <f>SUM(F1569,F1570,F1573,F1574,F1579,F1580)</f>
        <v>465956</v>
      </c>
      <c r="H1569" s="13" t="s">
        <v>32</v>
      </c>
    </row>
    <row r="1570" spans="2:10" x14ac:dyDescent="0.3">
      <c r="B1570" s="75"/>
      <c r="C1570" s="80"/>
      <c r="D1570" s="6"/>
      <c r="E1570" s="6" t="s">
        <v>11</v>
      </c>
      <c r="F1570" s="13">
        <v>150502</v>
      </c>
      <c r="G1570" s="6"/>
      <c r="H1570" s="6" t="s">
        <v>32</v>
      </c>
    </row>
    <row r="1571" spans="2:10" x14ac:dyDescent="0.3">
      <c r="B1571" s="75"/>
      <c r="C1571" s="80"/>
      <c r="D1571" s="6"/>
      <c r="E1571" s="6" t="s">
        <v>184</v>
      </c>
      <c r="F1571" s="13">
        <v>166600</v>
      </c>
      <c r="G1571" s="13">
        <f>F1571+F1582+F1590+F1586</f>
        <v>944010</v>
      </c>
      <c r="H1571" s="6" t="s">
        <v>194</v>
      </c>
      <c r="I1571">
        <v>270000</v>
      </c>
      <c r="J1571" s="9">
        <f>G1571+I1571</f>
        <v>1214010</v>
      </c>
    </row>
    <row r="1572" spans="2:10" x14ac:dyDescent="0.3">
      <c r="B1572" s="75"/>
      <c r="C1572" s="80"/>
      <c r="D1572" s="6"/>
      <c r="E1572" s="6"/>
      <c r="F1572" s="13"/>
      <c r="G1572" s="13">
        <f>SUM(F1572,F1575)</f>
        <v>30000</v>
      </c>
      <c r="H1572" s="6" t="s">
        <v>33</v>
      </c>
    </row>
    <row r="1573" spans="2:10" x14ac:dyDescent="0.3">
      <c r="B1573" s="75"/>
      <c r="C1573" s="80"/>
      <c r="D1573" s="6"/>
      <c r="E1573" s="6" t="s">
        <v>13</v>
      </c>
      <c r="F1573" s="13">
        <v>113454</v>
      </c>
      <c r="G1573" s="6"/>
      <c r="H1573" s="6" t="s">
        <v>32</v>
      </c>
    </row>
    <row r="1574" spans="2:10" x14ac:dyDescent="0.3">
      <c r="B1574" s="75"/>
      <c r="C1574" s="80"/>
      <c r="D1574" s="6"/>
      <c r="E1574" s="6" t="s">
        <v>17</v>
      </c>
      <c r="F1574" s="13">
        <v>100000</v>
      </c>
      <c r="G1574" s="6">
        <f>I1587</f>
        <v>0</v>
      </c>
      <c r="H1574" s="6" t="s">
        <v>32</v>
      </c>
    </row>
    <row r="1575" spans="2:10" x14ac:dyDescent="0.3">
      <c r="B1575" s="75"/>
      <c r="C1575" s="80"/>
      <c r="D1575" s="6"/>
      <c r="E1575" s="6" t="s">
        <v>18</v>
      </c>
      <c r="F1575" s="13">
        <v>30000</v>
      </c>
      <c r="G1575" s="6"/>
      <c r="H1575" s="6" t="s">
        <v>33</v>
      </c>
    </row>
    <row r="1576" spans="2:10" x14ac:dyDescent="0.3">
      <c r="B1576" s="75"/>
      <c r="C1576" s="81"/>
      <c r="D1576" s="6"/>
      <c r="E1576" t="s">
        <v>92</v>
      </c>
      <c r="F1576" s="59">
        <v>200000</v>
      </c>
      <c r="H1576" t="s">
        <v>78</v>
      </c>
    </row>
    <row r="1577" spans="2:10" x14ac:dyDescent="0.3">
      <c r="B1577" s="75"/>
      <c r="C1577" s="79" t="s">
        <v>95</v>
      </c>
      <c r="D1577" s="6"/>
      <c r="E1577" s="6" t="s">
        <v>90</v>
      </c>
      <c r="F1577" s="60">
        <v>300000</v>
      </c>
      <c r="G1577" s="6"/>
      <c r="H1577" s="6" t="s">
        <v>158</v>
      </c>
    </row>
    <row r="1578" spans="2:10" x14ac:dyDescent="0.3">
      <c r="B1578" s="75"/>
      <c r="C1578" s="81"/>
      <c r="D1578" s="6"/>
      <c r="E1578" s="6" t="s">
        <v>93</v>
      </c>
      <c r="F1578" s="60">
        <v>200000</v>
      </c>
      <c r="G1578" s="6"/>
      <c r="H1578" s="6" t="s">
        <v>78</v>
      </c>
    </row>
    <row r="1579" spans="2:10" x14ac:dyDescent="0.3">
      <c r="B1579" s="75"/>
      <c r="C1579" s="79" t="s">
        <v>97</v>
      </c>
      <c r="D1579" s="6"/>
      <c r="E1579" s="6" t="s">
        <v>14</v>
      </c>
      <c r="F1579" s="13"/>
      <c r="G1579" s="6"/>
      <c r="H1579" s="6" t="s">
        <v>32</v>
      </c>
    </row>
    <row r="1580" spans="2:10" x14ac:dyDescent="0.3">
      <c r="B1580" s="75"/>
      <c r="C1580" s="80"/>
      <c r="D1580" s="6"/>
      <c r="E1580" s="6" t="s">
        <v>15</v>
      </c>
      <c r="F1580" s="13"/>
      <c r="G1580" s="6"/>
      <c r="H1580" s="6" t="s">
        <v>32</v>
      </c>
    </row>
    <row r="1581" spans="2:10" x14ac:dyDescent="0.3">
      <c r="B1581" s="75"/>
      <c r="C1581" s="80"/>
      <c r="D1581" s="6"/>
      <c r="E1581" s="6" t="s">
        <v>19</v>
      </c>
      <c r="F1581" s="13"/>
      <c r="G1581" s="6"/>
      <c r="H1581" s="6"/>
    </row>
    <row r="1582" spans="2:10" x14ac:dyDescent="0.3">
      <c r="B1582" s="75"/>
      <c r="C1582" s="80"/>
      <c r="D1582" s="6"/>
      <c r="E1582" s="6" t="s">
        <v>188</v>
      </c>
      <c r="F1582" s="13">
        <v>457410</v>
      </c>
      <c r="G1582" s="13"/>
      <c r="H1582" s="6"/>
    </row>
    <row r="1583" spans="2:10" x14ac:dyDescent="0.3">
      <c r="B1583" s="75"/>
      <c r="C1583" s="81"/>
      <c r="D1583" s="6"/>
      <c r="E1583" s="6" t="s">
        <v>96</v>
      </c>
      <c r="F1583" s="60">
        <v>1000000</v>
      </c>
      <c r="G1583" s="6"/>
      <c r="H1583" s="6" t="s">
        <v>129</v>
      </c>
    </row>
    <row r="1584" spans="2:10" x14ac:dyDescent="0.3">
      <c r="B1584" s="75"/>
      <c r="C1584" s="82" t="s">
        <v>26</v>
      </c>
      <c r="D1584" s="6"/>
      <c r="E1584" s="6" t="s">
        <v>27</v>
      </c>
      <c r="F1584" s="13"/>
      <c r="G1584" s="6"/>
      <c r="H1584" s="6"/>
    </row>
    <row r="1585" spans="2:11" x14ac:dyDescent="0.3">
      <c r="B1585" s="75"/>
      <c r="C1585" s="83"/>
      <c r="D1585" s="6"/>
      <c r="E1585" s="6" t="s">
        <v>38</v>
      </c>
      <c r="F1585" s="13"/>
      <c r="G1585" s="6"/>
      <c r="H1585" s="6"/>
    </row>
    <row r="1586" spans="2:11" x14ac:dyDescent="0.3">
      <c r="B1586" s="75"/>
      <c r="C1586" s="70"/>
      <c r="D1586" s="6"/>
      <c r="E1586" s="6" t="s">
        <v>197</v>
      </c>
      <c r="F1586" s="9">
        <v>300000</v>
      </c>
      <c r="G1586" s="6"/>
      <c r="H1586" s="6"/>
    </row>
    <row r="1587" spans="2:11" x14ac:dyDescent="0.3">
      <c r="B1587" s="75"/>
      <c r="C1587" s="6"/>
      <c r="D1587" s="6"/>
      <c r="E1587" s="16" t="s">
        <v>23</v>
      </c>
      <c r="F1587" s="13">
        <f>SUM(F1569:F1585)</f>
        <v>2819966</v>
      </c>
      <c r="G1587" s="6"/>
      <c r="H1587" s="13"/>
    </row>
    <row r="1588" spans="2:11" ht="17.25" thickBot="1" x14ac:dyDescent="0.35">
      <c r="B1588" s="76"/>
      <c r="C1588" s="19" t="s">
        <v>24</v>
      </c>
      <c r="D1588" s="14"/>
      <c r="E1588" s="14" t="s">
        <v>20</v>
      </c>
      <c r="F1588" s="15"/>
      <c r="G1588" s="14"/>
      <c r="H1588" s="14"/>
    </row>
    <row r="1589" spans="2:11" x14ac:dyDescent="0.3">
      <c r="E1589" t="s">
        <v>181</v>
      </c>
      <c r="F1589" s="9">
        <v>87000</v>
      </c>
    </row>
    <row r="1590" spans="2:11" x14ac:dyDescent="0.3">
      <c r="E1590" t="s">
        <v>182</v>
      </c>
      <c r="F1590" s="9">
        <v>20000</v>
      </c>
    </row>
    <row r="1591" spans="2:11" x14ac:dyDescent="0.3">
      <c r="E1591" t="s">
        <v>193</v>
      </c>
      <c r="F1591" s="9">
        <v>20000</v>
      </c>
    </row>
    <row r="1592" spans="2:11" ht="17.25" thickBot="1" x14ac:dyDescent="0.35">
      <c r="E1592" t="s">
        <v>200</v>
      </c>
      <c r="F1592" s="9">
        <v>5000</v>
      </c>
    </row>
    <row r="1593" spans="2:11" x14ac:dyDescent="0.3">
      <c r="B1593" s="74" t="s">
        <v>202</v>
      </c>
      <c r="C1593" s="77" t="s">
        <v>6</v>
      </c>
      <c r="D1593" s="20"/>
      <c r="E1593" s="20" t="s">
        <v>37</v>
      </c>
      <c r="F1593" s="71"/>
      <c r="G1593" s="71"/>
      <c r="H1593" s="20" t="s">
        <v>82</v>
      </c>
    </row>
    <row r="1594" spans="2:11" x14ac:dyDescent="0.3">
      <c r="B1594" s="75"/>
      <c r="C1594" s="78"/>
      <c r="D1594" s="6"/>
      <c r="E1594" s="6"/>
      <c r="F1594" s="13"/>
      <c r="G1594" s="6"/>
      <c r="H1594" s="6"/>
    </row>
    <row r="1595" spans="2:11" x14ac:dyDescent="0.3">
      <c r="B1595" s="75"/>
      <c r="C1595" s="79" t="s">
        <v>94</v>
      </c>
      <c r="D1595" s="6"/>
      <c r="E1595" s="6" t="s">
        <v>10</v>
      </c>
      <c r="F1595" s="13">
        <v>102000</v>
      </c>
      <c r="G1595" s="13">
        <f>SUM(F1595,F1596,F1599,F1600,F1605,F1606)</f>
        <v>533484</v>
      </c>
      <c r="H1595" s="13" t="s">
        <v>32</v>
      </c>
    </row>
    <row r="1596" spans="2:11" x14ac:dyDescent="0.3">
      <c r="B1596" s="75"/>
      <c r="C1596" s="80"/>
      <c r="D1596" s="6"/>
      <c r="E1596" s="6" t="s">
        <v>11</v>
      </c>
      <c r="F1596" s="13">
        <v>218030</v>
      </c>
      <c r="G1596" s="6"/>
      <c r="H1596" s="6" t="s">
        <v>32</v>
      </c>
    </row>
    <row r="1597" spans="2:11" x14ac:dyDescent="0.3">
      <c r="B1597" s="75"/>
      <c r="C1597" s="80"/>
      <c r="D1597" s="6"/>
      <c r="E1597" s="6" t="s">
        <v>184</v>
      </c>
      <c r="F1597" s="13">
        <v>316943</v>
      </c>
      <c r="G1597" s="13">
        <f>F1597+F1608+F1616+F1612</f>
        <v>1094353</v>
      </c>
      <c r="H1597" s="6" t="s">
        <v>194</v>
      </c>
      <c r="J1597" s="9">
        <f>G1597-K1597</f>
        <v>694353</v>
      </c>
      <c r="K1597">
        <v>400000</v>
      </c>
    </row>
    <row r="1598" spans="2:11" x14ac:dyDescent="0.3">
      <c r="B1598" s="75"/>
      <c r="C1598" s="80"/>
      <c r="D1598" s="6"/>
      <c r="E1598" s="6"/>
      <c r="F1598" s="13"/>
      <c r="G1598" s="13">
        <f>SUM(F1598,F1601)</f>
        <v>30000</v>
      </c>
      <c r="H1598" s="6" t="s">
        <v>33</v>
      </c>
    </row>
    <row r="1599" spans="2:11" x14ac:dyDescent="0.3">
      <c r="B1599" s="75"/>
      <c r="C1599" s="80"/>
      <c r="D1599" s="6"/>
      <c r="E1599" s="6" t="s">
        <v>13</v>
      </c>
      <c r="F1599" s="13">
        <v>113454</v>
      </c>
      <c r="G1599" s="6"/>
      <c r="H1599" s="6" t="s">
        <v>32</v>
      </c>
    </row>
    <row r="1600" spans="2:11" x14ac:dyDescent="0.3">
      <c r="B1600" s="75"/>
      <c r="C1600" s="80"/>
      <c r="D1600" s="6"/>
      <c r="E1600" s="6" t="s">
        <v>17</v>
      </c>
      <c r="F1600" s="13">
        <v>100000</v>
      </c>
      <c r="G1600" s="6">
        <f>I1613</f>
        <v>0</v>
      </c>
      <c r="H1600" s="6" t="s">
        <v>32</v>
      </c>
    </row>
    <row r="1601" spans="2:8" x14ac:dyDescent="0.3">
      <c r="B1601" s="75"/>
      <c r="C1601" s="80"/>
      <c r="D1601" s="6"/>
      <c r="E1601" s="6" t="s">
        <v>18</v>
      </c>
      <c r="F1601" s="13">
        <v>30000</v>
      </c>
      <c r="G1601" s="6"/>
      <c r="H1601" s="6" t="s">
        <v>33</v>
      </c>
    </row>
    <row r="1602" spans="2:8" x14ac:dyDescent="0.3">
      <c r="B1602" s="75"/>
      <c r="C1602" s="81"/>
      <c r="D1602" s="6"/>
      <c r="E1602" t="s">
        <v>92</v>
      </c>
      <c r="F1602" s="59">
        <v>200000</v>
      </c>
      <c r="H1602" t="s">
        <v>78</v>
      </c>
    </row>
    <row r="1603" spans="2:8" x14ac:dyDescent="0.3">
      <c r="B1603" s="75"/>
      <c r="C1603" s="79" t="s">
        <v>95</v>
      </c>
      <c r="D1603" s="6"/>
      <c r="E1603" s="6" t="s">
        <v>90</v>
      </c>
      <c r="F1603" s="60">
        <v>300000</v>
      </c>
      <c r="G1603" s="6"/>
      <c r="H1603" s="6" t="s">
        <v>158</v>
      </c>
    </row>
    <row r="1604" spans="2:8" x14ac:dyDescent="0.3">
      <c r="B1604" s="75"/>
      <c r="C1604" s="81"/>
      <c r="D1604" s="6"/>
      <c r="E1604" s="6" t="s">
        <v>93</v>
      </c>
      <c r="F1604" s="60">
        <v>200000</v>
      </c>
      <c r="G1604" s="6"/>
      <c r="H1604" s="6" t="s">
        <v>78</v>
      </c>
    </row>
    <row r="1605" spans="2:8" x14ac:dyDescent="0.3">
      <c r="B1605" s="75"/>
      <c r="C1605" s="79" t="s">
        <v>97</v>
      </c>
      <c r="D1605" s="6"/>
      <c r="E1605" s="6" t="s">
        <v>14</v>
      </c>
      <c r="F1605" s="13"/>
      <c r="G1605" s="6"/>
      <c r="H1605" s="6" t="s">
        <v>32</v>
      </c>
    </row>
    <row r="1606" spans="2:8" x14ac:dyDescent="0.3">
      <c r="B1606" s="75"/>
      <c r="C1606" s="80"/>
      <c r="D1606" s="6"/>
      <c r="E1606" s="6" t="s">
        <v>15</v>
      </c>
      <c r="F1606" s="13"/>
      <c r="G1606" s="6"/>
      <c r="H1606" s="6" t="s">
        <v>32</v>
      </c>
    </row>
    <row r="1607" spans="2:8" x14ac:dyDescent="0.3">
      <c r="B1607" s="75"/>
      <c r="C1607" s="80"/>
      <c r="D1607" s="6"/>
      <c r="E1607" s="6" t="s">
        <v>19</v>
      </c>
      <c r="F1607" s="13"/>
      <c r="G1607" s="6"/>
      <c r="H1607" s="6"/>
    </row>
    <row r="1608" spans="2:8" x14ac:dyDescent="0.3">
      <c r="B1608" s="75"/>
      <c r="C1608" s="80"/>
      <c r="D1608" s="6"/>
      <c r="E1608" s="6" t="s">
        <v>188</v>
      </c>
      <c r="F1608" s="13">
        <v>457410</v>
      </c>
      <c r="G1608" s="13"/>
      <c r="H1608" s="6"/>
    </row>
    <row r="1609" spans="2:8" x14ac:dyDescent="0.3">
      <c r="B1609" s="75"/>
      <c r="C1609" s="81"/>
      <c r="D1609" s="6"/>
      <c r="E1609" s="6" t="s">
        <v>96</v>
      </c>
      <c r="F1609" s="60">
        <v>1000000</v>
      </c>
      <c r="G1609" s="6"/>
      <c r="H1609" s="6" t="s">
        <v>129</v>
      </c>
    </row>
    <row r="1610" spans="2:8" x14ac:dyDescent="0.3">
      <c r="B1610" s="75"/>
      <c r="C1610" s="82" t="s">
        <v>26</v>
      </c>
      <c r="D1610" s="6"/>
      <c r="E1610" s="6" t="s">
        <v>27</v>
      </c>
      <c r="F1610" s="13"/>
      <c r="G1610" s="6"/>
      <c r="H1610" s="6"/>
    </row>
    <row r="1611" spans="2:8" x14ac:dyDescent="0.3">
      <c r="B1611" s="75"/>
      <c r="C1611" s="83"/>
      <c r="D1611" s="6"/>
      <c r="E1611" s="6" t="s">
        <v>38</v>
      </c>
      <c r="F1611" s="13"/>
      <c r="G1611" s="6"/>
      <c r="H1611" s="6"/>
    </row>
    <row r="1612" spans="2:8" x14ac:dyDescent="0.3">
      <c r="B1612" s="75"/>
      <c r="C1612" s="70"/>
      <c r="D1612" s="6"/>
      <c r="E1612" s="6" t="s">
        <v>197</v>
      </c>
      <c r="F1612" s="9">
        <v>300000</v>
      </c>
      <c r="G1612" s="6"/>
      <c r="H1612" s="6"/>
    </row>
    <row r="1613" spans="2:8" x14ac:dyDescent="0.3">
      <c r="B1613" s="75"/>
      <c r="C1613" s="6"/>
      <c r="D1613" s="6"/>
      <c r="E1613" s="16" t="s">
        <v>23</v>
      </c>
      <c r="F1613" s="13">
        <f>SUM(F1595:F1611)</f>
        <v>3037837</v>
      </c>
      <c r="G1613" s="6"/>
      <c r="H1613" s="13"/>
    </row>
    <row r="1614" spans="2:8" ht="17.25" thickBot="1" x14ac:dyDescent="0.35">
      <c r="B1614" s="76"/>
      <c r="C1614" s="19" t="s">
        <v>24</v>
      </c>
      <c r="D1614" s="14"/>
      <c r="E1614" s="14" t="s">
        <v>20</v>
      </c>
      <c r="F1614" s="15"/>
      <c r="G1614" s="14"/>
      <c r="H1614" s="14"/>
    </row>
    <row r="1615" spans="2:8" x14ac:dyDescent="0.3">
      <c r="E1615" t="s">
        <v>181</v>
      </c>
      <c r="F1615" s="9">
        <v>87000</v>
      </c>
    </row>
    <row r="1616" spans="2:8" x14ac:dyDescent="0.3">
      <c r="E1616" t="s">
        <v>182</v>
      </c>
      <c r="F1616" s="9">
        <v>20000</v>
      </c>
    </row>
    <row r="1617" spans="2:8" ht="17.25" thickBot="1" x14ac:dyDescent="0.35">
      <c r="E1617" t="s">
        <v>193</v>
      </c>
      <c r="F1617" s="9">
        <v>20000</v>
      </c>
    </row>
    <row r="1618" spans="2:8" x14ac:dyDescent="0.3">
      <c r="B1618" s="74" t="s">
        <v>203</v>
      </c>
      <c r="C1618" s="77" t="s">
        <v>6</v>
      </c>
      <c r="D1618" s="20"/>
      <c r="E1618" s="20" t="s">
        <v>37</v>
      </c>
      <c r="F1618" s="71"/>
      <c r="G1618" s="71"/>
      <c r="H1618" s="20" t="s">
        <v>82</v>
      </c>
    </row>
    <row r="1619" spans="2:8" x14ac:dyDescent="0.3">
      <c r="B1619" s="75"/>
      <c r="C1619" s="78"/>
      <c r="D1619" s="6"/>
      <c r="E1619" s="6"/>
      <c r="F1619" s="13"/>
      <c r="G1619" s="6"/>
      <c r="H1619" s="6"/>
    </row>
    <row r="1620" spans="2:8" x14ac:dyDescent="0.3">
      <c r="B1620" s="75"/>
      <c r="C1620" s="79" t="s">
        <v>94</v>
      </c>
      <c r="D1620" s="6"/>
      <c r="E1620" s="6" t="s">
        <v>10</v>
      </c>
      <c r="F1620" s="13">
        <v>102000</v>
      </c>
      <c r="G1620" s="13">
        <f>SUM(F1620,F1621,F1624,F1625,F1630,F1631)</f>
        <v>471269</v>
      </c>
      <c r="H1620" s="13" t="s">
        <v>32</v>
      </c>
    </row>
    <row r="1621" spans="2:8" x14ac:dyDescent="0.3">
      <c r="B1621" s="75"/>
      <c r="C1621" s="80"/>
      <c r="D1621" s="6"/>
      <c r="E1621" s="6" t="s">
        <v>11</v>
      </c>
      <c r="F1621" s="13">
        <v>155815</v>
      </c>
      <c r="G1621" s="6"/>
      <c r="H1621" s="6" t="s">
        <v>32</v>
      </c>
    </row>
    <row r="1622" spans="2:8" x14ac:dyDescent="0.3">
      <c r="B1622" s="75"/>
      <c r="C1622" s="80"/>
      <c r="D1622" s="6"/>
      <c r="E1622" s="6" t="s">
        <v>184</v>
      </c>
      <c r="F1622" s="13">
        <v>198200</v>
      </c>
      <c r="G1622" s="13">
        <f>F1622+F1633+F1641+F1637</f>
        <v>975610</v>
      </c>
      <c r="H1622" s="6" t="s">
        <v>194</v>
      </c>
    </row>
    <row r="1623" spans="2:8" x14ac:dyDescent="0.3">
      <c r="B1623" s="75"/>
      <c r="C1623" s="80"/>
      <c r="D1623" s="6"/>
      <c r="E1623" s="6"/>
      <c r="F1623" s="13"/>
      <c r="G1623" s="13">
        <f>SUM(F1623,F1626)</f>
        <v>30000</v>
      </c>
      <c r="H1623" s="6" t="s">
        <v>33</v>
      </c>
    </row>
    <row r="1624" spans="2:8" x14ac:dyDescent="0.3">
      <c r="B1624" s="75"/>
      <c r="C1624" s="80"/>
      <c r="D1624" s="6"/>
      <c r="E1624" s="6" t="s">
        <v>13</v>
      </c>
      <c r="F1624" s="13">
        <v>113454</v>
      </c>
      <c r="G1624" s="6"/>
      <c r="H1624" s="6" t="s">
        <v>32</v>
      </c>
    </row>
    <row r="1625" spans="2:8" x14ac:dyDescent="0.3">
      <c r="B1625" s="75"/>
      <c r="C1625" s="80"/>
      <c r="D1625" s="6"/>
      <c r="E1625" s="6" t="s">
        <v>17</v>
      </c>
      <c r="F1625" s="13">
        <v>100000</v>
      </c>
      <c r="G1625" s="6">
        <f>I1638</f>
        <v>0</v>
      </c>
      <c r="H1625" s="6" t="s">
        <v>32</v>
      </c>
    </row>
    <row r="1626" spans="2:8" x14ac:dyDescent="0.3">
      <c r="B1626" s="75"/>
      <c r="C1626" s="80"/>
      <c r="D1626" s="6"/>
      <c r="E1626" s="6" t="s">
        <v>18</v>
      </c>
      <c r="F1626" s="13">
        <v>30000</v>
      </c>
      <c r="G1626" s="6"/>
      <c r="H1626" s="6" t="s">
        <v>33</v>
      </c>
    </row>
    <row r="1627" spans="2:8" x14ac:dyDescent="0.3">
      <c r="B1627" s="75"/>
      <c r="C1627" s="81"/>
      <c r="D1627" s="6"/>
      <c r="E1627" t="s">
        <v>92</v>
      </c>
      <c r="F1627" s="59">
        <v>200000</v>
      </c>
      <c r="H1627" t="s">
        <v>78</v>
      </c>
    </row>
    <row r="1628" spans="2:8" x14ac:dyDescent="0.3">
      <c r="B1628" s="75"/>
      <c r="C1628" s="79" t="s">
        <v>95</v>
      </c>
      <c r="D1628" s="6"/>
      <c r="E1628" s="6" t="s">
        <v>90</v>
      </c>
      <c r="F1628" s="60">
        <v>300000</v>
      </c>
      <c r="G1628" s="6"/>
      <c r="H1628" s="6" t="s">
        <v>158</v>
      </c>
    </row>
    <row r="1629" spans="2:8" x14ac:dyDescent="0.3">
      <c r="B1629" s="75"/>
      <c r="C1629" s="81"/>
      <c r="D1629" s="6"/>
      <c r="E1629" s="6" t="s">
        <v>93</v>
      </c>
      <c r="F1629" s="60">
        <v>200000</v>
      </c>
      <c r="G1629" s="6"/>
      <c r="H1629" s="6" t="s">
        <v>78</v>
      </c>
    </row>
    <row r="1630" spans="2:8" x14ac:dyDescent="0.3">
      <c r="B1630" s="75"/>
      <c r="C1630" s="79" t="s">
        <v>97</v>
      </c>
      <c r="D1630" s="6"/>
      <c r="E1630" s="6" t="s">
        <v>14</v>
      </c>
      <c r="F1630" s="13"/>
      <c r="G1630" s="6"/>
      <c r="H1630" s="6" t="s">
        <v>32</v>
      </c>
    </row>
    <row r="1631" spans="2:8" x14ac:dyDescent="0.3">
      <c r="B1631" s="75"/>
      <c r="C1631" s="80"/>
      <c r="D1631" s="6"/>
      <c r="E1631" s="6" t="s">
        <v>15</v>
      </c>
      <c r="F1631" s="13"/>
      <c r="G1631" s="6"/>
      <c r="H1631" s="6" t="s">
        <v>32</v>
      </c>
    </row>
    <row r="1632" spans="2:8" x14ac:dyDescent="0.3">
      <c r="B1632" s="75"/>
      <c r="C1632" s="80"/>
      <c r="D1632" s="6"/>
      <c r="E1632" s="6" t="s">
        <v>19</v>
      </c>
      <c r="F1632" s="13"/>
      <c r="G1632" s="6"/>
      <c r="H1632" s="6"/>
    </row>
    <row r="1633" spans="2:8" x14ac:dyDescent="0.3">
      <c r="B1633" s="75"/>
      <c r="C1633" s="80"/>
      <c r="D1633" s="6"/>
      <c r="E1633" s="6" t="s">
        <v>188</v>
      </c>
      <c r="F1633" s="13">
        <v>457410</v>
      </c>
      <c r="G1633" s="13"/>
      <c r="H1633" s="6"/>
    </row>
    <row r="1634" spans="2:8" x14ac:dyDescent="0.3">
      <c r="B1634" s="75"/>
      <c r="C1634" s="81"/>
      <c r="D1634" s="6"/>
      <c r="E1634" s="6" t="s">
        <v>96</v>
      </c>
      <c r="F1634" s="60">
        <v>1000000</v>
      </c>
      <c r="G1634" s="6"/>
      <c r="H1634" s="6" t="s">
        <v>129</v>
      </c>
    </row>
    <row r="1635" spans="2:8" x14ac:dyDescent="0.3">
      <c r="B1635" s="75"/>
      <c r="C1635" s="82" t="s">
        <v>26</v>
      </c>
      <c r="D1635" s="6"/>
      <c r="E1635" s="6" t="s">
        <v>27</v>
      </c>
      <c r="F1635" s="13"/>
      <c r="G1635" s="6"/>
      <c r="H1635" s="6"/>
    </row>
    <row r="1636" spans="2:8" x14ac:dyDescent="0.3">
      <c r="B1636" s="75"/>
      <c r="C1636" s="83"/>
      <c r="D1636" s="6"/>
      <c r="E1636" s="6" t="s">
        <v>38</v>
      </c>
      <c r="F1636" s="13"/>
      <c r="G1636" s="6"/>
      <c r="H1636" s="6"/>
    </row>
    <row r="1637" spans="2:8" x14ac:dyDescent="0.3">
      <c r="B1637" s="75"/>
      <c r="C1637" s="70"/>
      <c r="D1637" s="6"/>
      <c r="E1637" s="6" t="s">
        <v>197</v>
      </c>
      <c r="F1637" s="9">
        <v>300000</v>
      </c>
      <c r="G1637" s="6"/>
      <c r="H1637" s="6"/>
    </row>
    <row r="1638" spans="2:8" x14ac:dyDescent="0.3">
      <c r="B1638" s="75"/>
      <c r="C1638" s="6"/>
      <c r="D1638" s="6"/>
      <c r="E1638" s="16" t="s">
        <v>23</v>
      </c>
      <c r="F1638" s="13">
        <f>SUM(F1620:F1636)</f>
        <v>2856879</v>
      </c>
      <c r="G1638" s="6"/>
      <c r="H1638" s="13"/>
    </row>
    <row r="1639" spans="2:8" ht="17.25" thickBot="1" x14ac:dyDescent="0.35">
      <c r="B1639" s="76"/>
      <c r="C1639" s="19" t="s">
        <v>24</v>
      </c>
      <c r="D1639" s="14"/>
      <c r="E1639" s="14" t="s">
        <v>20</v>
      </c>
      <c r="F1639" s="15"/>
      <c r="G1639" s="14"/>
      <c r="H1639" s="14"/>
    </row>
    <row r="1640" spans="2:8" x14ac:dyDescent="0.3">
      <c r="E1640" t="s">
        <v>181</v>
      </c>
      <c r="F1640" s="9">
        <v>87000</v>
      </c>
    </row>
    <row r="1641" spans="2:8" x14ac:dyDescent="0.3">
      <c r="E1641" t="s">
        <v>182</v>
      </c>
      <c r="F1641" s="9">
        <v>20000</v>
      </c>
    </row>
    <row r="1642" spans="2:8" ht="17.25" thickBot="1" x14ac:dyDescent="0.35">
      <c r="E1642" t="s">
        <v>193</v>
      </c>
      <c r="F1642" s="9">
        <v>20000</v>
      </c>
    </row>
    <row r="1643" spans="2:8" x14ac:dyDescent="0.3">
      <c r="B1643" s="74" t="s">
        <v>204</v>
      </c>
      <c r="C1643" s="77" t="s">
        <v>6</v>
      </c>
      <c r="D1643" s="20"/>
      <c r="E1643" s="20" t="s">
        <v>37</v>
      </c>
      <c r="F1643" s="71"/>
      <c r="G1643" s="71"/>
      <c r="H1643" s="20" t="s">
        <v>82</v>
      </c>
    </row>
    <row r="1644" spans="2:8" x14ac:dyDescent="0.3">
      <c r="B1644" s="75"/>
      <c r="C1644" s="78"/>
      <c r="D1644" s="6"/>
      <c r="E1644" s="6"/>
      <c r="F1644" s="13"/>
      <c r="G1644" s="6"/>
      <c r="H1644" s="6"/>
    </row>
    <row r="1645" spans="2:8" x14ac:dyDescent="0.3">
      <c r="B1645" s="75"/>
      <c r="C1645" s="79" t="s">
        <v>94</v>
      </c>
      <c r="D1645" s="6"/>
      <c r="E1645" s="6" t="s">
        <v>10</v>
      </c>
      <c r="F1645" s="13">
        <v>102000</v>
      </c>
      <c r="G1645" s="13">
        <f>SUM(F1645,F1646,F1649,F1650,F1655,F1656)</f>
        <v>812094</v>
      </c>
      <c r="H1645" s="13" t="s">
        <v>32</v>
      </c>
    </row>
    <row r="1646" spans="2:8" x14ac:dyDescent="0.3">
      <c r="B1646" s="75"/>
      <c r="C1646" s="80"/>
      <c r="D1646" s="6"/>
      <c r="E1646" s="6" t="s">
        <v>11</v>
      </c>
      <c r="F1646" s="13">
        <v>496640</v>
      </c>
      <c r="G1646" s="6"/>
      <c r="H1646" s="6" t="s">
        <v>32</v>
      </c>
    </row>
    <row r="1647" spans="2:8" x14ac:dyDescent="0.3">
      <c r="B1647" s="75"/>
      <c r="C1647" s="80"/>
      <c r="D1647" s="6"/>
      <c r="E1647" s="6" t="s">
        <v>184</v>
      </c>
      <c r="F1647" s="13">
        <v>370742</v>
      </c>
      <c r="G1647" s="13">
        <f>F1647+F1658+F1666+F1662</f>
        <v>1151144</v>
      </c>
      <c r="H1647" s="6" t="s">
        <v>194</v>
      </c>
    </row>
    <row r="1648" spans="2:8" x14ac:dyDescent="0.3">
      <c r="B1648" s="75"/>
      <c r="C1648" s="80"/>
      <c r="D1648" s="6"/>
      <c r="E1648" s="6"/>
      <c r="F1648" s="13"/>
      <c r="G1648" s="13">
        <f>SUM(F1648,F1651)</f>
        <v>30000</v>
      </c>
      <c r="H1648" s="6" t="s">
        <v>33</v>
      </c>
    </row>
    <row r="1649" spans="2:8" x14ac:dyDescent="0.3">
      <c r="B1649" s="75"/>
      <c r="C1649" s="80"/>
      <c r="D1649" s="6"/>
      <c r="E1649" s="6" t="s">
        <v>13</v>
      </c>
      <c r="F1649" s="13">
        <v>113454</v>
      </c>
      <c r="G1649" s="6"/>
      <c r="H1649" s="6" t="s">
        <v>32</v>
      </c>
    </row>
    <row r="1650" spans="2:8" x14ac:dyDescent="0.3">
      <c r="B1650" s="75"/>
      <c r="C1650" s="80"/>
      <c r="D1650" s="6"/>
      <c r="E1650" s="6" t="s">
        <v>17</v>
      </c>
      <c r="F1650" s="13">
        <v>100000</v>
      </c>
      <c r="G1650" s="6">
        <f>I1663</f>
        <v>0</v>
      </c>
      <c r="H1650" s="6" t="s">
        <v>32</v>
      </c>
    </row>
    <row r="1651" spans="2:8" x14ac:dyDescent="0.3">
      <c r="B1651" s="75"/>
      <c r="C1651" s="80"/>
      <c r="D1651" s="6"/>
      <c r="E1651" s="6" t="s">
        <v>18</v>
      </c>
      <c r="F1651" s="13">
        <v>30000</v>
      </c>
      <c r="G1651" s="6"/>
      <c r="H1651" s="6" t="s">
        <v>33</v>
      </c>
    </row>
    <row r="1652" spans="2:8" x14ac:dyDescent="0.3">
      <c r="B1652" s="75"/>
      <c r="C1652" s="81"/>
      <c r="D1652" s="6"/>
      <c r="E1652" t="s">
        <v>92</v>
      </c>
      <c r="F1652" s="59">
        <v>200000</v>
      </c>
      <c r="H1652" t="s">
        <v>78</v>
      </c>
    </row>
    <row r="1653" spans="2:8" x14ac:dyDescent="0.3">
      <c r="B1653" s="75"/>
      <c r="C1653" s="79" t="s">
        <v>95</v>
      </c>
      <c r="D1653" s="6"/>
      <c r="E1653" s="6" t="s">
        <v>90</v>
      </c>
      <c r="F1653" s="60">
        <v>300000</v>
      </c>
      <c r="G1653" s="6"/>
      <c r="H1653" s="6" t="s">
        <v>158</v>
      </c>
    </row>
    <row r="1654" spans="2:8" x14ac:dyDescent="0.3">
      <c r="B1654" s="75"/>
      <c r="C1654" s="81"/>
      <c r="D1654" s="6"/>
      <c r="E1654" s="6" t="s">
        <v>93</v>
      </c>
      <c r="F1654" s="60">
        <v>200000</v>
      </c>
      <c r="G1654" s="6"/>
      <c r="H1654" s="6" t="s">
        <v>78</v>
      </c>
    </row>
    <row r="1655" spans="2:8" x14ac:dyDescent="0.3">
      <c r="B1655" s="75"/>
      <c r="C1655" s="79" t="s">
        <v>97</v>
      </c>
      <c r="D1655" s="6"/>
      <c r="E1655" s="6" t="s">
        <v>14</v>
      </c>
      <c r="F1655" s="13"/>
      <c r="G1655" s="6"/>
      <c r="H1655" s="6" t="s">
        <v>32</v>
      </c>
    </row>
    <row r="1656" spans="2:8" x14ac:dyDescent="0.3">
      <c r="B1656" s="75"/>
      <c r="C1656" s="80"/>
      <c r="D1656" s="6"/>
      <c r="E1656" s="6" t="s">
        <v>15</v>
      </c>
      <c r="F1656" s="13"/>
      <c r="G1656" s="6"/>
      <c r="H1656" s="6" t="s">
        <v>32</v>
      </c>
    </row>
    <row r="1657" spans="2:8" x14ac:dyDescent="0.3">
      <c r="B1657" s="75"/>
      <c r="C1657" s="80"/>
      <c r="D1657" s="6"/>
      <c r="E1657" s="6" t="s">
        <v>19</v>
      </c>
      <c r="F1657" s="13"/>
      <c r="G1657" s="6"/>
      <c r="H1657" s="6"/>
    </row>
    <row r="1658" spans="2:8" x14ac:dyDescent="0.3">
      <c r="B1658" s="75"/>
      <c r="C1658" s="80"/>
      <c r="D1658" s="6"/>
      <c r="E1658" s="6" t="s">
        <v>188</v>
      </c>
      <c r="F1658" s="13">
        <v>460402</v>
      </c>
      <c r="G1658" s="13"/>
      <c r="H1658" s="6"/>
    </row>
    <row r="1659" spans="2:8" x14ac:dyDescent="0.3">
      <c r="B1659" s="75"/>
      <c r="C1659" s="81"/>
      <c r="D1659" s="6"/>
      <c r="E1659" s="6" t="s">
        <v>96</v>
      </c>
      <c r="F1659" s="60">
        <v>1000000</v>
      </c>
      <c r="G1659" s="6"/>
      <c r="H1659" s="6" t="s">
        <v>129</v>
      </c>
    </row>
    <row r="1660" spans="2:8" x14ac:dyDescent="0.3">
      <c r="B1660" s="75"/>
      <c r="C1660" s="82" t="s">
        <v>26</v>
      </c>
      <c r="D1660" s="6"/>
      <c r="E1660" s="6" t="s">
        <v>27</v>
      </c>
      <c r="F1660" s="13"/>
      <c r="G1660" s="6"/>
      <c r="H1660" s="6"/>
    </row>
    <row r="1661" spans="2:8" x14ac:dyDescent="0.3">
      <c r="B1661" s="75"/>
      <c r="C1661" s="83"/>
      <c r="D1661" s="6"/>
      <c r="E1661" s="6" t="s">
        <v>38</v>
      </c>
      <c r="F1661" s="13"/>
      <c r="G1661" s="6"/>
      <c r="H1661" s="6"/>
    </row>
    <row r="1662" spans="2:8" x14ac:dyDescent="0.3">
      <c r="B1662" s="75"/>
      <c r="C1662" s="70"/>
      <c r="D1662" s="6"/>
      <c r="E1662" s="6" t="s">
        <v>197</v>
      </c>
      <c r="F1662" s="9">
        <v>300000</v>
      </c>
      <c r="G1662" s="6"/>
      <c r="H1662" s="6"/>
    </row>
    <row r="1663" spans="2:8" x14ac:dyDescent="0.3">
      <c r="B1663" s="75"/>
      <c r="C1663" s="6"/>
      <c r="D1663" s="6"/>
      <c r="E1663" s="16" t="s">
        <v>23</v>
      </c>
      <c r="F1663" s="13">
        <f>SUM(F1645:F1661)</f>
        <v>3373238</v>
      </c>
      <c r="G1663" s="6"/>
      <c r="H1663" s="13"/>
    </row>
    <row r="1664" spans="2:8" ht="17.25" thickBot="1" x14ac:dyDescent="0.35">
      <c r="B1664" s="76"/>
      <c r="C1664" s="19" t="s">
        <v>24</v>
      </c>
      <c r="D1664" s="14"/>
      <c r="E1664" s="14" t="s">
        <v>20</v>
      </c>
      <c r="F1664" s="15"/>
      <c r="G1664" s="14"/>
      <c r="H1664" s="14"/>
    </row>
    <row r="1665" spans="2:8" x14ac:dyDescent="0.3">
      <c r="E1665" t="s">
        <v>181</v>
      </c>
      <c r="F1665" s="9">
        <v>87000</v>
      </c>
    </row>
    <row r="1666" spans="2:8" x14ac:dyDescent="0.3">
      <c r="E1666" t="s">
        <v>182</v>
      </c>
      <c r="F1666" s="9">
        <v>20000</v>
      </c>
    </row>
    <row r="1667" spans="2:8" ht="17.25" thickBot="1" x14ac:dyDescent="0.35">
      <c r="E1667" t="s">
        <v>193</v>
      </c>
      <c r="F1667" s="9">
        <v>20000</v>
      </c>
    </row>
    <row r="1668" spans="2:8" x14ac:dyDescent="0.3">
      <c r="B1668" s="74" t="s">
        <v>205</v>
      </c>
      <c r="C1668" s="77" t="s">
        <v>6</v>
      </c>
      <c r="D1668" s="20"/>
      <c r="E1668" s="20" t="s">
        <v>37</v>
      </c>
      <c r="F1668" s="71"/>
      <c r="G1668" s="71"/>
      <c r="H1668" s="20" t="s">
        <v>82</v>
      </c>
    </row>
    <row r="1669" spans="2:8" x14ac:dyDescent="0.3">
      <c r="B1669" s="75"/>
      <c r="C1669" s="78"/>
      <c r="D1669" s="6"/>
      <c r="E1669" s="6"/>
      <c r="F1669" s="13"/>
      <c r="G1669" s="6"/>
      <c r="H1669" s="6"/>
    </row>
    <row r="1670" spans="2:8" x14ac:dyDescent="0.3">
      <c r="B1670" s="75"/>
      <c r="C1670" s="79" t="s">
        <v>94</v>
      </c>
      <c r="D1670" s="6"/>
      <c r="E1670" s="6" t="s">
        <v>10</v>
      </c>
      <c r="F1670" s="13">
        <v>102000</v>
      </c>
      <c r="G1670" s="13">
        <f>SUM(F1670,F1671,F1674,F1675,F1680,F1681)</f>
        <v>446191</v>
      </c>
      <c r="H1670" s="13" t="s">
        <v>32</v>
      </c>
    </row>
    <row r="1671" spans="2:8" x14ac:dyDescent="0.3">
      <c r="B1671" s="75"/>
      <c r="C1671" s="80"/>
      <c r="D1671" s="6"/>
      <c r="E1671" s="6" t="s">
        <v>11</v>
      </c>
      <c r="F1671" s="13">
        <v>130737</v>
      </c>
      <c r="G1671" s="6"/>
      <c r="H1671" s="6" t="s">
        <v>32</v>
      </c>
    </row>
    <row r="1672" spans="2:8" x14ac:dyDescent="0.3">
      <c r="B1672" s="75"/>
      <c r="C1672" s="80"/>
      <c r="D1672" s="6"/>
      <c r="E1672" s="6" t="s">
        <v>184</v>
      </c>
      <c r="F1672" s="13">
        <v>311206</v>
      </c>
      <c r="G1672" s="13">
        <f>F1672+F1683+F1691+F1687</f>
        <v>1094594</v>
      </c>
      <c r="H1672" s="6" t="s">
        <v>194</v>
      </c>
    </row>
    <row r="1673" spans="2:8" x14ac:dyDescent="0.3">
      <c r="B1673" s="75"/>
      <c r="C1673" s="80"/>
      <c r="D1673" s="6"/>
      <c r="E1673" s="6"/>
      <c r="F1673" s="13"/>
      <c r="G1673" s="13">
        <f>SUM(F1673,F1676)</f>
        <v>30000</v>
      </c>
      <c r="H1673" s="6" t="s">
        <v>33</v>
      </c>
    </row>
    <row r="1674" spans="2:8" x14ac:dyDescent="0.3">
      <c r="B1674" s="75"/>
      <c r="C1674" s="80"/>
      <c r="D1674" s="6"/>
      <c r="E1674" s="6" t="s">
        <v>13</v>
      </c>
      <c r="F1674" s="13">
        <v>113454</v>
      </c>
      <c r="G1674" s="6"/>
      <c r="H1674" s="6" t="s">
        <v>32</v>
      </c>
    </row>
    <row r="1675" spans="2:8" x14ac:dyDescent="0.3">
      <c r="B1675" s="75"/>
      <c r="C1675" s="80"/>
      <c r="D1675" s="6"/>
      <c r="E1675" s="6" t="s">
        <v>17</v>
      </c>
      <c r="F1675" s="13">
        <v>100000</v>
      </c>
      <c r="G1675" s="6">
        <f>I1688</f>
        <v>0</v>
      </c>
      <c r="H1675" s="6" t="s">
        <v>32</v>
      </c>
    </row>
    <row r="1676" spans="2:8" x14ac:dyDescent="0.3">
      <c r="B1676" s="75"/>
      <c r="C1676" s="80"/>
      <c r="D1676" s="6"/>
      <c r="E1676" s="6" t="s">
        <v>18</v>
      </c>
      <c r="F1676" s="13">
        <v>30000</v>
      </c>
      <c r="G1676" s="6"/>
      <c r="H1676" s="6" t="s">
        <v>33</v>
      </c>
    </row>
    <row r="1677" spans="2:8" x14ac:dyDescent="0.3">
      <c r="B1677" s="75"/>
      <c r="C1677" s="81"/>
      <c r="D1677" s="6"/>
      <c r="E1677" t="s">
        <v>92</v>
      </c>
      <c r="F1677" s="59">
        <v>200000</v>
      </c>
      <c r="H1677" t="s">
        <v>78</v>
      </c>
    </row>
    <row r="1678" spans="2:8" x14ac:dyDescent="0.3">
      <c r="B1678" s="75"/>
      <c r="C1678" s="79" t="s">
        <v>95</v>
      </c>
      <c r="D1678" s="6"/>
      <c r="E1678" s="6" t="s">
        <v>90</v>
      </c>
      <c r="F1678" s="60">
        <v>300000</v>
      </c>
      <c r="G1678" s="6"/>
      <c r="H1678" s="6" t="s">
        <v>158</v>
      </c>
    </row>
    <row r="1679" spans="2:8" x14ac:dyDescent="0.3">
      <c r="B1679" s="75"/>
      <c r="C1679" s="81"/>
      <c r="D1679" s="6"/>
      <c r="E1679" s="6" t="s">
        <v>93</v>
      </c>
      <c r="F1679" s="60">
        <v>200000</v>
      </c>
      <c r="G1679" s="6"/>
      <c r="H1679" s="6" t="s">
        <v>78</v>
      </c>
    </row>
    <row r="1680" spans="2:8" x14ac:dyDescent="0.3">
      <c r="B1680" s="75"/>
      <c r="C1680" s="79" t="s">
        <v>97</v>
      </c>
      <c r="D1680" s="6"/>
      <c r="E1680" s="6" t="s">
        <v>14</v>
      </c>
      <c r="F1680" s="13"/>
      <c r="G1680" s="6"/>
      <c r="H1680" s="6" t="s">
        <v>32</v>
      </c>
    </row>
    <row r="1681" spans="2:8" x14ac:dyDescent="0.3">
      <c r="B1681" s="75"/>
      <c r="C1681" s="80"/>
      <c r="D1681" s="6"/>
      <c r="E1681" s="6" t="s">
        <v>15</v>
      </c>
      <c r="F1681" s="13"/>
      <c r="G1681" s="6"/>
      <c r="H1681" s="6" t="s">
        <v>32</v>
      </c>
    </row>
    <row r="1682" spans="2:8" x14ac:dyDescent="0.3">
      <c r="B1682" s="75"/>
      <c r="C1682" s="80"/>
      <c r="D1682" s="6"/>
      <c r="E1682" s="6" t="s">
        <v>19</v>
      </c>
      <c r="F1682" s="13"/>
      <c r="G1682" s="6"/>
      <c r="H1682" s="6"/>
    </row>
    <row r="1683" spans="2:8" x14ac:dyDescent="0.3">
      <c r="B1683" s="75"/>
      <c r="C1683" s="80"/>
      <c r="D1683" s="6"/>
      <c r="E1683" s="6" t="s">
        <v>188</v>
      </c>
      <c r="F1683" s="13">
        <v>463388</v>
      </c>
      <c r="G1683" s="13"/>
      <c r="H1683" s="6"/>
    </row>
    <row r="1684" spans="2:8" x14ac:dyDescent="0.3">
      <c r="B1684" s="75"/>
      <c r="C1684" s="81"/>
      <c r="D1684" s="6"/>
      <c r="E1684" s="6" t="s">
        <v>96</v>
      </c>
      <c r="F1684" s="60">
        <v>1000000</v>
      </c>
      <c r="G1684" s="6"/>
      <c r="H1684" s="6" t="s">
        <v>129</v>
      </c>
    </row>
    <row r="1685" spans="2:8" x14ac:dyDescent="0.3">
      <c r="B1685" s="75"/>
      <c r="C1685" s="82" t="s">
        <v>26</v>
      </c>
      <c r="D1685" s="6"/>
      <c r="E1685" s="6" t="s">
        <v>27</v>
      </c>
      <c r="F1685" s="13"/>
      <c r="G1685" s="6"/>
      <c r="H1685" s="6"/>
    </row>
    <row r="1686" spans="2:8" x14ac:dyDescent="0.3">
      <c r="B1686" s="75"/>
      <c r="C1686" s="83"/>
      <c r="D1686" s="6"/>
      <c r="E1686" s="6" t="s">
        <v>38</v>
      </c>
      <c r="F1686" s="13"/>
      <c r="G1686" s="6"/>
      <c r="H1686" s="6"/>
    </row>
    <row r="1687" spans="2:8" x14ac:dyDescent="0.3">
      <c r="B1687" s="75"/>
      <c r="C1687" s="70"/>
      <c r="D1687" s="6"/>
      <c r="E1687" s="6" t="s">
        <v>197</v>
      </c>
      <c r="F1687" s="9">
        <v>300000</v>
      </c>
      <c r="G1687" s="6"/>
      <c r="H1687" s="6"/>
    </row>
    <row r="1688" spans="2:8" x14ac:dyDescent="0.3">
      <c r="B1688" s="75"/>
      <c r="C1688" s="6"/>
      <c r="D1688" s="6"/>
      <c r="E1688" s="16" t="s">
        <v>23</v>
      </c>
      <c r="F1688" s="13">
        <f>SUM(F1670:F1686)</f>
        <v>2950785</v>
      </c>
      <c r="G1688" s="6"/>
      <c r="H1688" s="13"/>
    </row>
    <row r="1689" spans="2:8" ht="17.25" thickBot="1" x14ac:dyDescent="0.35">
      <c r="B1689" s="76"/>
      <c r="C1689" s="19" t="s">
        <v>24</v>
      </c>
      <c r="D1689" s="14"/>
      <c r="E1689" s="14" t="s">
        <v>20</v>
      </c>
      <c r="F1689" s="15"/>
      <c r="G1689" s="14"/>
      <c r="H1689" s="14"/>
    </row>
    <row r="1690" spans="2:8" x14ac:dyDescent="0.3">
      <c r="E1690" t="s">
        <v>181</v>
      </c>
      <c r="F1690" s="9">
        <v>87000</v>
      </c>
    </row>
    <row r="1691" spans="2:8" x14ac:dyDescent="0.3">
      <c r="E1691" t="s">
        <v>182</v>
      </c>
      <c r="F1691" s="9">
        <v>20000</v>
      </c>
    </row>
    <row r="1692" spans="2:8" ht="17.25" thickBot="1" x14ac:dyDescent="0.35">
      <c r="E1692" t="s">
        <v>193</v>
      </c>
      <c r="F1692" s="9">
        <v>20000</v>
      </c>
    </row>
    <row r="1693" spans="2:8" x14ac:dyDescent="0.3">
      <c r="B1693" s="74" t="s">
        <v>206</v>
      </c>
      <c r="C1693" s="77" t="s">
        <v>6</v>
      </c>
      <c r="D1693" s="20"/>
      <c r="E1693" s="20" t="s">
        <v>37</v>
      </c>
      <c r="F1693" s="71"/>
      <c r="G1693" s="71"/>
      <c r="H1693" s="20" t="s">
        <v>82</v>
      </c>
    </row>
    <row r="1694" spans="2:8" x14ac:dyDescent="0.3">
      <c r="B1694" s="75"/>
      <c r="C1694" s="78"/>
      <c r="D1694" s="6"/>
      <c r="E1694" s="6"/>
      <c r="F1694" s="13"/>
      <c r="G1694" s="6"/>
      <c r="H1694" s="6"/>
    </row>
    <row r="1695" spans="2:8" x14ac:dyDescent="0.3">
      <c r="B1695" s="75"/>
      <c r="C1695" s="79" t="s">
        <v>94</v>
      </c>
      <c r="D1695" s="6"/>
      <c r="E1695" s="6" t="s">
        <v>10</v>
      </c>
      <c r="F1695" s="13">
        <v>102000</v>
      </c>
      <c r="G1695" s="13">
        <f>SUM(F1695,F1696,F1699,F1700,F1705,F1706)</f>
        <v>450320</v>
      </c>
      <c r="H1695" s="13" t="s">
        <v>32</v>
      </c>
    </row>
    <row r="1696" spans="2:8" x14ac:dyDescent="0.3">
      <c r="B1696" s="75"/>
      <c r="C1696" s="80"/>
      <c r="D1696" s="6"/>
      <c r="E1696" s="6" t="s">
        <v>11</v>
      </c>
      <c r="F1696" s="13">
        <v>134866</v>
      </c>
      <c r="G1696" s="6"/>
      <c r="H1696" s="6" t="s">
        <v>32</v>
      </c>
    </row>
    <row r="1697" spans="2:8" x14ac:dyDescent="0.3">
      <c r="B1697" s="75"/>
      <c r="C1697" s="80"/>
      <c r="D1697" s="6"/>
      <c r="E1697" s="6" t="s">
        <v>184</v>
      </c>
      <c r="F1697" s="13">
        <v>267210</v>
      </c>
      <c r="G1697" s="13">
        <f>F1697+F1708+F1716+F1712</f>
        <v>1038179</v>
      </c>
      <c r="H1697" s="6" t="s">
        <v>194</v>
      </c>
    </row>
    <row r="1698" spans="2:8" x14ac:dyDescent="0.3">
      <c r="B1698" s="75"/>
      <c r="C1698" s="80"/>
      <c r="D1698" s="6"/>
      <c r="E1698" s="6"/>
      <c r="F1698" s="13"/>
      <c r="G1698" s="13">
        <f>SUM(F1698,F1701)</f>
        <v>30000</v>
      </c>
      <c r="H1698" s="6" t="s">
        <v>33</v>
      </c>
    </row>
    <row r="1699" spans="2:8" x14ac:dyDescent="0.3">
      <c r="B1699" s="75"/>
      <c r="C1699" s="80"/>
      <c r="D1699" s="6"/>
      <c r="E1699" s="6" t="s">
        <v>13</v>
      </c>
      <c r="F1699" s="13">
        <v>113454</v>
      </c>
      <c r="G1699" s="6"/>
      <c r="H1699" s="6" t="s">
        <v>32</v>
      </c>
    </row>
    <row r="1700" spans="2:8" x14ac:dyDescent="0.3">
      <c r="B1700" s="75"/>
      <c r="C1700" s="80"/>
      <c r="D1700" s="6"/>
      <c r="E1700" s="6" t="s">
        <v>17</v>
      </c>
      <c r="F1700" s="13">
        <v>100000</v>
      </c>
      <c r="G1700" s="6">
        <f>I1713</f>
        <v>0</v>
      </c>
      <c r="H1700" s="6" t="s">
        <v>32</v>
      </c>
    </row>
    <row r="1701" spans="2:8" x14ac:dyDescent="0.3">
      <c r="B1701" s="75"/>
      <c r="C1701" s="80"/>
      <c r="D1701" s="6"/>
      <c r="E1701" s="6" t="s">
        <v>18</v>
      </c>
      <c r="F1701" s="13">
        <v>30000</v>
      </c>
      <c r="G1701" s="6"/>
      <c r="H1701" s="6" t="s">
        <v>33</v>
      </c>
    </row>
    <row r="1702" spans="2:8" x14ac:dyDescent="0.3">
      <c r="B1702" s="75"/>
      <c r="C1702" s="81"/>
      <c r="D1702" s="6"/>
      <c r="E1702" t="s">
        <v>92</v>
      </c>
      <c r="F1702" s="59">
        <v>200000</v>
      </c>
      <c r="H1702" t="s">
        <v>78</v>
      </c>
    </row>
    <row r="1703" spans="2:8" x14ac:dyDescent="0.3">
      <c r="B1703" s="75"/>
      <c r="C1703" s="79" t="s">
        <v>95</v>
      </c>
      <c r="D1703" s="6"/>
      <c r="E1703" s="6" t="s">
        <v>90</v>
      </c>
      <c r="F1703" s="60">
        <v>300000</v>
      </c>
      <c r="G1703" s="6"/>
      <c r="H1703" s="6" t="s">
        <v>158</v>
      </c>
    </row>
    <row r="1704" spans="2:8" x14ac:dyDescent="0.3">
      <c r="B1704" s="75"/>
      <c r="C1704" s="81"/>
      <c r="D1704" s="6"/>
      <c r="E1704" s="6" t="s">
        <v>93</v>
      </c>
      <c r="F1704" s="60">
        <v>200000</v>
      </c>
      <c r="G1704" s="6"/>
      <c r="H1704" s="6" t="s">
        <v>78</v>
      </c>
    </row>
    <row r="1705" spans="2:8" x14ac:dyDescent="0.3">
      <c r="B1705" s="75"/>
      <c r="C1705" s="79" t="s">
        <v>97</v>
      </c>
      <c r="D1705" s="6"/>
      <c r="E1705" s="6" t="s">
        <v>14</v>
      </c>
      <c r="F1705" s="13"/>
      <c r="G1705" s="6"/>
      <c r="H1705" s="6" t="s">
        <v>32</v>
      </c>
    </row>
    <row r="1706" spans="2:8" x14ac:dyDescent="0.3">
      <c r="B1706" s="75"/>
      <c r="C1706" s="80"/>
      <c r="D1706" s="6"/>
      <c r="E1706" s="6" t="s">
        <v>15</v>
      </c>
      <c r="F1706" s="13"/>
      <c r="G1706" s="6"/>
      <c r="H1706" s="6" t="s">
        <v>32</v>
      </c>
    </row>
    <row r="1707" spans="2:8" x14ac:dyDescent="0.3">
      <c r="B1707" s="75"/>
      <c r="C1707" s="80"/>
      <c r="D1707" s="6"/>
      <c r="E1707" s="6" t="s">
        <v>19</v>
      </c>
      <c r="F1707" s="13"/>
      <c r="G1707" s="6"/>
      <c r="H1707" s="6"/>
    </row>
    <row r="1708" spans="2:8" x14ac:dyDescent="0.3">
      <c r="B1708" s="75"/>
      <c r="C1708" s="80"/>
      <c r="D1708" s="6"/>
      <c r="E1708" s="6" t="s">
        <v>188</v>
      </c>
      <c r="F1708" s="13">
        <v>450969</v>
      </c>
      <c r="G1708" s="13"/>
      <c r="H1708" s="6"/>
    </row>
    <row r="1709" spans="2:8" x14ac:dyDescent="0.3">
      <c r="B1709" s="75"/>
      <c r="C1709" s="81"/>
      <c r="D1709" s="6"/>
      <c r="E1709" s="6" t="s">
        <v>96</v>
      </c>
      <c r="F1709" s="60">
        <v>1000000</v>
      </c>
      <c r="G1709" s="6"/>
      <c r="H1709" s="6" t="s">
        <v>129</v>
      </c>
    </row>
    <row r="1710" spans="2:8" x14ac:dyDescent="0.3">
      <c r="B1710" s="75"/>
      <c r="C1710" s="82" t="s">
        <v>26</v>
      </c>
      <c r="D1710" s="6"/>
      <c r="E1710" s="6" t="s">
        <v>27</v>
      </c>
      <c r="F1710" s="13"/>
      <c r="G1710" s="6"/>
      <c r="H1710" s="6"/>
    </row>
    <row r="1711" spans="2:8" x14ac:dyDescent="0.3">
      <c r="B1711" s="75"/>
      <c r="C1711" s="83"/>
      <c r="D1711" s="6"/>
      <c r="E1711" s="6" t="s">
        <v>38</v>
      </c>
      <c r="F1711" s="13"/>
      <c r="G1711" s="6"/>
      <c r="H1711" s="6"/>
    </row>
    <row r="1712" spans="2:8" x14ac:dyDescent="0.3">
      <c r="B1712" s="75"/>
      <c r="C1712" s="70"/>
      <c r="D1712" s="6"/>
      <c r="E1712" s="6" t="s">
        <v>197</v>
      </c>
      <c r="F1712" s="9">
        <v>300000</v>
      </c>
      <c r="G1712" s="6"/>
      <c r="H1712" s="6"/>
    </row>
    <row r="1713" spans="2:10" x14ac:dyDescent="0.3">
      <c r="B1713" s="75"/>
      <c r="C1713" s="6"/>
      <c r="D1713" s="6"/>
      <c r="E1713" s="16" t="s">
        <v>23</v>
      </c>
      <c r="F1713" s="13">
        <f>SUM(F1695:F1711)</f>
        <v>2898499</v>
      </c>
      <c r="G1713" s="6"/>
      <c r="H1713" s="13"/>
    </row>
    <row r="1714" spans="2:10" ht="17.25" thickBot="1" x14ac:dyDescent="0.35">
      <c r="B1714" s="76"/>
      <c r="C1714" s="19" t="s">
        <v>24</v>
      </c>
      <c r="D1714" s="14"/>
      <c r="E1714" s="14" t="s">
        <v>20</v>
      </c>
      <c r="F1714" s="15"/>
      <c r="G1714" s="14"/>
      <c r="H1714" s="14"/>
    </row>
    <row r="1715" spans="2:10" x14ac:dyDescent="0.3">
      <c r="E1715" t="s">
        <v>181</v>
      </c>
      <c r="F1715" s="9">
        <v>87000</v>
      </c>
    </row>
    <row r="1716" spans="2:10" x14ac:dyDescent="0.3">
      <c r="E1716" t="s">
        <v>182</v>
      </c>
      <c r="F1716" s="9">
        <v>20000</v>
      </c>
    </row>
    <row r="1717" spans="2:10" ht="17.25" thickBot="1" x14ac:dyDescent="0.35">
      <c r="E1717" t="s">
        <v>193</v>
      </c>
      <c r="F1717" s="9">
        <v>20000</v>
      </c>
    </row>
    <row r="1718" spans="2:10" x14ac:dyDescent="0.3">
      <c r="B1718" s="74" t="s">
        <v>207</v>
      </c>
      <c r="C1718" s="77" t="s">
        <v>6</v>
      </c>
      <c r="D1718" s="20"/>
      <c r="E1718" s="20" t="s">
        <v>37</v>
      </c>
      <c r="F1718" s="71"/>
      <c r="G1718" s="71"/>
      <c r="H1718" s="20" t="s">
        <v>82</v>
      </c>
    </row>
    <row r="1719" spans="2:10" x14ac:dyDescent="0.3">
      <c r="B1719" s="75"/>
      <c r="C1719" s="78"/>
      <c r="D1719" s="6"/>
      <c r="E1719" s="6"/>
      <c r="F1719" s="13"/>
      <c r="G1719" s="6"/>
      <c r="H1719" s="6"/>
    </row>
    <row r="1720" spans="2:10" x14ac:dyDescent="0.3">
      <c r="B1720" s="75"/>
      <c r="C1720" s="79" t="s">
        <v>94</v>
      </c>
      <c r="D1720" s="6"/>
      <c r="E1720" s="6" t="s">
        <v>10</v>
      </c>
      <c r="F1720" s="13">
        <v>102150</v>
      </c>
      <c r="G1720" s="13">
        <f>SUM(F1720,F1721,F1724,F1725,F1730,F1731)</f>
        <v>470850</v>
      </c>
      <c r="H1720" s="13" t="s">
        <v>32</v>
      </c>
      <c r="J1720" s="9"/>
    </row>
    <row r="1721" spans="2:10" x14ac:dyDescent="0.3">
      <c r="B1721" s="75"/>
      <c r="C1721" s="80"/>
      <c r="D1721" s="6"/>
      <c r="E1721" s="6" t="s">
        <v>11</v>
      </c>
      <c r="F1721" s="13">
        <v>155246</v>
      </c>
      <c r="G1721" s="6"/>
      <c r="H1721" s="6" t="s">
        <v>32</v>
      </c>
    </row>
    <row r="1722" spans="2:10" x14ac:dyDescent="0.3">
      <c r="B1722" s="75"/>
      <c r="C1722" s="80"/>
      <c r="D1722" s="6"/>
      <c r="E1722" s="6" t="s">
        <v>184</v>
      </c>
      <c r="F1722" s="13">
        <v>178829</v>
      </c>
      <c r="G1722" s="13">
        <f>F1722+F1733+F1741+F1737</f>
        <v>949798</v>
      </c>
      <c r="H1722" s="6" t="s">
        <v>194</v>
      </c>
    </row>
    <row r="1723" spans="2:10" x14ac:dyDescent="0.3">
      <c r="B1723" s="75"/>
      <c r="C1723" s="80"/>
      <c r="D1723" s="6"/>
      <c r="E1723" s="6"/>
      <c r="F1723" s="13"/>
      <c r="G1723" s="13">
        <f>SUM(F1723,F1726)</f>
        <v>30000</v>
      </c>
      <c r="H1723" s="6" t="s">
        <v>33</v>
      </c>
    </row>
    <row r="1724" spans="2:10" x14ac:dyDescent="0.3">
      <c r="B1724" s="75"/>
      <c r="C1724" s="80"/>
      <c r="D1724" s="6"/>
      <c r="E1724" s="6" t="s">
        <v>13</v>
      </c>
      <c r="F1724" s="13">
        <v>113454</v>
      </c>
      <c r="G1724" s="6"/>
      <c r="H1724" s="6" t="s">
        <v>32</v>
      </c>
    </row>
    <row r="1725" spans="2:10" x14ac:dyDescent="0.3">
      <c r="B1725" s="75"/>
      <c r="C1725" s="80"/>
      <c r="D1725" s="6"/>
      <c r="E1725" s="6" t="s">
        <v>17</v>
      </c>
      <c r="F1725" s="13">
        <v>100000</v>
      </c>
      <c r="G1725" s="6">
        <f>I1738</f>
        <v>0</v>
      </c>
      <c r="H1725" s="6" t="s">
        <v>32</v>
      </c>
    </row>
    <row r="1726" spans="2:10" x14ac:dyDescent="0.3">
      <c r="B1726" s="75"/>
      <c r="C1726" s="80"/>
      <c r="D1726" s="6"/>
      <c r="E1726" s="6" t="s">
        <v>18</v>
      </c>
      <c r="F1726" s="13">
        <v>30000</v>
      </c>
      <c r="G1726" s="6"/>
      <c r="H1726" s="6" t="s">
        <v>33</v>
      </c>
    </row>
    <row r="1727" spans="2:10" x14ac:dyDescent="0.3">
      <c r="B1727" s="75"/>
      <c r="C1727" s="81"/>
      <c r="D1727" s="6"/>
      <c r="E1727" t="s">
        <v>92</v>
      </c>
      <c r="F1727" s="59">
        <v>200000</v>
      </c>
      <c r="H1727" t="s">
        <v>78</v>
      </c>
    </row>
    <row r="1728" spans="2:10" x14ac:dyDescent="0.3">
      <c r="B1728" s="75"/>
      <c r="C1728" s="79" t="s">
        <v>95</v>
      </c>
      <c r="D1728" s="6"/>
      <c r="E1728" s="6" t="s">
        <v>90</v>
      </c>
      <c r="F1728" s="60">
        <v>300000</v>
      </c>
      <c r="G1728" s="6"/>
      <c r="H1728" s="6" t="s">
        <v>158</v>
      </c>
    </row>
    <row r="1729" spans="2:8" x14ac:dyDescent="0.3">
      <c r="B1729" s="75"/>
      <c r="C1729" s="81"/>
      <c r="D1729" s="6"/>
      <c r="E1729" s="6" t="s">
        <v>93</v>
      </c>
      <c r="F1729" s="60">
        <v>200000</v>
      </c>
      <c r="G1729" s="6"/>
      <c r="H1729" s="6" t="s">
        <v>78</v>
      </c>
    </row>
    <row r="1730" spans="2:8" x14ac:dyDescent="0.3">
      <c r="B1730" s="75"/>
      <c r="C1730" s="79" t="s">
        <v>97</v>
      </c>
      <c r="D1730" s="6"/>
      <c r="E1730" s="6" t="s">
        <v>14</v>
      </c>
      <c r="F1730" s="13"/>
      <c r="G1730" s="6"/>
      <c r="H1730" s="6" t="s">
        <v>32</v>
      </c>
    </row>
    <row r="1731" spans="2:8" x14ac:dyDescent="0.3">
      <c r="B1731" s="75"/>
      <c r="C1731" s="80"/>
      <c r="D1731" s="6"/>
      <c r="E1731" s="6" t="s">
        <v>15</v>
      </c>
      <c r="F1731" s="13"/>
      <c r="G1731" s="6"/>
      <c r="H1731" s="6" t="s">
        <v>32</v>
      </c>
    </row>
    <row r="1732" spans="2:8" x14ac:dyDescent="0.3">
      <c r="B1732" s="75"/>
      <c r="C1732" s="80"/>
      <c r="D1732" s="6"/>
      <c r="E1732" s="6" t="s">
        <v>19</v>
      </c>
      <c r="F1732" s="13"/>
      <c r="G1732" s="6"/>
      <c r="H1732" s="6"/>
    </row>
    <row r="1733" spans="2:8" x14ac:dyDescent="0.3">
      <c r="B1733" s="75"/>
      <c r="C1733" s="80"/>
      <c r="D1733" s="6"/>
      <c r="E1733" s="6" t="s">
        <v>188</v>
      </c>
      <c r="F1733" s="13">
        <v>450969</v>
      </c>
      <c r="G1733" s="13"/>
      <c r="H1733" s="6"/>
    </row>
    <row r="1734" spans="2:8" x14ac:dyDescent="0.3">
      <c r="B1734" s="75"/>
      <c r="C1734" s="81"/>
      <c r="D1734" s="6"/>
      <c r="E1734" s="6" t="s">
        <v>96</v>
      </c>
      <c r="F1734" s="60">
        <v>1000000</v>
      </c>
      <c r="G1734" s="6"/>
      <c r="H1734" s="6" t="s">
        <v>129</v>
      </c>
    </row>
    <row r="1735" spans="2:8" x14ac:dyDescent="0.3">
      <c r="B1735" s="75"/>
      <c r="C1735" s="82" t="s">
        <v>26</v>
      </c>
      <c r="D1735" s="6"/>
      <c r="E1735" s="6" t="s">
        <v>27</v>
      </c>
      <c r="F1735" s="13"/>
      <c r="G1735" s="6"/>
      <c r="H1735" s="6"/>
    </row>
    <row r="1736" spans="2:8" x14ac:dyDescent="0.3">
      <c r="B1736" s="75"/>
      <c r="C1736" s="83"/>
      <c r="D1736" s="6"/>
      <c r="E1736" s="6" t="s">
        <v>38</v>
      </c>
      <c r="F1736" s="13"/>
      <c r="G1736" s="6"/>
      <c r="H1736" s="6"/>
    </row>
    <row r="1737" spans="2:8" x14ac:dyDescent="0.3">
      <c r="B1737" s="75"/>
      <c r="C1737" s="70"/>
      <c r="D1737" s="6"/>
      <c r="E1737" s="6" t="s">
        <v>197</v>
      </c>
      <c r="F1737" s="9">
        <v>300000</v>
      </c>
      <c r="G1737" s="6"/>
      <c r="H1737" s="6"/>
    </row>
    <row r="1738" spans="2:8" x14ac:dyDescent="0.3">
      <c r="B1738" s="75"/>
      <c r="C1738" s="6"/>
      <c r="D1738" s="6"/>
      <c r="E1738" s="16" t="s">
        <v>23</v>
      </c>
      <c r="F1738" s="13">
        <f>SUM(F1720:F1736)</f>
        <v>2830648</v>
      </c>
      <c r="G1738" s="6"/>
      <c r="H1738" s="13"/>
    </row>
    <row r="1739" spans="2:8" ht="17.25" thickBot="1" x14ac:dyDescent="0.35">
      <c r="B1739" s="76"/>
      <c r="C1739" s="19" t="s">
        <v>24</v>
      </c>
      <c r="D1739" s="14"/>
      <c r="E1739" s="14" t="s">
        <v>20</v>
      </c>
      <c r="F1739" s="15"/>
      <c r="G1739" s="14"/>
      <c r="H1739" s="14"/>
    </row>
    <row r="1740" spans="2:8" x14ac:dyDescent="0.3">
      <c r="E1740" t="s">
        <v>181</v>
      </c>
      <c r="F1740" s="9">
        <v>87000</v>
      </c>
    </row>
    <row r="1741" spans="2:8" x14ac:dyDescent="0.3">
      <c r="E1741" t="s">
        <v>182</v>
      </c>
      <c r="F1741" s="9">
        <v>20000</v>
      </c>
    </row>
    <row r="1742" spans="2:8" ht="17.25" thickBot="1" x14ac:dyDescent="0.35">
      <c r="E1742" t="s">
        <v>193</v>
      </c>
      <c r="F1742" s="9">
        <v>20000</v>
      </c>
    </row>
    <row r="1743" spans="2:8" x14ac:dyDescent="0.3">
      <c r="B1743" s="74" t="s">
        <v>208</v>
      </c>
      <c r="C1743" s="77" t="s">
        <v>6</v>
      </c>
      <c r="D1743" s="20"/>
      <c r="E1743" s="20" t="s">
        <v>37</v>
      </c>
      <c r="F1743" s="71"/>
      <c r="G1743" s="71"/>
      <c r="H1743" s="20" t="s">
        <v>82</v>
      </c>
    </row>
    <row r="1744" spans="2:8" x14ac:dyDescent="0.3">
      <c r="B1744" s="75"/>
      <c r="C1744" s="78"/>
      <c r="D1744" s="6"/>
      <c r="E1744" s="6"/>
      <c r="F1744" s="13"/>
      <c r="G1744" s="6"/>
      <c r="H1744" s="6"/>
    </row>
    <row r="1745" spans="2:8" x14ac:dyDescent="0.3">
      <c r="B1745" s="75"/>
      <c r="C1745" s="79" t="s">
        <v>94</v>
      </c>
      <c r="D1745" s="6"/>
      <c r="E1745" s="6" t="s">
        <v>10</v>
      </c>
      <c r="F1745" s="13">
        <v>102150</v>
      </c>
      <c r="G1745" s="13">
        <f>SUM(F1745,F1746,F1749,F1750,F1755,F1756)</f>
        <v>768874</v>
      </c>
      <c r="H1745" s="13" t="s">
        <v>32</v>
      </c>
    </row>
    <row r="1746" spans="2:8" x14ac:dyDescent="0.3">
      <c r="B1746" s="75"/>
      <c r="C1746" s="80"/>
      <c r="D1746" s="6"/>
      <c r="E1746" s="6" t="s">
        <v>11</v>
      </c>
      <c r="F1746" s="13">
        <v>453270</v>
      </c>
      <c r="G1746" s="6"/>
      <c r="H1746" s="6" t="s">
        <v>32</v>
      </c>
    </row>
    <row r="1747" spans="2:8" x14ac:dyDescent="0.3">
      <c r="B1747" s="75"/>
      <c r="C1747" s="80"/>
      <c r="D1747" s="6"/>
      <c r="E1747" s="6" t="s">
        <v>184</v>
      </c>
      <c r="F1747" s="13">
        <v>624875</v>
      </c>
      <c r="G1747" s="13">
        <f>F1747+F1758+F1766+F1762</f>
        <v>1395844</v>
      </c>
      <c r="H1747" s="6" t="s">
        <v>194</v>
      </c>
    </row>
    <row r="1748" spans="2:8" x14ac:dyDescent="0.3">
      <c r="B1748" s="75"/>
      <c r="C1748" s="80"/>
      <c r="D1748" s="6"/>
      <c r="E1748" s="6"/>
      <c r="F1748" s="13"/>
      <c r="G1748" s="13">
        <f>SUM(F1748,F1751)</f>
        <v>30000</v>
      </c>
      <c r="H1748" s="6" t="s">
        <v>33</v>
      </c>
    </row>
    <row r="1749" spans="2:8" x14ac:dyDescent="0.3">
      <c r="B1749" s="75"/>
      <c r="C1749" s="80"/>
      <c r="D1749" s="6"/>
      <c r="E1749" s="6" t="s">
        <v>13</v>
      </c>
      <c r="F1749" s="13">
        <v>113454</v>
      </c>
      <c r="G1749" s="6"/>
      <c r="H1749" s="6" t="s">
        <v>32</v>
      </c>
    </row>
    <row r="1750" spans="2:8" x14ac:dyDescent="0.3">
      <c r="B1750" s="75"/>
      <c r="C1750" s="80"/>
      <c r="D1750" s="6"/>
      <c r="E1750" s="6" t="s">
        <v>17</v>
      </c>
      <c r="F1750" s="13">
        <v>100000</v>
      </c>
      <c r="G1750" s="6">
        <f>I1763</f>
        <v>0</v>
      </c>
      <c r="H1750" s="6" t="s">
        <v>32</v>
      </c>
    </row>
    <row r="1751" spans="2:8" x14ac:dyDescent="0.3">
      <c r="B1751" s="75"/>
      <c r="C1751" s="80"/>
      <c r="D1751" s="6"/>
      <c r="E1751" s="6" t="s">
        <v>18</v>
      </c>
      <c r="F1751" s="13">
        <v>30000</v>
      </c>
      <c r="G1751" s="6"/>
      <c r="H1751" s="6" t="s">
        <v>33</v>
      </c>
    </row>
    <row r="1752" spans="2:8" x14ac:dyDescent="0.3">
      <c r="B1752" s="75"/>
      <c r="C1752" s="81"/>
      <c r="D1752" s="6"/>
      <c r="E1752" t="s">
        <v>92</v>
      </c>
      <c r="F1752" s="59">
        <v>200000</v>
      </c>
      <c r="H1752" t="s">
        <v>78</v>
      </c>
    </row>
    <row r="1753" spans="2:8" x14ac:dyDescent="0.3">
      <c r="B1753" s="75"/>
      <c r="C1753" s="79" t="s">
        <v>95</v>
      </c>
      <c r="D1753" s="6"/>
      <c r="E1753" s="6" t="s">
        <v>90</v>
      </c>
      <c r="F1753" s="60">
        <v>300000</v>
      </c>
      <c r="G1753" s="6"/>
      <c r="H1753" s="6" t="s">
        <v>158</v>
      </c>
    </row>
    <row r="1754" spans="2:8" x14ac:dyDescent="0.3">
      <c r="B1754" s="75"/>
      <c r="C1754" s="81"/>
      <c r="D1754" s="6"/>
      <c r="E1754" s="6" t="s">
        <v>93</v>
      </c>
      <c r="F1754" s="60">
        <v>200000</v>
      </c>
      <c r="G1754" s="6"/>
      <c r="H1754" s="6" t="s">
        <v>78</v>
      </c>
    </row>
    <row r="1755" spans="2:8" x14ac:dyDescent="0.3">
      <c r="B1755" s="75"/>
      <c r="C1755" s="79" t="s">
        <v>97</v>
      </c>
      <c r="D1755" s="6"/>
      <c r="E1755" s="6" t="s">
        <v>14</v>
      </c>
      <c r="F1755" s="13"/>
      <c r="G1755" s="6"/>
      <c r="H1755" s="6" t="s">
        <v>32</v>
      </c>
    </row>
    <row r="1756" spans="2:8" x14ac:dyDescent="0.3">
      <c r="B1756" s="75"/>
      <c r="C1756" s="80"/>
      <c r="D1756" s="6"/>
      <c r="E1756" s="6" t="s">
        <v>15</v>
      </c>
      <c r="F1756" s="13"/>
      <c r="G1756" s="6"/>
      <c r="H1756" s="6" t="s">
        <v>32</v>
      </c>
    </row>
    <row r="1757" spans="2:8" x14ac:dyDescent="0.3">
      <c r="B1757" s="75"/>
      <c r="C1757" s="80"/>
      <c r="D1757" s="6"/>
      <c r="E1757" s="6" t="s">
        <v>19</v>
      </c>
      <c r="F1757" s="13"/>
      <c r="G1757" s="6"/>
      <c r="H1757" s="6"/>
    </row>
    <row r="1758" spans="2:8" x14ac:dyDescent="0.3">
      <c r="B1758" s="75"/>
      <c r="C1758" s="80"/>
      <c r="D1758" s="6"/>
      <c r="E1758" s="6" t="s">
        <v>188</v>
      </c>
      <c r="F1758" s="13">
        <v>450969</v>
      </c>
      <c r="G1758" s="13"/>
      <c r="H1758" s="6"/>
    </row>
    <row r="1759" spans="2:8" x14ac:dyDescent="0.3">
      <c r="B1759" s="75"/>
      <c r="C1759" s="81"/>
      <c r="D1759" s="6"/>
      <c r="E1759" s="6" t="s">
        <v>96</v>
      </c>
      <c r="F1759" s="60">
        <v>1000000</v>
      </c>
      <c r="G1759" s="6"/>
      <c r="H1759" s="6" t="s">
        <v>129</v>
      </c>
    </row>
    <row r="1760" spans="2:8" x14ac:dyDescent="0.3">
      <c r="B1760" s="75"/>
      <c r="C1760" s="82" t="s">
        <v>26</v>
      </c>
      <c r="D1760" s="6"/>
      <c r="E1760" s="6" t="s">
        <v>27</v>
      </c>
      <c r="F1760" s="13"/>
      <c r="G1760" s="6"/>
      <c r="H1760" s="6"/>
    </row>
    <row r="1761" spans="2:9" x14ac:dyDescent="0.3">
      <c r="B1761" s="75"/>
      <c r="C1761" s="83"/>
      <c r="D1761" s="6"/>
      <c r="E1761" s="6" t="s">
        <v>38</v>
      </c>
      <c r="F1761" s="13"/>
      <c r="G1761" s="6"/>
      <c r="H1761" s="6"/>
    </row>
    <row r="1762" spans="2:9" x14ac:dyDescent="0.3">
      <c r="B1762" s="75"/>
      <c r="C1762" s="70"/>
      <c r="D1762" s="6"/>
      <c r="E1762" s="6" t="s">
        <v>197</v>
      </c>
      <c r="F1762" s="9">
        <v>300000</v>
      </c>
      <c r="G1762" s="6"/>
      <c r="H1762" s="6"/>
    </row>
    <row r="1763" spans="2:9" x14ac:dyDescent="0.3">
      <c r="B1763" s="75"/>
      <c r="C1763" s="6"/>
      <c r="D1763" s="6"/>
      <c r="E1763" s="16" t="s">
        <v>23</v>
      </c>
      <c r="F1763" s="13">
        <f>SUM(F1745:F1761)</f>
        <v>3574718</v>
      </c>
      <c r="G1763" s="6"/>
      <c r="H1763" s="13"/>
    </row>
    <row r="1764" spans="2:9" ht="17.25" thickBot="1" x14ac:dyDescent="0.35">
      <c r="B1764" s="76"/>
      <c r="C1764" s="19" t="s">
        <v>24</v>
      </c>
      <c r="D1764" s="14"/>
      <c r="E1764" s="14" t="s">
        <v>20</v>
      </c>
      <c r="F1764" s="15"/>
      <c r="G1764" s="14"/>
      <c r="H1764" s="14"/>
    </row>
    <row r="1765" spans="2:9" x14ac:dyDescent="0.3">
      <c r="E1765" t="s">
        <v>181</v>
      </c>
      <c r="F1765" s="9">
        <v>87000</v>
      </c>
    </row>
    <row r="1766" spans="2:9" x14ac:dyDescent="0.3">
      <c r="E1766" t="s">
        <v>182</v>
      </c>
      <c r="F1766" s="9">
        <v>20000</v>
      </c>
    </row>
    <row r="1767" spans="2:9" ht="17.25" thickBot="1" x14ac:dyDescent="0.35">
      <c r="E1767" t="s">
        <v>193</v>
      </c>
      <c r="F1767" s="9">
        <v>20000</v>
      </c>
    </row>
    <row r="1768" spans="2:9" x14ac:dyDescent="0.3">
      <c r="B1768" s="74" t="s">
        <v>209</v>
      </c>
      <c r="C1768" s="77" t="s">
        <v>6</v>
      </c>
      <c r="D1768" s="20"/>
      <c r="E1768" s="20" t="s">
        <v>37</v>
      </c>
      <c r="F1768" s="71"/>
      <c r="G1768" s="71"/>
      <c r="H1768" s="20" t="s">
        <v>82</v>
      </c>
    </row>
    <row r="1769" spans="2:9" x14ac:dyDescent="0.3">
      <c r="B1769" s="75"/>
      <c r="C1769" s="78"/>
      <c r="D1769" s="6"/>
      <c r="E1769" s="6"/>
      <c r="F1769" s="13"/>
      <c r="G1769" s="6"/>
      <c r="H1769" s="6"/>
    </row>
    <row r="1770" spans="2:9" x14ac:dyDescent="0.3">
      <c r="B1770" s="75"/>
      <c r="C1770" s="79" t="s">
        <v>94</v>
      </c>
      <c r="D1770" s="6"/>
      <c r="E1770" s="6" t="s">
        <v>10</v>
      </c>
      <c r="F1770" s="13">
        <v>102150</v>
      </c>
      <c r="G1770" s="13">
        <f>SUM(F1770,F1771,F1774,F1775,F1780,F1781)</f>
        <v>1131459</v>
      </c>
      <c r="H1770" s="13" t="s">
        <v>32</v>
      </c>
    </row>
    <row r="1771" spans="2:9" x14ac:dyDescent="0.3">
      <c r="B1771" s="75"/>
      <c r="C1771" s="80"/>
      <c r="D1771" s="6"/>
      <c r="E1771" s="6" t="s">
        <v>11</v>
      </c>
      <c r="F1771" s="13">
        <v>815855</v>
      </c>
      <c r="G1771" s="6"/>
      <c r="H1771" s="6" t="s">
        <v>32</v>
      </c>
    </row>
    <row r="1772" spans="2:9" x14ac:dyDescent="0.3">
      <c r="B1772" s="75"/>
      <c r="C1772" s="80"/>
      <c r="D1772" s="6"/>
      <c r="E1772" s="6" t="s">
        <v>184</v>
      </c>
      <c r="F1772" s="13">
        <v>404990</v>
      </c>
      <c r="G1772" s="13">
        <f>F1772+F1783+F1791+F1787</f>
        <v>878872</v>
      </c>
      <c r="H1772" s="6" t="s">
        <v>194</v>
      </c>
      <c r="I1772" s="9">
        <f>G1772-300000</f>
        <v>578872</v>
      </c>
    </row>
    <row r="1773" spans="2:9" x14ac:dyDescent="0.3">
      <c r="B1773" s="75"/>
      <c r="C1773" s="80"/>
      <c r="D1773" s="6"/>
      <c r="E1773" s="6"/>
      <c r="F1773" s="13"/>
      <c r="G1773" s="13">
        <f>SUM(F1773,F1776)</f>
        <v>38980</v>
      </c>
      <c r="H1773" s="6" t="s">
        <v>33</v>
      </c>
    </row>
    <row r="1774" spans="2:9" x14ac:dyDescent="0.3">
      <c r="B1774" s="75"/>
      <c r="C1774" s="80"/>
      <c r="D1774" s="6"/>
      <c r="E1774" s="6" t="s">
        <v>13</v>
      </c>
      <c r="F1774" s="13">
        <v>113454</v>
      </c>
      <c r="G1774" s="6"/>
      <c r="H1774" s="6" t="s">
        <v>32</v>
      </c>
    </row>
    <row r="1775" spans="2:9" x14ac:dyDescent="0.3">
      <c r="B1775" s="75"/>
      <c r="C1775" s="80"/>
      <c r="D1775" s="6"/>
      <c r="E1775" s="6" t="s">
        <v>17</v>
      </c>
      <c r="F1775" s="13">
        <v>100000</v>
      </c>
      <c r="G1775" s="6">
        <f>I1788</f>
        <v>0</v>
      </c>
      <c r="H1775" s="6" t="s">
        <v>32</v>
      </c>
    </row>
    <row r="1776" spans="2:9" x14ac:dyDescent="0.3">
      <c r="B1776" s="75"/>
      <c r="C1776" s="80"/>
      <c r="D1776" s="6"/>
      <c r="E1776" s="6" t="s">
        <v>18</v>
      </c>
      <c r="F1776" s="13">
        <v>38980</v>
      </c>
      <c r="G1776" s="6"/>
      <c r="H1776" s="6" t="s">
        <v>33</v>
      </c>
    </row>
    <row r="1777" spans="2:8" x14ac:dyDescent="0.3">
      <c r="B1777" s="75"/>
      <c r="C1777" s="81"/>
      <c r="D1777" s="6"/>
      <c r="E1777" t="s">
        <v>92</v>
      </c>
      <c r="F1777" s="59">
        <v>200000</v>
      </c>
      <c r="H1777" t="s">
        <v>78</v>
      </c>
    </row>
    <row r="1778" spans="2:8" x14ac:dyDescent="0.3">
      <c r="B1778" s="75"/>
      <c r="C1778" s="79" t="s">
        <v>95</v>
      </c>
      <c r="D1778" s="6"/>
      <c r="E1778" s="6" t="s">
        <v>90</v>
      </c>
      <c r="F1778" s="60">
        <v>300000</v>
      </c>
      <c r="G1778" s="6"/>
      <c r="H1778" s="6" t="s">
        <v>158</v>
      </c>
    </row>
    <row r="1779" spans="2:8" x14ac:dyDescent="0.3">
      <c r="B1779" s="75"/>
      <c r="C1779" s="81"/>
      <c r="D1779" s="6"/>
      <c r="E1779" s="6" t="s">
        <v>93</v>
      </c>
      <c r="F1779" s="60">
        <v>200000</v>
      </c>
      <c r="G1779" s="6"/>
      <c r="H1779" s="6" t="s">
        <v>78</v>
      </c>
    </row>
    <row r="1780" spans="2:8" x14ac:dyDescent="0.3">
      <c r="B1780" s="75"/>
      <c r="C1780" s="79" t="s">
        <v>97</v>
      </c>
      <c r="D1780" s="6"/>
      <c r="E1780" s="6" t="s">
        <v>14</v>
      </c>
      <c r="F1780" s="13"/>
      <c r="G1780" s="6"/>
      <c r="H1780" s="6" t="s">
        <v>32</v>
      </c>
    </row>
    <row r="1781" spans="2:8" x14ac:dyDescent="0.3">
      <c r="B1781" s="75"/>
      <c r="C1781" s="80"/>
      <c r="D1781" s="6"/>
      <c r="E1781" s="6" t="s">
        <v>15</v>
      </c>
      <c r="F1781" s="13"/>
      <c r="G1781" s="6"/>
      <c r="H1781" s="6" t="s">
        <v>32</v>
      </c>
    </row>
    <row r="1782" spans="2:8" x14ac:dyDescent="0.3">
      <c r="B1782" s="75"/>
      <c r="C1782" s="80"/>
      <c r="D1782" s="6"/>
      <c r="E1782" s="6" t="s">
        <v>19</v>
      </c>
      <c r="F1782" s="13"/>
      <c r="G1782" s="6"/>
      <c r="H1782" s="6"/>
    </row>
    <row r="1783" spans="2:8" x14ac:dyDescent="0.3">
      <c r="B1783" s="75"/>
      <c r="C1783" s="80"/>
      <c r="D1783" s="6"/>
      <c r="E1783" s="6" t="s">
        <v>188</v>
      </c>
      <c r="F1783" s="13">
        <v>453882</v>
      </c>
      <c r="G1783" s="13"/>
      <c r="H1783" s="6"/>
    </row>
    <row r="1784" spans="2:8" x14ac:dyDescent="0.3">
      <c r="B1784" s="75"/>
      <c r="C1784" s="81"/>
      <c r="D1784" s="6"/>
      <c r="E1784" s="6" t="s">
        <v>96</v>
      </c>
      <c r="F1784" s="60">
        <v>1000000</v>
      </c>
      <c r="G1784" s="6"/>
      <c r="H1784" s="6" t="s">
        <v>129</v>
      </c>
    </row>
    <row r="1785" spans="2:8" x14ac:dyDescent="0.3">
      <c r="B1785" s="75"/>
      <c r="C1785" s="82" t="s">
        <v>26</v>
      </c>
      <c r="D1785" s="6"/>
      <c r="E1785" s="6" t="s">
        <v>27</v>
      </c>
      <c r="F1785" s="13"/>
      <c r="G1785" s="6"/>
      <c r="H1785" s="6"/>
    </row>
    <row r="1786" spans="2:8" x14ac:dyDescent="0.3">
      <c r="B1786" s="75"/>
      <c r="C1786" s="83"/>
      <c r="D1786" s="6"/>
      <c r="E1786" s="6" t="s">
        <v>38</v>
      </c>
      <c r="F1786" s="13"/>
      <c r="G1786" s="6"/>
      <c r="H1786" s="6"/>
    </row>
    <row r="1787" spans="2:8" x14ac:dyDescent="0.3">
      <c r="B1787" s="75"/>
      <c r="C1787" s="70"/>
      <c r="D1787" s="6"/>
      <c r="E1787" s="6" t="s">
        <v>197</v>
      </c>
      <c r="G1787" s="6"/>
      <c r="H1787" s="6"/>
    </row>
    <row r="1788" spans="2:8" x14ac:dyDescent="0.3">
      <c r="B1788" s="75"/>
      <c r="C1788" s="6"/>
      <c r="D1788" s="6"/>
      <c r="E1788" s="16" t="s">
        <v>23</v>
      </c>
      <c r="F1788" s="13">
        <f>SUM(F1770:F1786)</f>
        <v>3729311</v>
      </c>
      <c r="G1788" s="6"/>
      <c r="H1788" s="13"/>
    </row>
    <row r="1789" spans="2:8" ht="17.25" thickBot="1" x14ac:dyDescent="0.35">
      <c r="B1789" s="76"/>
      <c r="C1789" s="19" t="s">
        <v>24</v>
      </c>
      <c r="D1789" s="14"/>
      <c r="E1789" s="14" t="s">
        <v>20</v>
      </c>
      <c r="F1789" s="15"/>
      <c r="G1789" s="14"/>
      <c r="H1789" s="14"/>
    </row>
    <row r="1790" spans="2:8" x14ac:dyDescent="0.3">
      <c r="E1790" t="s">
        <v>181</v>
      </c>
    </row>
    <row r="1791" spans="2:8" x14ac:dyDescent="0.3">
      <c r="E1791" t="s">
        <v>182</v>
      </c>
      <c r="F1791" s="9">
        <v>20000</v>
      </c>
    </row>
    <row r="1792" spans="2:8" x14ac:dyDescent="0.3">
      <c r="E1792" t="s">
        <v>193</v>
      </c>
      <c r="F1792" s="9">
        <v>20000</v>
      </c>
    </row>
    <row r="1793" spans="2:8" x14ac:dyDescent="0.3">
      <c r="B1793" s="72" t="s">
        <v>246</v>
      </c>
      <c r="C1793" s="72" t="s">
        <v>247</v>
      </c>
      <c r="D1793" t="s">
        <v>248</v>
      </c>
      <c r="E1793" t="s">
        <v>249</v>
      </c>
      <c r="F1793" s="9" t="s">
        <v>250</v>
      </c>
      <c r="G1793" t="s">
        <v>251</v>
      </c>
      <c r="H1793" t="s">
        <v>252</v>
      </c>
    </row>
    <row r="1794" spans="2:8" x14ac:dyDescent="0.3">
      <c r="B1794" s="72">
        <v>2021.04</v>
      </c>
      <c r="C1794" s="72" t="s">
        <v>210</v>
      </c>
      <c r="E1794" t="s">
        <v>211</v>
      </c>
      <c r="H1794" t="s">
        <v>212</v>
      </c>
    </row>
    <row r="1795" spans="2:8" x14ac:dyDescent="0.3">
      <c r="B1795" s="72"/>
      <c r="C1795" s="72"/>
    </row>
    <row r="1796" spans="2:8" x14ac:dyDescent="0.3">
      <c r="B1796" s="72"/>
      <c r="C1796" s="72" t="s">
        <v>213</v>
      </c>
      <c r="E1796" t="s">
        <v>214</v>
      </c>
      <c r="F1796" s="9">
        <v>102150</v>
      </c>
      <c r="G1796" s="9">
        <f>SUM(F1796,F1797,F1800,F1801)</f>
        <v>687075</v>
      </c>
      <c r="H1796" t="s">
        <v>215</v>
      </c>
    </row>
    <row r="1797" spans="2:8" x14ac:dyDescent="0.3">
      <c r="B1797" s="72"/>
      <c r="C1797" s="72"/>
      <c r="E1797" t="s">
        <v>216</v>
      </c>
      <c r="F1797" s="9">
        <v>371471</v>
      </c>
      <c r="H1797" t="s">
        <v>215</v>
      </c>
    </row>
    <row r="1798" spans="2:8" x14ac:dyDescent="0.3">
      <c r="B1798" s="72"/>
      <c r="C1798" s="72"/>
      <c r="E1798" t="s">
        <v>217</v>
      </c>
      <c r="F1798" s="9">
        <v>531720</v>
      </c>
      <c r="G1798" s="9">
        <f>SUM(F1798,F1809,F1817)</f>
        <v>1005602</v>
      </c>
      <c r="H1798" t="s">
        <v>218</v>
      </c>
    </row>
    <row r="1799" spans="2:8" x14ac:dyDescent="0.3">
      <c r="B1799" s="72"/>
      <c r="C1799" s="72"/>
      <c r="G1799" s="9">
        <f>F1802</f>
        <v>38980</v>
      </c>
      <c r="H1799" t="s">
        <v>219</v>
      </c>
    </row>
    <row r="1800" spans="2:8" x14ac:dyDescent="0.3">
      <c r="B1800" s="72"/>
      <c r="C1800" s="72"/>
      <c r="E1800" t="s">
        <v>220</v>
      </c>
      <c r="F1800" s="9">
        <v>113454</v>
      </c>
      <c r="H1800" t="s">
        <v>215</v>
      </c>
    </row>
    <row r="1801" spans="2:8" x14ac:dyDescent="0.3">
      <c r="B1801" s="72"/>
      <c r="C1801" s="72"/>
      <c r="E1801" t="s">
        <v>221</v>
      </c>
      <c r="F1801" s="9">
        <v>100000</v>
      </c>
      <c r="H1801" t="s">
        <v>215</v>
      </c>
    </row>
    <row r="1802" spans="2:8" x14ac:dyDescent="0.3">
      <c r="B1802" s="72"/>
      <c r="C1802" s="72"/>
      <c r="E1802" t="s">
        <v>222</v>
      </c>
      <c r="F1802" s="9">
        <v>38980</v>
      </c>
      <c r="H1802" t="s">
        <v>219</v>
      </c>
    </row>
    <row r="1803" spans="2:8" x14ac:dyDescent="0.3">
      <c r="B1803" s="72"/>
      <c r="C1803" s="72"/>
      <c r="E1803" t="s">
        <v>223</v>
      </c>
      <c r="F1803" s="9">
        <v>200000</v>
      </c>
      <c r="H1803" t="s">
        <v>224</v>
      </c>
    </row>
    <row r="1804" spans="2:8" x14ac:dyDescent="0.3">
      <c r="B1804" s="72"/>
      <c r="C1804" s="72" t="s">
        <v>225</v>
      </c>
      <c r="E1804" t="s">
        <v>226</v>
      </c>
      <c r="F1804" s="9">
        <v>300000</v>
      </c>
      <c r="H1804" t="s">
        <v>227</v>
      </c>
    </row>
    <row r="1805" spans="2:8" x14ac:dyDescent="0.3">
      <c r="B1805" s="72"/>
      <c r="C1805" s="72"/>
      <c r="E1805" t="s">
        <v>228</v>
      </c>
      <c r="F1805" s="9">
        <v>200000</v>
      </c>
      <c r="H1805" t="s">
        <v>224</v>
      </c>
    </row>
    <row r="1806" spans="2:8" x14ac:dyDescent="0.3">
      <c r="B1806" s="72"/>
      <c r="C1806" s="72" t="s">
        <v>229</v>
      </c>
      <c r="E1806" t="s">
        <v>230</v>
      </c>
      <c r="H1806" t="s">
        <v>215</v>
      </c>
    </row>
    <row r="1807" spans="2:8" x14ac:dyDescent="0.3">
      <c r="B1807" s="72"/>
      <c r="C1807" s="72"/>
      <c r="E1807" t="s">
        <v>231</v>
      </c>
      <c r="H1807" t="s">
        <v>215</v>
      </c>
    </row>
    <row r="1808" spans="2:8" x14ac:dyDescent="0.3">
      <c r="B1808" s="72"/>
      <c r="C1808" s="72"/>
      <c r="E1808" t="s">
        <v>232</v>
      </c>
    </row>
    <row r="1809" spans="2:10" x14ac:dyDescent="0.3">
      <c r="B1809" s="72"/>
      <c r="C1809" s="72"/>
      <c r="E1809" t="s">
        <v>233</v>
      </c>
      <c r="F1809" s="9">
        <v>453882</v>
      </c>
    </row>
    <row r="1810" spans="2:10" x14ac:dyDescent="0.3">
      <c r="B1810" s="72"/>
      <c r="C1810" s="72"/>
      <c r="E1810" t="s">
        <v>234</v>
      </c>
      <c r="F1810" s="9">
        <v>1000000</v>
      </c>
      <c r="H1810" t="s">
        <v>235</v>
      </c>
    </row>
    <row r="1811" spans="2:10" x14ac:dyDescent="0.3">
      <c r="B1811" s="72"/>
      <c r="C1811" s="72" t="s">
        <v>236</v>
      </c>
      <c r="E1811" t="s">
        <v>237</v>
      </c>
    </row>
    <row r="1812" spans="2:10" x14ac:dyDescent="0.3">
      <c r="B1812" s="72"/>
      <c r="C1812" s="72"/>
      <c r="E1812" t="s">
        <v>238</v>
      </c>
    </row>
    <row r="1813" spans="2:10" x14ac:dyDescent="0.3">
      <c r="B1813" s="72"/>
      <c r="C1813" s="72"/>
      <c r="E1813" t="s">
        <v>239</v>
      </c>
    </row>
    <row r="1814" spans="2:10" x14ac:dyDescent="0.3">
      <c r="B1814" s="72"/>
      <c r="C1814" s="72"/>
      <c r="E1814" t="s">
        <v>240</v>
      </c>
      <c r="F1814" s="9">
        <f>SUM(F1796:F1813)</f>
        <v>3411657</v>
      </c>
    </row>
    <row r="1815" spans="2:10" x14ac:dyDescent="0.3">
      <c r="B1815" s="72"/>
      <c r="C1815" s="72" t="s">
        <v>241</v>
      </c>
      <c r="E1815" t="s">
        <v>242</v>
      </c>
    </row>
    <row r="1816" spans="2:10" x14ac:dyDescent="0.3">
      <c r="E1816" t="s">
        <v>243</v>
      </c>
    </row>
    <row r="1817" spans="2:10" x14ac:dyDescent="0.3">
      <c r="E1817" t="s">
        <v>244</v>
      </c>
      <c r="F1817" s="9">
        <v>20000</v>
      </c>
    </row>
    <row r="1818" spans="2:10" x14ac:dyDescent="0.3">
      <c r="E1818" t="s">
        <v>245</v>
      </c>
      <c r="F1818" s="9">
        <v>20000</v>
      </c>
    </row>
    <row r="1819" spans="2:10" x14ac:dyDescent="0.3">
      <c r="B1819" s="72" t="s">
        <v>246</v>
      </c>
      <c r="C1819" s="72" t="s">
        <v>247</v>
      </c>
      <c r="D1819" t="s">
        <v>248</v>
      </c>
      <c r="E1819" t="s">
        <v>249</v>
      </c>
      <c r="F1819" s="9" t="s">
        <v>250</v>
      </c>
      <c r="G1819" t="s">
        <v>251</v>
      </c>
      <c r="H1819" t="s">
        <v>252</v>
      </c>
    </row>
    <row r="1820" spans="2:10" x14ac:dyDescent="0.3">
      <c r="B1820" s="72">
        <v>2021.05</v>
      </c>
      <c r="C1820" s="72" t="s">
        <v>210</v>
      </c>
      <c r="E1820" t="s">
        <v>211</v>
      </c>
      <c r="H1820" t="s">
        <v>212</v>
      </c>
    </row>
    <row r="1821" spans="2:10" x14ac:dyDescent="0.3">
      <c r="B1821" s="72"/>
      <c r="C1821" s="72"/>
    </row>
    <row r="1822" spans="2:10" x14ac:dyDescent="0.3">
      <c r="B1822" s="72"/>
      <c r="C1822" s="72" t="s">
        <v>213</v>
      </c>
      <c r="E1822" t="s">
        <v>214</v>
      </c>
      <c r="F1822" s="9">
        <v>102150</v>
      </c>
      <c r="G1822" s="9">
        <f>SUM(F1822,F1823,F1826,F1827)</f>
        <v>694084</v>
      </c>
      <c r="H1822" t="s">
        <v>215</v>
      </c>
    </row>
    <row r="1823" spans="2:10" x14ac:dyDescent="0.3">
      <c r="B1823" s="72"/>
      <c r="C1823" s="72"/>
      <c r="E1823" t="s">
        <v>216</v>
      </c>
      <c r="F1823" s="9">
        <v>378480</v>
      </c>
      <c r="H1823" t="s">
        <v>215</v>
      </c>
    </row>
    <row r="1824" spans="2:10" x14ac:dyDescent="0.3">
      <c r="B1824" s="72"/>
      <c r="C1824" s="72"/>
      <c r="E1824" t="s">
        <v>217</v>
      </c>
      <c r="F1824" s="9">
        <v>856031</v>
      </c>
      <c r="G1824" s="9">
        <f>SUM(F1824,F1835,F1843)</f>
        <v>1329913</v>
      </c>
      <c r="H1824" t="s">
        <v>218</v>
      </c>
      <c r="J1824" s="9">
        <f>표1_3[[#This Row],[열6]]+17000</f>
        <v>1346913</v>
      </c>
    </row>
    <row r="1825" spans="2:8" x14ac:dyDescent="0.3">
      <c r="B1825" s="72"/>
      <c r="C1825" s="72"/>
      <c r="G1825" s="9">
        <f>F1828</f>
        <v>38980</v>
      </c>
      <c r="H1825" t="s">
        <v>219</v>
      </c>
    </row>
    <row r="1826" spans="2:8" x14ac:dyDescent="0.3">
      <c r="B1826" s="72"/>
      <c r="C1826" s="72"/>
      <c r="E1826" t="s">
        <v>220</v>
      </c>
      <c r="F1826" s="9">
        <v>113454</v>
      </c>
      <c r="H1826" t="s">
        <v>215</v>
      </c>
    </row>
    <row r="1827" spans="2:8" x14ac:dyDescent="0.3">
      <c r="B1827" s="72"/>
      <c r="C1827" s="72"/>
      <c r="E1827" t="s">
        <v>221</v>
      </c>
      <c r="F1827" s="9">
        <v>100000</v>
      </c>
      <c r="H1827" t="s">
        <v>215</v>
      </c>
    </row>
    <row r="1828" spans="2:8" x14ac:dyDescent="0.3">
      <c r="B1828" s="72"/>
      <c r="C1828" s="72"/>
      <c r="E1828" t="s">
        <v>222</v>
      </c>
      <c r="F1828" s="9">
        <v>38980</v>
      </c>
      <c r="H1828" t="s">
        <v>219</v>
      </c>
    </row>
    <row r="1829" spans="2:8" x14ac:dyDescent="0.3">
      <c r="B1829" s="72"/>
      <c r="C1829" s="72"/>
      <c r="E1829" t="s">
        <v>223</v>
      </c>
      <c r="F1829" s="9">
        <v>200000</v>
      </c>
      <c r="H1829" t="s">
        <v>224</v>
      </c>
    </row>
    <row r="1830" spans="2:8" x14ac:dyDescent="0.3">
      <c r="B1830" s="72"/>
      <c r="C1830" s="72" t="s">
        <v>225</v>
      </c>
      <c r="E1830" t="s">
        <v>226</v>
      </c>
      <c r="F1830" s="9">
        <v>300000</v>
      </c>
      <c r="H1830" t="s">
        <v>227</v>
      </c>
    </row>
    <row r="1831" spans="2:8" x14ac:dyDescent="0.3">
      <c r="B1831" s="72"/>
      <c r="C1831" s="72"/>
      <c r="E1831" t="s">
        <v>228</v>
      </c>
      <c r="F1831" s="9">
        <v>200000</v>
      </c>
      <c r="H1831" t="s">
        <v>224</v>
      </c>
    </row>
    <row r="1832" spans="2:8" x14ac:dyDescent="0.3">
      <c r="B1832" s="72"/>
      <c r="C1832" s="72" t="s">
        <v>229</v>
      </c>
      <c r="E1832" t="s">
        <v>230</v>
      </c>
      <c r="H1832" t="s">
        <v>215</v>
      </c>
    </row>
    <row r="1833" spans="2:8" x14ac:dyDescent="0.3">
      <c r="B1833" s="72"/>
      <c r="C1833" s="72"/>
      <c r="E1833" t="s">
        <v>231</v>
      </c>
      <c r="H1833" t="s">
        <v>215</v>
      </c>
    </row>
    <row r="1834" spans="2:8" x14ac:dyDescent="0.3">
      <c r="B1834" s="72"/>
      <c r="C1834" s="72"/>
      <c r="E1834" t="s">
        <v>232</v>
      </c>
    </row>
    <row r="1835" spans="2:8" x14ac:dyDescent="0.3">
      <c r="B1835" s="72"/>
      <c r="C1835" s="72"/>
      <c r="E1835" t="s">
        <v>233</v>
      </c>
      <c r="F1835" s="9">
        <v>453882</v>
      </c>
    </row>
    <row r="1836" spans="2:8" x14ac:dyDescent="0.3">
      <c r="B1836" s="72"/>
      <c r="C1836" s="72"/>
      <c r="E1836" t="s">
        <v>234</v>
      </c>
      <c r="F1836" s="9">
        <v>1000000</v>
      </c>
      <c r="H1836" t="s">
        <v>235</v>
      </c>
    </row>
    <row r="1837" spans="2:8" x14ac:dyDescent="0.3">
      <c r="B1837" s="72"/>
      <c r="C1837" s="72" t="s">
        <v>236</v>
      </c>
      <c r="E1837" t="s">
        <v>237</v>
      </c>
    </row>
    <row r="1838" spans="2:8" x14ac:dyDescent="0.3">
      <c r="B1838" s="72"/>
      <c r="C1838" s="72"/>
      <c r="E1838" t="s">
        <v>238</v>
      </c>
    </row>
    <row r="1839" spans="2:8" x14ac:dyDescent="0.3">
      <c r="B1839" s="72"/>
      <c r="C1839" s="72"/>
      <c r="E1839" t="s">
        <v>239</v>
      </c>
    </row>
    <row r="1840" spans="2:8" x14ac:dyDescent="0.3">
      <c r="B1840" s="72"/>
      <c r="C1840" s="72"/>
      <c r="E1840" t="s">
        <v>240</v>
      </c>
      <c r="F1840" s="9">
        <f>SUM(F1822:F1839)</f>
        <v>3742977</v>
      </c>
    </row>
    <row r="1841" spans="2:8" x14ac:dyDescent="0.3">
      <c r="B1841" s="72"/>
      <c r="C1841" s="72" t="s">
        <v>241</v>
      </c>
      <c r="E1841" t="s">
        <v>242</v>
      </c>
    </row>
    <row r="1842" spans="2:8" x14ac:dyDescent="0.3">
      <c r="E1842" t="s">
        <v>243</v>
      </c>
    </row>
    <row r="1843" spans="2:8" x14ac:dyDescent="0.3">
      <c r="E1843" t="s">
        <v>244</v>
      </c>
      <c r="F1843" s="9">
        <v>20000</v>
      </c>
    </row>
    <row r="1844" spans="2:8" x14ac:dyDescent="0.3">
      <c r="E1844" t="s">
        <v>245</v>
      </c>
      <c r="F1844" s="9">
        <v>20000</v>
      </c>
    </row>
    <row r="1845" spans="2:8" x14ac:dyDescent="0.3">
      <c r="B1845" s="72" t="s">
        <v>246</v>
      </c>
      <c r="C1845" s="72" t="s">
        <v>247</v>
      </c>
      <c r="D1845" t="s">
        <v>248</v>
      </c>
      <c r="E1845" t="s">
        <v>249</v>
      </c>
      <c r="F1845" s="9" t="s">
        <v>250</v>
      </c>
      <c r="G1845" t="s">
        <v>251</v>
      </c>
      <c r="H1845" t="s">
        <v>252</v>
      </c>
    </row>
    <row r="1846" spans="2:8" x14ac:dyDescent="0.3">
      <c r="B1846" s="72">
        <v>2021.06</v>
      </c>
      <c r="C1846" s="72" t="s">
        <v>210</v>
      </c>
      <c r="E1846" t="s">
        <v>211</v>
      </c>
      <c r="H1846" t="s">
        <v>212</v>
      </c>
    </row>
    <row r="1847" spans="2:8" x14ac:dyDescent="0.3">
      <c r="B1847" s="72"/>
      <c r="C1847" s="72"/>
    </row>
    <row r="1848" spans="2:8" x14ac:dyDescent="0.3">
      <c r="B1848" s="72"/>
      <c r="C1848" s="72" t="s">
        <v>213</v>
      </c>
      <c r="E1848" t="s">
        <v>214</v>
      </c>
      <c r="F1848" s="9">
        <v>102150</v>
      </c>
      <c r="G1848" s="9">
        <f>SUM(F1848,F1849,F1852,F1853)</f>
        <v>695561</v>
      </c>
      <c r="H1848" t="s">
        <v>215</v>
      </c>
    </row>
    <row r="1849" spans="2:8" x14ac:dyDescent="0.3">
      <c r="B1849" s="72"/>
      <c r="C1849" s="72"/>
      <c r="E1849" t="s">
        <v>216</v>
      </c>
      <c r="F1849" s="9">
        <v>379957</v>
      </c>
      <c r="H1849" t="s">
        <v>215</v>
      </c>
    </row>
    <row r="1850" spans="2:8" x14ac:dyDescent="0.3">
      <c r="B1850" s="72"/>
      <c r="C1850" s="72"/>
      <c r="E1850" t="s">
        <v>217</v>
      </c>
      <c r="F1850" s="9">
        <v>573988</v>
      </c>
      <c r="G1850" s="9">
        <f>SUM(F1850,F1862,F1870,F1855)</f>
        <v>1062776</v>
      </c>
      <c r="H1850" t="s">
        <v>218</v>
      </c>
    </row>
    <row r="1851" spans="2:8" x14ac:dyDescent="0.3">
      <c r="B1851" s="72"/>
      <c r="C1851" s="72"/>
      <c r="G1851" s="9">
        <f>F1854</f>
        <v>38980</v>
      </c>
      <c r="H1851" t="s">
        <v>219</v>
      </c>
    </row>
    <row r="1852" spans="2:8" x14ac:dyDescent="0.3">
      <c r="B1852" s="72"/>
      <c r="C1852" s="72"/>
      <c r="E1852" t="s">
        <v>220</v>
      </c>
      <c r="F1852" s="9">
        <v>113454</v>
      </c>
      <c r="H1852" t="s">
        <v>215</v>
      </c>
    </row>
    <row r="1853" spans="2:8" x14ac:dyDescent="0.3">
      <c r="B1853" s="72"/>
      <c r="C1853" s="72"/>
      <c r="E1853" t="s">
        <v>221</v>
      </c>
      <c r="F1853" s="9">
        <v>100000</v>
      </c>
      <c r="H1853" t="s">
        <v>215</v>
      </c>
    </row>
    <row r="1854" spans="2:8" x14ac:dyDescent="0.3">
      <c r="B1854" s="72"/>
      <c r="C1854" s="72"/>
      <c r="E1854" t="s">
        <v>222</v>
      </c>
      <c r="F1854" s="9">
        <v>38980</v>
      </c>
      <c r="H1854" t="s">
        <v>219</v>
      </c>
    </row>
    <row r="1855" spans="2:8" x14ac:dyDescent="0.3">
      <c r="B1855" s="72"/>
      <c r="C1855" s="72"/>
      <c r="E1855" t="s">
        <v>253</v>
      </c>
      <c r="F1855" s="9">
        <v>17000</v>
      </c>
    </row>
    <row r="1856" spans="2:8" x14ac:dyDescent="0.3">
      <c r="B1856" s="72"/>
      <c r="C1856" s="72"/>
      <c r="E1856" t="s">
        <v>223</v>
      </c>
      <c r="F1856" s="9">
        <v>200000</v>
      </c>
      <c r="H1856" t="s">
        <v>224</v>
      </c>
    </row>
    <row r="1857" spans="2:8" x14ac:dyDescent="0.3">
      <c r="B1857" s="72"/>
      <c r="C1857" s="72" t="s">
        <v>225</v>
      </c>
      <c r="E1857" t="s">
        <v>226</v>
      </c>
      <c r="F1857" s="9">
        <v>300000</v>
      </c>
      <c r="H1857" t="s">
        <v>227</v>
      </c>
    </row>
    <row r="1858" spans="2:8" x14ac:dyDescent="0.3">
      <c r="B1858" s="72"/>
      <c r="C1858" s="72"/>
      <c r="E1858" t="s">
        <v>228</v>
      </c>
      <c r="F1858" s="9">
        <v>200000</v>
      </c>
      <c r="H1858" t="s">
        <v>224</v>
      </c>
    </row>
    <row r="1859" spans="2:8" x14ac:dyDescent="0.3">
      <c r="B1859" s="72"/>
      <c r="C1859" s="72" t="s">
        <v>229</v>
      </c>
      <c r="E1859" t="s">
        <v>230</v>
      </c>
      <c r="H1859" t="s">
        <v>215</v>
      </c>
    </row>
    <row r="1860" spans="2:8" x14ac:dyDescent="0.3">
      <c r="B1860" s="72"/>
      <c r="C1860" s="72"/>
      <c r="E1860" t="s">
        <v>231</v>
      </c>
      <c r="H1860" t="s">
        <v>215</v>
      </c>
    </row>
    <row r="1861" spans="2:8" x14ac:dyDescent="0.3">
      <c r="B1861" s="72"/>
      <c r="C1861" s="72"/>
      <c r="E1861" t="s">
        <v>232</v>
      </c>
    </row>
    <row r="1862" spans="2:8" x14ac:dyDescent="0.3">
      <c r="B1862" s="72"/>
      <c r="C1862" s="72"/>
      <c r="E1862" t="s">
        <v>233</v>
      </c>
      <c r="F1862" s="9">
        <v>451788</v>
      </c>
    </row>
    <row r="1863" spans="2:8" x14ac:dyDescent="0.3">
      <c r="B1863" s="72"/>
      <c r="C1863" s="72"/>
      <c r="E1863" t="s">
        <v>234</v>
      </c>
      <c r="F1863" s="9">
        <v>1400000</v>
      </c>
      <c r="H1863" t="s">
        <v>235</v>
      </c>
    </row>
    <row r="1864" spans="2:8" x14ac:dyDescent="0.3">
      <c r="B1864" s="72"/>
      <c r="C1864" s="72" t="s">
        <v>236</v>
      </c>
      <c r="E1864" t="s">
        <v>237</v>
      </c>
    </row>
    <row r="1865" spans="2:8" x14ac:dyDescent="0.3">
      <c r="B1865" s="72"/>
      <c r="C1865" s="72"/>
      <c r="E1865" t="s">
        <v>238</v>
      </c>
    </row>
    <row r="1866" spans="2:8" x14ac:dyDescent="0.3">
      <c r="B1866" s="72"/>
      <c r="C1866" s="72"/>
      <c r="E1866" t="s">
        <v>239</v>
      </c>
    </row>
    <row r="1867" spans="2:8" x14ac:dyDescent="0.3">
      <c r="B1867" s="72"/>
      <c r="C1867" s="72"/>
      <c r="E1867" t="s">
        <v>240</v>
      </c>
      <c r="F1867" s="9">
        <f>SUM(F1848:F1866)</f>
        <v>3877317</v>
      </c>
    </row>
    <row r="1868" spans="2:8" x14ac:dyDescent="0.3">
      <c r="B1868" s="72"/>
      <c r="C1868" s="72" t="s">
        <v>241</v>
      </c>
      <c r="E1868" t="s">
        <v>242</v>
      </c>
    </row>
    <row r="1869" spans="2:8" x14ac:dyDescent="0.3">
      <c r="E1869" t="s">
        <v>243</v>
      </c>
    </row>
    <row r="1870" spans="2:8" x14ac:dyDescent="0.3">
      <c r="E1870" t="s">
        <v>244</v>
      </c>
      <c r="F1870" s="9">
        <v>20000</v>
      </c>
    </row>
    <row r="1871" spans="2:8" x14ac:dyDescent="0.3">
      <c r="E1871" t="s">
        <v>245</v>
      </c>
      <c r="F1871" s="9">
        <v>20000</v>
      </c>
    </row>
    <row r="1872" spans="2:8" x14ac:dyDescent="0.3">
      <c r="B1872" s="72" t="s">
        <v>246</v>
      </c>
      <c r="C1872" s="72" t="s">
        <v>247</v>
      </c>
      <c r="D1872" t="s">
        <v>248</v>
      </c>
      <c r="E1872" t="s">
        <v>249</v>
      </c>
      <c r="F1872" s="9" t="s">
        <v>250</v>
      </c>
      <c r="G1872" t="s">
        <v>251</v>
      </c>
      <c r="H1872" t="s">
        <v>252</v>
      </c>
    </row>
    <row r="1873" spans="2:8" x14ac:dyDescent="0.3">
      <c r="B1873" s="72">
        <v>2021.07</v>
      </c>
      <c r="C1873" s="72" t="s">
        <v>210</v>
      </c>
      <c r="E1873" t="s">
        <v>211</v>
      </c>
      <c r="H1873" t="s">
        <v>212</v>
      </c>
    </row>
    <row r="1874" spans="2:8" x14ac:dyDescent="0.3">
      <c r="B1874" s="72"/>
      <c r="C1874" s="72"/>
    </row>
    <row r="1875" spans="2:8" x14ac:dyDescent="0.3">
      <c r="B1875" s="72"/>
      <c r="C1875" s="72" t="s">
        <v>213</v>
      </c>
      <c r="E1875" t="s">
        <v>214</v>
      </c>
      <c r="F1875" s="9">
        <v>102150</v>
      </c>
      <c r="G1875" s="9">
        <f>SUM(F1875,F1876,F1879,F1880)</f>
        <v>814121</v>
      </c>
      <c r="H1875" t="s">
        <v>215</v>
      </c>
    </row>
    <row r="1876" spans="2:8" x14ac:dyDescent="0.3">
      <c r="B1876" s="72"/>
      <c r="C1876" s="72"/>
      <c r="E1876" t="s">
        <v>216</v>
      </c>
      <c r="F1876" s="9">
        <v>498517</v>
      </c>
      <c r="H1876" t="s">
        <v>215</v>
      </c>
    </row>
    <row r="1877" spans="2:8" x14ac:dyDescent="0.3">
      <c r="B1877" s="72"/>
      <c r="C1877" s="72"/>
      <c r="E1877" t="s">
        <v>217</v>
      </c>
      <c r="F1877" s="9">
        <v>579350</v>
      </c>
      <c r="G1877" s="9">
        <f>SUM(F1877,F1889,F1897,F1882)</f>
        <v>1070952</v>
      </c>
      <c r="H1877" t="s">
        <v>218</v>
      </c>
    </row>
    <row r="1878" spans="2:8" x14ac:dyDescent="0.3">
      <c r="B1878" s="72"/>
      <c r="C1878" s="72"/>
      <c r="G1878" s="9">
        <f>F1881</f>
        <v>38980</v>
      </c>
      <c r="H1878" t="s">
        <v>219</v>
      </c>
    </row>
    <row r="1879" spans="2:8" x14ac:dyDescent="0.3">
      <c r="B1879" s="72"/>
      <c r="C1879" s="72"/>
      <c r="E1879" t="s">
        <v>220</v>
      </c>
      <c r="F1879" s="9">
        <v>113454</v>
      </c>
      <c r="H1879" t="s">
        <v>215</v>
      </c>
    </row>
    <row r="1880" spans="2:8" x14ac:dyDescent="0.3">
      <c r="B1880" s="72"/>
      <c r="C1880" s="72"/>
      <c r="E1880" t="s">
        <v>221</v>
      </c>
      <c r="F1880" s="9">
        <v>100000</v>
      </c>
      <c r="H1880" t="s">
        <v>215</v>
      </c>
    </row>
    <row r="1881" spans="2:8" x14ac:dyDescent="0.3">
      <c r="B1881" s="72"/>
      <c r="C1881" s="72"/>
      <c r="E1881" t="s">
        <v>222</v>
      </c>
      <c r="F1881" s="9">
        <v>38980</v>
      </c>
      <c r="H1881" t="s">
        <v>219</v>
      </c>
    </row>
    <row r="1882" spans="2:8" x14ac:dyDescent="0.3">
      <c r="B1882" s="72"/>
      <c r="C1882" s="72"/>
      <c r="E1882" t="s">
        <v>253</v>
      </c>
      <c r="F1882" s="9">
        <v>17000</v>
      </c>
    </row>
    <row r="1883" spans="2:8" x14ac:dyDescent="0.3">
      <c r="B1883" s="72"/>
      <c r="C1883" s="72"/>
      <c r="E1883" t="s">
        <v>223</v>
      </c>
      <c r="F1883" s="9">
        <v>200000</v>
      </c>
      <c r="H1883" t="s">
        <v>224</v>
      </c>
    </row>
    <row r="1884" spans="2:8" x14ac:dyDescent="0.3">
      <c r="B1884" s="72"/>
      <c r="C1884" s="72" t="s">
        <v>225</v>
      </c>
      <c r="E1884" t="s">
        <v>226</v>
      </c>
      <c r="F1884" s="9">
        <v>300000</v>
      </c>
      <c r="H1884" t="s">
        <v>227</v>
      </c>
    </row>
    <row r="1885" spans="2:8" x14ac:dyDescent="0.3">
      <c r="B1885" s="72"/>
      <c r="C1885" s="72"/>
      <c r="E1885" t="s">
        <v>228</v>
      </c>
      <c r="F1885" s="9">
        <v>200000</v>
      </c>
      <c r="H1885" t="s">
        <v>224</v>
      </c>
    </row>
    <row r="1886" spans="2:8" x14ac:dyDescent="0.3">
      <c r="B1886" s="72"/>
      <c r="C1886" s="72" t="s">
        <v>229</v>
      </c>
      <c r="E1886" t="s">
        <v>230</v>
      </c>
      <c r="H1886" t="s">
        <v>215</v>
      </c>
    </row>
    <row r="1887" spans="2:8" x14ac:dyDescent="0.3">
      <c r="B1887" s="72"/>
      <c r="C1887" s="72"/>
      <c r="E1887" t="s">
        <v>231</v>
      </c>
      <c r="H1887" t="s">
        <v>215</v>
      </c>
    </row>
    <row r="1888" spans="2:8" x14ac:dyDescent="0.3">
      <c r="B1888" s="72"/>
      <c r="C1888" s="72"/>
      <c r="E1888" t="s">
        <v>232</v>
      </c>
    </row>
    <row r="1889" spans="2:8" x14ac:dyDescent="0.3">
      <c r="B1889" s="72"/>
      <c r="C1889" s="72"/>
      <c r="E1889" t="s">
        <v>233</v>
      </c>
      <c r="F1889" s="9">
        <v>454602</v>
      </c>
    </row>
    <row r="1890" spans="2:8" x14ac:dyDescent="0.3">
      <c r="B1890" s="72"/>
      <c r="C1890" s="72"/>
      <c r="E1890" t="s">
        <v>234</v>
      </c>
      <c r="F1890" s="9">
        <v>1400000</v>
      </c>
      <c r="H1890" t="s">
        <v>235</v>
      </c>
    </row>
    <row r="1891" spans="2:8" x14ac:dyDescent="0.3">
      <c r="B1891" s="72"/>
      <c r="C1891" s="72" t="s">
        <v>236</v>
      </c>
      <c r="E1891" t="s">
        <v>237</v>
      </c>
    </row>
    <row r="1892" spans="2:8" x14ac:dyDescent="0.3">
      <c r="B1892" s="72"/>
      <c r="C1892" s="72"/>
      <c r="E1892" t="s">
        <v>238</v>
      </c>
    </row>
    <row r="1893" spans="2:8" x14ac:dyDescent="0.3">
      <c r="B1893" s="72"/>
      <c r="C1893" s="72"/>
      <c r="E1893" t="s">
        <v>239</v>
      </c>
    </row>
    <row r="1894" spans="2:8" x14ac:dyDescent="0.3">
      <c r="B1894" s="72"/>
      <c r="C1894" s="72"/>
      <c r="E1894" t="s">
        <v>240</v>
      </c>
      <c r="F1894" s="9">
        <f>SUM(F1875:F1893)</f>
        <v>4004053</v>
      </c>
    </row>
    <row r="1895" spans="2:8" x14ac:dyDescent="0.3">
      <c r="B1895" s="72"/>
      <c r="C1895" s="72" t="s">
        <v>241</v>
      </c>
      <c r="E1895" t="s">
        <v>242</v>
      </c>
    </row>
    <row r="1896" spans="2:8" x14ac:dyDescent="0.3">
      <c r="E1896" t="s">
        <v>243</v>
      </c>
    </row>
    <row r="1897" spans="2:8" x14ac:dyDescent="0.3">
      <c r="E1897" t="s">
        <v>244</v>
      </c>
      <c r="F1897" s="9">
        <v>20000</v>
      </c>
    </row>
    <row r="1898" spans="2:8" x14ac:dyDescent="0.3">
      <c r="E1898" t="s">
        <v>245</v>
      </c>
      <c r="F1898" s="9">
        <v>20000</v>
      </c>
    </row>
    <row r="1900" spans="2:8" x14ac:dyDescent="0.3">
      <c r="B1900" s="72" t="s">
        <v>246</v>
      </c>
      <c r="C1900" s="72" t="s">
        <v>247</v>
      </c>
      <c r="D1900" t="s">
        <v>248</v>
      </c>
      <c r="E1900" t="s">
        <v>249</v>
      </c>
      <c r="F1900" s="9" t="s">
        <v>250</v>
      </c>
      <c r="G1900" t="s">
        <v>251</v>
      </c>
      <c r="H1900" t="s">
        <v>252</v>
      </c>
    </row>
    <row r="1901" spans="2:8" x14ac:dyDescent="0.3">
      <c r="B1901" s="72">
        <v>2021.08</v>
      </c>
      <c r="C1901" s="72" t="s">
        <v>210</v>
      </c>
      <c r="E1901" t="s">
        <v>211</v>
      </c>
      <c r="H1901" t="s">
        <v>212</v>
      </c>
    </row>
    <row r="1902" spans="2:8" x14ac:dyDescent="0.3">
      <c r="B1902" s="72"/>
      <c r="C1902" s="72"/>
    </row>
    <row r="1903" spans="2:8" x14ac:dyDescent="0.3">
      <c r="B1903" s="72"/>
      <c r="C1903" s="72" t="s">
        <v>213</v>
      </c>
      <c r="E1903" t="s">
        <v>214</v>
      </c>
      <c r="F1903" s="9">
        <v>102150</v>
      </c>
      <c r="G1903" s="9">
        <f>SUM(F1903,F1904,F1907,F1908)</f>
        <v>436593</v>
      </c>
      <c r="H1903" t="s">
        <v>215</v>
      </c>
    </row>
    <row r="1904" spans="2:8" x14ac:dyDescent="0.3">
      <c r="B1904" s="72"/>
      <c r="C1904" s="72"/>
      <c r="E1904" t="s">
        <v>216</v>
      </c>
      <c r="F1904" s="9">
        <v>120989</v>
      </c>
      <c r="H1904" t="s">
        <v>215</v>
      </c>
    </row>
    <row r="1905" spans="2:8" x14ac:dyDescent="0.3">
      <c r="B1905" s="72"/>
      <c r="C1905" s="72"/>
      <c r="E1905" t="s">
        <v>217</v>
      </c>
      <c r="F1905" s="9">
        <v>502900</v>
      </c>
      <c r="G1905" s="9">
        <f>SUM(F1905,F1917,F1925,F1910)</f>
        <v>991706</v>
      </c>
      <c r="H1905" t="s">
        <v>218</v>
      </c>
    </row>
    <row r="1906" spans="2:8" x14ac:dyDescent="0.3">
      <c r="B1906" s="72"/>
      <c r="C1906" s="72"/>
      <c r="G1906" s="9">
        <f>F1909</f>
        <v>38980</v>
      </c>
      <c r="H1906" t="s">
        <v>219</v>
      </c>
    </row>
    <row r="1907" spans="2:8" x14ac:dyDescent="0.3">
      <c r="B1907" s="72"/>
      <c r="C1907" s="72"/>
      <c r="E1907" t="s">
        <v>220</v>
      </c>
      <c r="F1907" s="9">
        <v>113454</v>
      </c>
      <c r="H1907" t="s">
        <v>215</v>
      </c>
    </row>
    <row r="1908" spans="2:8" x14ac:dyDescent="0.3">
      <c r="B1908" s="72"/>
      <c r="C1908" s="72"/>
      <c r="E1908" t="s">
        <v>221</v>
      </c>
      <c r="F1908" s="9">
        <v>100000</v>
      </c>
      <c r="H1908" t="s">
        <v>215</v>
      </c>
    </row>
    <row r="1909" spans="2:8" x14ac:dyDescent="0.3">
      <c r="B1909" s="72"/>
      <c r="C1909" s="72"/>
      <c r="E1909" t="s">
        <v>222</v>
      </c>
      <c r="F1909" s="9">
        <v>38980</v>
      </c>
      <c r="H1909" t="s">
        <v>219</v>
      </c>
    </row>
    <row r="1910" spans="2:8" x14ac:dyDescent="0.3">
      <c r="B1910" s="72"/>
      <c r="C1910" s="72"/>
      <c r="E1910" t="s">
        <v>253</v>
      </c>
      <c r="F1910" s="9">
        <v>17000</v>
      </c>
    </row>
    <row r="1911" spans="2:8" x14ac:dyDescent="0.3">
      <c r="B1911" s="72"/>
      <c r="C1911" s="72"/>
      <c r="E1911" t="s">
        <v>223</v>
      </c>
      <c r="F1911" s="9">
        <v>200000</v>
      </c>
      <c r="H1911" t="s">
        <v>224</v>
      </c>
    </row>
    <row r="1912" spans="2:8" x14ac:dyDescent="0.3">
      <c r="B1912" s="72"/>
      <c r="C1912" s="72" t="s">
        <v>225</v>
      </c>
      <c r="E1912" t="s">
        <v>226</v>
      </c>
      <c r="F1912" s="9">
        <v>300000</v>
      </c>
      <c r="H1912" t="s">
        <v>227</v>
      </c>
    </row>
    <row r="1913" spans="2:8" x14ac:dyDescent="0.3">
      <c r="B1913" s="72"/>
      <c r="C1913" s="72"/>
      <c r="E1913" t="s">
        <v>228</v>
      </c>
      <c r="F1913" s="9">
        <v>200000</v>
      </c>
      <c r="H1913" t="s">
        <v>224</v>
      </c>
    </row>
    <row r="1914" spans="2:8" x14ac:dyDescent="0.3">
      <c r="B1914" s="72"/>
      <c r="C1914" s="72" t="s">
        <v>229</v>
      </c>
      <c r="E1914" t="s">
        <v>230</v>
      </c>
      <c r="H1914" t="s">
        <v>215</v>
      </c>
    </row>
    <row r="1915" spans="2:8" x14ac:dyDescent="0.3">
      <c r="B1915" s="72"/>
      <c r="C1915" s="72"/>
      <c r="E1915" t="s">
        <v>231</v>
      </c>
      <c r="H1915" t="s">
        <v>215</v>
      </c>
    </row>
    <row r="1916" spans="2:8" x14ac:dyDescent="0.3">
      <c r="B1916" s="72"/>
      <c r="C1916" s="72"/>
      <c r="E1916" t="s">
        <v>232</v>
      </c>
    </row>
    <row r="1917" spans="2:8" x14ac:dyDescent="0.3">
      <c r="B1917" s="72"/>
      <c r="C1917" s="72"/>
      <c r="E1917" t="s">
        <v>233</v>
      </c>
      <c r="F1917" s="9">
        <v>451806</v>
      </c>
    </row>
    <row r="1918" spans="2:8" x14ac:dyDescent="0.3">
      <c r="B1918" s="72"/>
      <c r="C1918" s="72"/>
      <c r="E1918" t="s">
        <v>234</v>
      </c>
      <c r="F1918" s="9">
        <v>1500000</v>
      </c>
      <c r="H1918" t="s">
        <v>235</v>
      </c>
    </row>
    <row r="1919" spans="2:8" x14ac:dyDescent="0.3">
      <c r="B1919" s="72"/>
      <c r="C1919" s="72" t="s">
        <v>236</v>
      </c>
      <c r="E1919" t="s">
        <v>237</v>
      </c>
    </row>
    <row r="1920" spans="2:8" x14ac:dyDescent="0.3">
      <c r="B1920" s="72"/>
      <c r="C1920" s="72"/>
      <c r="E1920" t="s">
        <v>238</v>
      </c>
    </row>
    <row r="1921" spans="2:8" x14ac:dyDescent="0.3">
      <c r="B1921" s="72"/>
      <c r="C1921" s="72"/>
      <c r="E1921" t="s">
        <v>239</v>
      </c>
    </row>
    <row r="1922" spans="2:8" x14ac:dyDescent="0.3">
      <c r="B1922" s="72"/>
      <c r="C1922" s="72"/>
      <c r="E1922" t="s">
        <v>240</v>
      </c>
      <c r="F1922" s="9">
        <f>SUM(F1903:F1921)</f>
        <v>3647279</v>
      </c>
    </row>
    <row r="1923" spans="2:8" x14ac:dyDescent="0.3">
      <c r="B1923" s="72"/>
      <c r="C1923" s="72" t="s">
        <v>241</v>
      </c>
      <c r="E1923" t="s">
        <v>242</v>
      </c>
    </row>
    <row r="1924" spans="2:8" x14ac:dyDescent="0.3">
      <c r="E1924" t="s">
        <v>243</v>
      </c>
    </row>
    <row r="1925" spans="2:8" x14ac:dyDescent="0.3">
      <c r="E1925" t="s">
        <v>244</v>
      </c>
      <c r="F1925" s="9">
        <v>20000</v>
      </c>
    </row>
    <row r="1926" spans="2:8" x14ac:dyDescent="0.3">
      <c r="E1926" t="s">
        <v>245</v>
      </c>
      <c r="F1926" s="9">
        <v>20000</v>
      </c>
    </row>
    <row r="1928" spans="2:8" x14ac:dyDescent="0.3">
      <c r="B1928" s="72" t="s">
        <v>246</v>
      </c>
      <c r="C1928" s="72" t="s">
        <v>247</v>
      </c>
      <c r="D1928" t="s">
        <v>248</v>
      </c>
      <c r="E1928" t="s">
        <v>249</v>
      </c>
      <c r="F1928" s="9" t="s">
        <v>250</v>
      </c>
      <c r="G1928" t="s">
        <v>251</v>
      </c>
      <c r="H1928" t="s">
        <v>252</v>
      </c>
    </row>
    <row r="1929" spans="2:8" x14ac:dyDescent="0.3">
      <c r="B1929" s="72">
        <v>2021.09</v>
      </c>
      <c r="C1929" s="72" t="s">
        <v>210</v>
      </c>
      <c r="E1929" t="s">
        <v>211</v>
      </c>
      <c r="H1929" t="s">
        <v>212</v>
      </c>
    </row>
    <row r="1930" spans="2:8" x14ac:dyDescent="0.3">
      <c r="B1930" s="72"/>
      <c r="C1930" s="72"/>
    </row>
    <row r="1931" spans="2:8" x14ac:dyDescent="0.3">
      <c r="B1931" s="72"/>
      <c r="C1931" s="72" t="s">
        <v>213</v>
      </c>
      <c r="E1931" t="s">
        <v>214</v>
      </c>
      <c r="F1931" s="9">
        <v>102150</v>
      </c>
      <c r="G1931" s="9">
        <f>SUM(F1931,F1932,F1935,F1936)</f>
        <v>1818179</v>
      </c>
      <c r="H1931" t="s">
        <v>215</v>
      </c>
    </row>
    <row r="1932" spans="2:8" x14ac:dyDescent="0.3">
      <c r="B1932" s="72"/>
      <c r="C1932" s="72"/>
      <c r="E1932" t="s">
        <v>216</v>
      </c>
      <c r="F1932" s="9">
        <v>1502575</v>
      </c>
      <c r="H1932" t="s">
        <v>215</v>
      </c>
    </row>
    <row r="1933" spans="2:8" x14ac:dyDescent="0.3">
      <c r="B1933" s="72"/>
      <c r="C1933" s="72"/>
      <c r="E1933" t="s">
        <v>217</v>
      </c>
      <c r="F1933" s="9">
        <v>572300</v>
      </c>
      <c r="G1933" s="9">
        <f>SUM(F1933,F1945,F1953,F1938)</f>
        <v>1061106</v>
      </c>
      <c r="H1933" t="s">
        <v>218</v>
      </c>
    </row>
    <row r="1934" spans="2:8" x14ac:dyDescent="0.3">
      <c r="B1934" s="72"/>
      <c r="C1934" s="72"/>
      <c r="G1934" s="9">
        <f>F1937</f>
        <v>38980</v>
      </c>
      <c r="H1934" t="s">
        <v>219</v>
      </c>
    </row>
    <row r="1935" spans="2:8" x14ac:dyDescent="0.3">
      <c r="B1935" s="72"/>
      <c r="C1935" s="72"/>
      <c r="E1935" t="s">
        <v>220</v>
      </c>
      <c r="F1935" s="9">
        <v>113454</v>
      </c>
      <c r="H1935" t="s">
        <v>215</v>
      </c>
    </row>
    <row r="1936" spans="2:8" x14ac:dyDescent="0.3">
      <c r="B1936" s="72"/>
      <c r="C1936" s="72"/>
      <c r="E1936" t="s">
        <v>221</v>
      </c>
      <c r="F1936" s="9">
        <v>100000</v>
      </c>
      <c r="H1936" t="s">
        <v>215</v>
      </c>
    </row>
    <row r="1937" spans="2:8" x14ac:dyDescent="0.3">
      <c r="B1937" s="72"/>
      <c r="C1937" s="72"/>
      <c r="E1937" t="s">
        <v>222</v>
      </c>
      <c r="F1937" s="9">
        <v>38980</v>
      </c>
      <c r="H1937" t="s">
        <v>219</v>
      </c>
    </row>
    <row r="1938" spans="2:8" x14ac:dyDescent="0.3">
      <c r="B1938" s="72"/>
      <c r="C1938" s="72"/>
      <c r="E1938" t="s">
        <v>253</v>
      </c>
      <c r="F1938" s="9">
        <v>17000</v>
      </c>
    </row>
    <row r="1939" spans="2:8" x14ac:dyDescent="0.3">
      <c r="B1939" s="72"/>
      <c r="C1939" s="72"/>
      <c r="E1939" t="s">
        <v>223</v>
      </c>
      <c r="F1939" s="9">
        <v>200000</v>
      </c>
      <c r="H1939" t="s">
        <v>224</v>
      </c>
    </row>
    <row r="1940" spans="2:8" x14ac:dyDescent="0.3">
      <c r="B1940" s="72"/>
      <c r="C1940" s="72" t="s">
        <v>225</v>
      </c>
      <c r="E1940" t="s">
        <v>226</v>
      </c>
      <c r="F1940" s="9">
        <v>300000</v>
      </c>
      <c r="H1940" t="s">
        <v>227</v>
      </c>
    </row>
    <row r="1941" spans="2:8" x14ac:dyDescent="0.3">
      <c r="B1941" s="72"/>
      <c r="C1941" s="72"/>
      <c r="E1941" t="s">
        <v>228</v>
      </c>
      <c r="F1941" s="9">
        <v>200000</v>
      </c>
      <c r="H1941" t="s">
        <v>224</v>
      </c>
    </row>
    <row r="1942" spans="2:8" x14ac:dyDescent="0.3">
      <c r="B1942" s="72"/>
      <c r="C1942" s="72" t="s">
        <v>229</v>
      </c>
      <c r="E1942" t="s">
        <v>230</v>
      </c>
      <c r="H1942" t="s">
        <v>215</v>
      </c>
    </row>
    <row r="1943" spans="2:8" x14ac:dyDescent="0.3">
      <c r="B1943" s="72"/>
      <c r="C1943" s="72"/>
      <c r="E1943" t="s">
        <v>231</v>
      </c>
      <c r="H1943" t="s">
        <v>215</v>
      </c>
    </row>
    <row r="1944" spans="2:8" x14ac:dyDescent="0.3">
      <c r="B1944" s="72"/>
      <c r="C1944" s="72"/>
      <c r="E1944" t="s">
        <v>232</v>
      </c>
    </row>
    <row r="1945" spans="2:8" x14ac:dyDescent="0.3">
      <c r="B1945" s="72"/>
      <c r="C1945" s="72"/>
      <c r="E1945" t="s">
        <v>233</v>
      </c>
      <c r="F1945" s="9">
        <v>451806</v>
      </c>
    </row>
    <row r="1946" spans="2:8" x14ac:dyDescent="0.3">
      <c r="B1946" s="72"/>
      <c r="C1946" s="72"/>
      <c r="E1946" t="s">
        <v>234</v>
      </c>
      <c r="F1946" s="9">
        <v>1500000</v>
      </c>
      <c r="H1946" t="s">
        <v>235</v>
      </c>
    </row>
    <row r="1947" spans="2:8" x14ac:dyDescent="0.3">
      <c r="B1947" s="72"/>
      <c r="C1947" s="72" t="s">
        <v>236</v>
      </c>
      <c r="E1947" t="s">
        <v>237</v>
      </c>
    </row>
    <row r="1948" spans="2:8" x14ac:dyDescent="0.3">
      <c r="B1948" s="72"/>
      <c r="C1948" s="72"/>
      <c r="E1948" t="s">
        <v>238</v>
      </c>
    </row>
    <row r="1949" spans="2:8" x14ac:dyDescent="0.3">
      <c r="B1949" s="72"/>
      <c r="C1949" s="72"/>
      <c r="E1949" t="s">
        <v>239</v>
      </c>
    </row>
    <row r="1950" spans="2:8" x14ac:dyDescent="0.3">
      <c r="B1950" s="72"/>
      <c r="C1950" s="72"/>
      <c r="E1950" t="s">
        <v>240</v>
      </c>
      <c r="F1950" s="9">
        <f>SUM(F1931:F1949)</f>
        <v>5098265</v>
      </c>
    </row>
    <row r="1951" spans="2:8" x14ac:dyDescent="0.3">
      <c r="B1951" s="72"/>
      <c r="C1951" s="72" t="s">
        <v>241</v>
      </c>
      <c r="E1951" t="s">
        <v>242</v>
      </c>
    </row>
    <row r="1952" spans="2:8" x14ac:dyDescent="0.3">
      <c r="E1952" t="s">
        <v>243</v>
      </c>
    </row>
    <row r="1953" spans="2:10" x14ac:dyDescent="0.3">
      <c r="E1953" t="s">
        <v>244</v>
      </c>
      <c r="F1953" s="9">
        <v>20000</v>
      </c>
    </row>
    <row r="1954" spans="2:10" x14ac:dyDescent="0.3">
      <c r="E1954" t="s">
        <v>245</v>
      </c>
      <c r="F1954" s="9">
        <v>20000</v>
      </c>
    </row>
    <row r="1956" spans="2:10" x14ac:dyDescent="0.3">
      <c r="B1956" s="72" t="s">
        <v>246</v>
      </c>
      <c r="C1956" s="72" t="s">
        <v>247</v>
      </c>
      <c r="D1956" t="s">
        <v>248</v>
      </c>
      <c r="E1956" t="s">
        <v>249</v>
      </c>
      <c r="F1956" s="9" t="s">
        <v>250</v>
      </c>
      <c r="G1956" t="s">
        <v>251</v>
      </c>
      <c r="H1956" t="s">
        <v>252</v>
      </c>
    </row>
    <row r="1957" spans="2:10" x14ac:dyDescent="0.3">
      <c r="B1957" s="73" t="s">
        <v>254</v>
      </c>
      <c r="C1957" s="72" t="s">
        <v>210</v>
      </c>
      <c r="E1957" t="s">
        <v>211</v>
      </c>
      <c r="H1957" t="s">
        <v>212</v>
      </c>
    </row>
    <row r="1958" spans="2:10" x14ac:dyDescent="0.3">
      <c r="B1958" s="72"/>
      <c r="C1958" s="72"/>
    </row>
    <row r="1959" spans="2:10" x14ac:dyDescent="0.3">
      <c r="B1959" s="72"/>
      <c r="C1959" s="72" t="s">
        <v>213</v>
      </c>
      <c r="E1959" t="s">
        <v>214</v>
      </c>
      <c r="F1959" s="9">
        <v>102150</v>
      </c>
      <c r="G1959" s="9">
        <f>SUM(F1959,F1960,F1963,F1964)</f>
        <v>1749178</v>
      </c>
      <c r="H1959" t="s">
        <v>215</v>
      </c>
      <c r="J1959">
        <v>1136</v>
      </c>
    </row>
    <row r="1960" spans="2:10" x14ac:dyDescent="0.3">
      <c r="B1960" s="72"/>
      <c r="C1960" s="72"/>
      <c r="E1960" t="s">
        <v>216</v>
      </c>
      <c r="F1960" s="9">
        <v>1433574</v>
      </c>
      <c r="H1960" t="s">
        <v>215</v>
      </c>
      <c r="J1960">
        <v>594</v>
      </c>
    </row>
    <row r="1961" spans="2:10" x14ac:dyDescent="0.3">
      <c r="B1961" s="72"/>
      <c r="C1961" s="72"/>
      <c r="E1961" t="s">
        <v>217</v>
      </c>
      <c r="F1961" s="9">
        <v>577430</v>
      </c>
      <c r="G1961" s="9">
        <f>SUM(F1961,F1973,F1981,F1966)</f>
        <v>1046236</v>
      </c>
      <c r="H1961" t="s">
        <v>218</v>
      </c>
    </row>
    <row r="1962" spans="2:10" x14ac:dyDescent="0.3">
      <c r="B1962" s="72"/>
      <c r="C1962" s="72"/>
      <c r="G1962" s="9">
        <f>F1965</f>
        <v>38980</v>
      </c>
      <c r="H1962" t="s">
        <v>219</v>
      </c>
    </row>
    <row r="1963" spans="2:10" x14ac:dyDescent="0.3">
      <c r="B1963" s="72"/>
      <c r="C1963" s="72"/>
      <c r="E1963" t="s">
        <v>220</v>
      </c>
      <c r="F1963" s="9">
        <v>113454</v>
      </c>
      <c r="H1963" t="s">
        <v>215</v>
      </c>
    </row>
    <row r="1964" spans="2:10" x14ac:dyDescent="0.3">
      <c r="B1964" s="72"/>
      <c r="C1964" s="72"/>
      <c r="E1964" t="s">
        <v>221</v>
      </c>
      <c r="F1964" s="9">
        <v>100000</v>
      </c>
      <c r="H1964" t="s">
        <v>215</v>
      </c>
    </row>
    <row r="1965" spans="2:10" x14ac:dyDescent="0.3">
      <c r="B1965" s="72"/>
      <c r="C1965" s="72"/>
      <c r="E1965" t="s">
        <v>222</v>
      </c>
      <c r="F1965" s="9">
        <v>38980</v>
      </c>
      <c r="H1965" t="s">
        <v>219</v>
      </c>
    </row>
    <row r="1966" spans="2:10" x14ac:dyDescent="0.3">
      <c r="B1966" s="72"/>
      <c r="C1966" s="72"/>
      <c r="E1966" t="s">
        <v>253</v>
      </c>
      <c r="F1966" s="9">
        <v>17000</v>
      </c>
    </row>
    <row r="1967" spans="2:10" x14ac:dyDescent="0.3">
      <c r="B1967" s="72"/>
      <c r="C1967" s="72"/>
      <c r="E1967" t="s">
        <v>223</v>
      </c>
      <c r="F1967" s="9">
        <v>200000</v>
      </c>
      <c r="H1967" t="s">
        <v>224</v>
      </c>
    </row>
    <row r="1968" spans="2:10" x14ac:dyDescent="0.3">
      <c r="B1968" s="72"/>
      <c r="C1968" s="72" t="s">
        <v>225</v>
      </c>
      <c r="E1968" t="s">
        <v>226</v>
      </c>
      <c r="F1968" s="9">
        <v>300000</v>
      </c>
      <c r="H1968" t="s">
        <v>227</v>
      </c>
    </row>
    <row r="1969" spans="2:8" x14ac:dyDescent="0.3">
      <c r="B1969" s="72"/>
      <c r="C1969" s="72"/>
      <c r="E1969" t="s">
        <v>228</v>
      </c>
      <c r="F1969" s="9">
        <v>200000</v>
      </c>
      <c r="H1969" t="s">
        <v>224</v>
      </c>
    </row>
    <row r="1970" spans="2:8" x14ac:dyDescent="0.3">
      <c r="B1970" s="72"/>
      <c r="C1970" s="72" t="s">
        <v>229</v>
      </c>
      <c r="E1970" t="s">
        <v>230</v>
      </c>
      <c r="H1970" t="s">
        <v>215</v>
      </c>
    </row>
    <row r="1971" spans="2:8" x14ac:dyDescent="0.3">
      <c r="B1971" s="72"/>
      <c r="C1971" s="72"/>
      <c r="E1971" t="s">
        <v>231</v>
      </c>
      <c r="H1971" t="s">
        <v>215</v>
      </c>
    </row>
    <row r="1972" spans="2:8" x14ac:dyDescent="0.3">
      <c r="B1972" s="72"/>
      <c r="C1972" s="72"/>
      <c r="E1972" t="s">
        <v>232</v>
      </c>
    </row>
    <row r="1973" spans="2:8" x14ac:dyDescent="0.3">
      <c r="B1973" s="72"/>
      <c r="C1973" s="72"/>
      <c r="E1973" t="s">
        <v>233</v>
      </c>
      <c r="F1973" s="9">
        <v>451806</v>
      </c>
    </row>
    <row r="1974" spans="2:8" x14ac:dyDescent="0.3">
      <c r="B1974" s="72"/>
      <c r="C1974" s="72"/>
      <c r="E1974" t="s">
        <v>234</v>
      </c>
      <c r="F1974" s="9">
        <v>1500000</v>
      </c>
      <c r="H1974" t="s">
        <v>235</v>
      </c>
    </row>
    <row r="1975" spans="2:8" x14ac:dyDescent="0.3">
      <c r="B1975" s="72"/>
      <c r="C1975" s="72" t="s">
        <v>236</v>
      </c>
      <c r="E1975" t="s">
        <v>237</v>
      </c>
    </row>
    <row r="1976" spans="2:8" x14ac:dyDescent="0.3">
      <c r="B1976" s="72"/>
      <c r="C1976" s="72"/>
      <c r="E1976" t="s">
        <v>238</v>
      </c>
    </row>
    <row r="1977" spans="2:8" x14ac:dyDescent="0.3">
      <c r="B1977" s="72"/>
      <c r="C1977" s="72"/>
      <c r="E1977" t="s">
        <v>239</v>
      </c>
    </row>
    <row r="1978" spans="2:8" x14ac:dyDescent="0.3">
      <c r="B1978" s="72"/>
      <c r="C1978" s="72"/>
      <c r="E1978" t="s">
        <v>240</v>
      </c>
      <c r="F1978" s="9">
        <f>SUM(F1959:F1977)</f>
        <v>5034394</v>
      </c>
    </row>
    <row r="1979" spans="2:8" x14ac:dyDescent="0.3">
      <c r="B1979" s="72"/>
      <c r="C1979" s="72" t="s">
        <v>241</v>
      </c>
      <c r="E1979" t="s">
        <v>242</v>
      </c>
    </row>
    <row r="1980" spans="2:8" x14ac:dyDescent="0.3">
      <c r="E1980" t="s">
        <v>243</v>
      </c>
    </row>
    <row r="1981" spans="2:8" x14ac:dyDescent="0.3">
      <c r="E1981" t="s">
        <v>244</v>
      </c>
    </row>
    <row r="1982" spans="2:8" x14ac:dyDescent="0.3">
      <c r="E1982" t="s">
        <v>245</v>
      </c>
      <c r="F1982" s="9">
        <v>20000</v>
      </c>
    </row>
    <row r="1984" spans="2:8" x14ac:dyDescent="0.3">
      <c r="B1984" s="72" t="s">
        <v>246</v>
      </c>
      <c r="C1984" s="72" t="s">
        <v>247</v>
      </c>
      <c r="D1984" t="s">
        <v>248</v>
      </c>
      <c r="E1984" t="s">
        <v>249</v>
      </c>
      <c r="F1984" s="9" t="s">
        <v>250</v>
      </c>
      <c r="G1984" t="s">
        <v>251</v>
      </c>
      <c r="H1984" t="s">
        <v>252</v>
      </c>
    </row>
    <row r="1985" spans="2:10" x14ac:dyDescent="0.3">
      <c r="B1985" s="72">
        <v>2021.11</v>
      </c>
      <c r="C1985" s="72" t="s">
        <v>210</v>
      </c>
      <c r="E1985" t="s">
        <v>211</v>
      </c>
      <c r="H1985" t="s">
        <v>212</v>
      </c>
    </row>
    <row r="1986" spans="2:10" x14ac:dyDescent="0.3">
      <c r="B1986" s="72"/>
      <c r="C1986" s="72"/>
    </row>
    <row r="1987" spans="2:10" x14ac:dyDescent="0.3">
      <c r="B1987" s="72"/>
      <c r="C1987" s="72" t="s">
        <v>213</v>
      </c>
      <c r="E1987" t="s">
        <v>214</v>
      </c>
      <c r="F1987" s="9">
        <v>102150</v>
      </c>
      <c r="G1987" s="9">
        <f>SUM(F1987,F1988,F1991,F1992)</f>
        <v>1786994</v>
      </c>
      <c r="H1987" t="s">
        <v>215</v>
      </c>
      <c r="J1987">
        <v>1136</v>
      </c>
    </row>
    <row r="1988" spans="2:10" x14ac:dyDescent="0.3">
      <c r="B1988" s="72"/>
      <c r="C1988" s="72"/>
      <c r="E1988" t="s">
        <v>216</v>
      </c>
      <c r="F1988" s="9">
        <v>1471390</v>
      </c>
      <c r="H1988" t="s">
        <v>215</v>
      </c>
      <c r="J1988">
        <v>594</v>
      </c>
    </row>
    <row r="1989" spans="2:10" x14ac:dyDescent="0.3">
      <c r="B1989" s="72"/>
      <c r="C1989" s="72"/>
      <c r="E1989" t="s">
        <v>217</v>
      </c>
      <c r="F1989" s="9">
        <v>415776</v>
      </c>
      <c r="G1989" s="9">
        <f>SUM(F1989,F2001,F2009,F1994)</f>
        <v>903442</v>
      </c>
      <c r="H1989" t="s">
        <v>218</v>
      </c>
    </row>
    <row r="1990" spans="2:10" x14ac:dyDescent="0.3">
      <c r="B1990" s="72"/>
      <c r="C1990" s="72"/>
      <c r="G1990" s="9">
        <f>F1993</f>
        <v>38980</v>
      </c>
      <c r="H1990" t="s">
        <v>219</v>
      </c>
    </row>
    <row r="1991" spans="2:10" x14ac:dyDescent="0.3">
      <c r="B1991" s="72"/>
      <c r="C1991" s="72"/>
      <c r="E1991" t="s">
        <v>220</v>
      </c>
      <c r="F1991" s="9">
        <v>113454</v>
      </c>
      <c r="H1991" t="s">
        <v>215</v>
      </c>
    </row>
    <row r="1992" spans="2:10" x14ac:dyDescent="0.3">
      <c r="B1992" s="72"/>
      <c r="C1992" s="72"/>
      <c r="E1992" t="s">
        <v>221</v>
      </c>
      <c r="F1992" s="9">
        <v>100000</v>
      </c>
      <c r="H1992" t="s">
        <v>215</v>
      </c>
    </row>
    <row r="1993" spans="2:10" x14ac:dyDescent="0.3">
      <c r="B1993" s="72"/>
      <c r="C1993" s="72"/>
      <c r="E1993" t="s">
        <v>222</v>
      </c>
      <c r="F1993" s="9">
        <v>38980</v>
      </c>
      <c r="H1993" t="s">
        <v>219</v>
      </c>
    </row>
    <row r="1994" spans="2:10" x14ac:dyDescent="0.3">
      <c r="B1994" s="72"/>
      <c r="C1994" s="72"/>
      <c r="E1994" t="s">
        <v>253</v>
      </c>
      <c r="F1994" s="9">
        <v>17000</v>
      </c>
    </row>
    <row r="1995" spans="2:10" x14ac:dyDescent="0.3">
      <c r="B1995" s="72"/>
      <c r="C1995" s="72"/>
      <c r="E1995" t="s">
        <v>223</v>
      </c>
      <c r="F1995" s="9">
        <v>200000</v>
      </c>
      <c r="H1995" t="s">
        <v>224</v>
      </c>
    </row>
    <row r="1996" spans="2:10" x14ac:dyDescent="0.3">
      <c r="B1996" s="72"/>
      <c r="C1996" s="72" t="s">
        <v>225</v>
      </c>
      <c r="E1996" t="s">
        <v>226</v>
      </c>
      <c r="F1996" s="9">
        <v>300000</v>
      </c>
      <c r="H1996" t="s">
        <v>227</v>
      </c>
    </row>
    <row r="1997" spans="2:10" x14ac:dyDescent="0.3">
      <c r="B1997" s="72"/>
      <c r="C1997" s="72"/>
      <c r="E1997" t="s">
        <v>228</v>
      </c>
      <c r="F1997" s="9">
        <v>200000</v>
      </c>
      <c r="H1997" t="s">
        <v>224</v>
      </c>
    </row>
    <row r="1998" spans="2:10" x14ac:dyDescent="0.3">
      <c r="B1998" s="72"/>
      <c r="C1998" s="72" t="s">
        <v>229</v>
      </c>
      <c r="E1998" t="s">
        <v>230</v>
      </c>
      <c r="H1998" t="s">
        <v>215</v>
      </c>
    </row>
    <row r="1999" spans="2:10" x14ac:dyDescent="0.3">
      <c r="B1999" s="72"/>
      <c r="C1999" s="72"/>
      <c r="E1999" t="s">
        <v>231</v>
      </c>
      <c r="H1999" t="s">
        <v>215</v>
      </c>
    </row>
    <row r="2000" spans="2:10" x14ac:dyDescent="0.3">
      <c r="B2000" s="72"/>
      <c r="C2000" s="72"/>
      <c r="E2000" t="s">
        <v>232</v>
      </c>
    </row>
    <row r="2001" spans="2:8" x14ac:dyDescent="0.3">
      <c r="B2001" s="72"/>
      <c r="C2001" s="72"/>
      <c r="E2001" t="s">
        <v>233</v>
      </c>
      <c r="F2001" s="9">
        <v>470666</v>
      </c>
    </row>
    <row r="2002" spans="2:8" x14ac:dyDescent="0.3">
      <c r="B2002" s="72"/>
      <c r="C2002" s="72"/>
      <c r="E2002" t="s">
        <v>234</v>
      </c>
      <c r="F2002" s="9">
        <v>1500000</v>
      </c>
      <c r="H2002" t="s">
        <v>235</v>
      </c>
    </row>
    <row r="2003" spans="2:8" x14ac:dyDescent="0.3">
      <c r="B2003" s="72"/>
      <c r="C2003" s="72" t="s">
        <v>236</v>
      </c>
      <c r="E2003" t="s">
        <v>237</v>
      </c>
    </row>
    <row r="2004" spans="2:8" x14ac:dyDescent="0.3">
      <c r="B2004" s="72"/>
      <c r="C2004" s="72"/>
      <c r="E2004" t="s">
        <v>238</v>
      </c>
    </row>
    <row r="2005" spans="2:8" x14ac:dyDescent="0.3">
      <c r="B2005" s="72"/>
      <c r="C2005" s="72"/>
      <c r="E2005" t="s">
        <v>239</v>
      </c>
    </row>
    <row r="2006" spans="2:8" x14ac:dyDescent="0.3">
      <c r="B2006" s="72"/>
      <c r="C2006" s="72"/>
      <c r="E2006" t="s">
        <v>240</v>
      </c>
      <c r="F2006" s="9">
        <f>SUM(F1987:F2005)</f>
        <v>4929416</v>
      </c>
    </row>
    <row r="2007" spans="2:8" x14ac:dyDescent="0.3">
      <c r="B2007" s="72"/>
      <c r="C2007" s="72" t="s">
        <v>241</v>
      </c>
      <c r="E2007" t="s">
        <v>242</v>
      </c>
    </row>
    <row r="2008" spans="2:8" x14ac:dyDescent="0.3">
      <c r="E2008" t="s">
        <v>243</v>
      </c>
    </row>
    <row r="2009" spans="2:8" x14ac:dyDescent="0.3">
      <c r="E2009" t="s">
        <v>244</v>
      </c>
    </row>
    <row r="2010" spans="2:8" x14ac:dyDescent="0.3">
      <c r="E2010" t="s">
        <v>245</v>
      </c>
      <c r="F2010" s="9">
        <v>20000</v>
      </c>
    </row>
    <row r="2012" spans="2:8" x14ac:dyDescent="0.3">
      <c r="B2012" s="72" t="s">
        <v>246</v>
      </c>
      <c r="C2012" s="72" t="s">
        <v>247</v>
      </c>
      <c r="D2012" t="s">
        <v>248</v>
      </c>
      <c r="E2012" t="s">
        <v>249</v>
      </c>
      <c r="F2012" s="9" t="s">
        <v>250</v>
      </c>
      <c r="G2012" t="s">
        <v>251</v>
      </c>
      <c r="H2012" t="s">
        <v>252</v>
      </c>
    </row>
    <row r="2013" spans="2:8" x14ac:dyDescent="0.3">
      <c r="B2013" s="72">
        <v>2021.12</v>
      </c>
      <c r="C2013" s="72" t="s">
        <v>210</v>
      </c>
      <c r="E2013" t="s">
        <v>211</v>
      </c>
      <c r="H2013" t="s">
        <v>212</v>
      </c>
    </row>
    <row r="2014" spans="2:8" x14ac:dyDescent="0.3">
      <c r="B2014" s="72"/>
      <c r="C2014" s="72"/>
    </row>
    <row r="2015" spans="2:8" x14ac:dyDescent="0.3">
      <c r="B2015" s="72"/>
      <c r="C2015" s="72" t="s">
        <v>213</v>
      </c>
      <c r="E2015" t="s">
        <v>214</v>
      </c>
      <c r="F2015" s="9">
        <v>102150</v>
      </c>
      <c r="G2015" s="9">
        <f>SUM(F2015,F2016,F2019,F2020)</f>
        <v>1582972</v>
      </c>
      <c r="H2015" t="s">
        <v>215</v>
      </c>
    </row>
    <row r="2016" spans="2:8" x14ac:dyDescent="0.3">
      <c r="B2016" s="72"/>
      <c r="C2016" s="72"/>
      <c r="E2016" t="s">
        <v>216</v>
      </c>
      <c r="F2016" s="9">
        <v>1267368</v>
      </c>
      <c r="H2016" t="s">
        <v>215</v>
      </c>
    </row>
    <row r="2017" spans="2:8" x14ac:dyDescent="0.3">
      <c r="B2017" s="72"/>
      <c r="C2017" s="72"/>
      <c r="E2017" t="s">
        <v>217</v>
      </c>
      <c r="F2017" s="9">
        <v>440536</v>
      </c>
      <c r="G2017" s="9">
        <f>SUM(F2017,F2029,F2037,F2022)</f>
        <v>928202</v>
      </c>
      <c r="H2017" t="s">
        <v>218</v>
      </c>
    </row>
    <row r="2018" spans="2:8" x14ac:dyDescent="0.3">
      <c r="B2018" s="72"/>
      <c r="C2018" s="72"/>
      <c r="G2018" s="9">
        <f>F2021</f>
        <v>38980</v>
      </c>
      <c r="H2018" t="s">
        <v>219</v>
      </c>
    </row>
    <row r="2019" spans="2:8" x14ac:dyDescent="0.3">
      <c r="B2019" s="72"/>
      <c r="C2019" s="72"/>
      <c r="E2019" t="s">
        <v>220</v>
      </c>
      <c r="F2019" s="9">
        <v>113454</v>
      </c>
      <c r="H2019" t="s">
        <v>215</v>
      </c>
    </row>
    <row r="2020" spans="2:8" x14ac:dyDescent="0.3">
      <c r="B2020" s="72"/>
      <c r="C2020" s="72"/>
      <c r="E2020" t="s">
        <v>221</v>
      </c>
      <c r="F2020" s="9">
        <v>100000</v>
      </c>
      <c r="H2020" t="s">
        <v>215</v>
      </c>
    </row>
    <row r="2021" spans="2:8" x14ac:dyDescent="0.3">
      <c r="B2021" s="72"/>
      <c r="C2021" s="72"/>
      <c r="E2021" t="s">
        <v>222</v>
      </c>
      <c r="F2021" s="9">
        <v>38980</v>
      </c>
      <c r="H2021" t="s">
        <v>219</v>
      </c>
    </row>
    <row r="2022" spans="2:8" x14ac:dyDescent="0.3">
      <c r="B2022" s="72"/>
      <c r="C2022" s="72"/>
      <c r="E2022" t="s">
        <v>253</v>
      </c>
      <c r="F2022" s="9">
        <v>17000</v>
      </c>
    </row>
    <row r="2023" spans="2:8" x14ac:dyDescent="0.3">
      <c r="B2023" s="72"/>
      <c r="C2023" s="72"/>
      <c r="E2023" t="s">
        <v>223</v>
      </c>
      <c r="F2023" s="9">
        <v>200000</v>
      </c>
      <c r="H2023" t="s">
        <v>224</v>
      </c>
    </row>
    <row r="2024" spans="2:8" x14ac:dyDescent="0.3">
      <c r="B2024" s="72"/>
      <c r="C2024" s="72" t="s">
        <v>225</v>
      </c>
      <c r="E2024" t="s">
        <v>226</v>
      </c>
      <c r="F2024" s="9">
        <v>300000</v>
      </c>
      <c r="H2024" t="s">
        <v>227</v>
      </c>
    </row>
    <row r="2025" spans="2:8" x14ac:dyDescent="0.3">
      <c r="B2025" s="72"/>
      <c r="C2025" s="72"/>
      <c r="E2025" t="s">
        <v>228</v>
      </c>
      <c r="F2025" s="9">
        <v>200000</v>
      </c>
      <c r="H2025" t="s">
        <v>224</v>
      </c>
    </row>
    <row r="2026" spans="2:8" x14ac:dyDescent="0.3">
      <c r="B2026" s="72"/>
      <c r="C2026" s="72" t="s">
        <v>229</v>
      </c>
      <c r="E2026" t="s">
        <v>230</v>
      </c>
      <c r="H2026" t="s">
        <v>215</v>
      </c>
    </row>
    <row r="2027" spans="2:8" x14ac:dyDescent="0.3">
      <c r="B2027" s="72"/>
      <c r="C2027" s="72"/>
      <c r="E2027" t="s">
        <v>231</v>
      </c>
      <c r="H2027" t="s">
        <v>215</v>
      </c>
    </row>
    <row r="2028" spans="2:8" x14ac:dyDescent="0.3">
      <c r="B2028" s="72"/>
      <c r="C2028" s="72"/>
      <c r="E2028" t="s">
        <v>232</v>
      </c>
    </row>
    <row r="2029" spans="2:8" x14ac:dyDescent="0.3">
      <c r="B2029" s="72"/>
      <c r="C2029" s="72"/>
      <c r="E2029" t="s">
        <v>233</v>
      </c>
      <c r="F2029" s="9">
        <v>470666</v>
      </c>
    </row>
    <row r="2030" spans="2:8" x14ac:dyDescent="0.3">
      <c r="B2030" s="72"/>
      <c r="C2030" s="72"/>
      <c r="E2030" t="s">
        <v>234</v>
      </c>
      <c r="F2030" s="9">
        <v>1500000</v>
      </c>
      <c r="H2030" t="s">
        <v>235</v>
      </c>
    </row>
    <row r="2031" spans="2:8" x14ac:dyDescent="0.3">
      <c r="B2031" s="72"/>
      <c r="C2031" s="72" t="s">
        <v>236</v>
      </c>
      <c r="E2031" t="s">
        <v>237</v>
      </c>
    </row>
    <row r="2032" spans="2:8" x14ac:dyDescent="0.3">
      <c r="B2032" s="72"/>
      <c r="C2032" s="72"/>
      <c r="E2032" t="s">
        <v>238</v>
      </c>
    </row>
    <row r="2033" spans="2:11" x14ac:dyDescent="0.3">
      <c r="B2033" s="72"/>
      <c r="C2033" s="72"/>
      <c r="E2033" t="s">
        <v>239</v>
      </c>
    </row>
    <row r="2034" spans="2:11" x14ac:dyDescent="0.3">
      <c r="B2034" s="72"/>
      <c r="C2034" s="72"/>
      <c r="E2034" t="s">
        <v>240</v>
      </c>
      <c r="F2034" s="9">
        <f>SUM(F2015:F2033)</f>
        <v>4750154</v>
      </c>
    </row>
    <row r="2035" spans="2:11" x14ac:dyDescent="0.3">
      <c r="B2035" s="72"/>
      <c r="C2035" s="72" t="s">
        <v>241</v>
      </c>
      <c r="E2035" t="s">
        <v>242</v>
      </c>
    </row>
    <row r="2036" spans="2:11" x14ac:dyDescent="0.3">
      <c r="E2036" t="s">
        <v>243</v>
      </c>
    </row>
    <row r="2037" spans="2:11" x14ac:dyDescent="0.3">
      <c r="E2037" t="s">
        <v>244</v>
      </c>
    </row>
    <row r="2038" spans="2:11" x14ac:dyDescent="0.3">
      <c r="E2038" t="s">
        <v>245</v>
      </c>
      <c r="F2038" s="9">
        <v>20000</v>
      </c>
    </row>
    <row r="2040" spans="2:11" x14ac:dyDescent="0.3">
      <c r="B2040" s="72" t="s">
        <v>246</v>
      </c>
      <c r="C2040" s="72" t="s">
        <v>247</v>
      </c>
      <c r="D2040" t="s">
        <v>248</v>
      </c>
      <c r="E2040" t="s">
        <v>249</v>
      </c>
      <c r="F2040" s="9" t="s">
        <v>250</v>
      </c>
      <c r="G2040" t="s">
        <v>251</v>
      </c>
      <c r="H2040" t="s">
        <v>252</v>
      </c>
    </row>
    <row r="2041" spans="2:11" x14ac:dyDescent="0.3">
      <c r="B2041" s="72">
        <v>2022.1</v>
      </c>
      <c r="C2041" s="72" t="s">
        <v>210</v>
      </c>
      <c r="E2041" t="s">
        <v>211</v>
      </c>
      <c r="H2041" t="s">
        <v>212</v>
      </c>
    </row>
    <row r="2042" spans="2:11" x14ac:dyDescent="0.3">
      <c r="B2042" s="72"/>
      <c r="C2042" s="72"/>
    </row>
    <row r="2043" spans="2:11" x14ac:dyDescent="0.3">
      <c r="B2043" s="72"/>
      <c r="C2043" s="72" t="s">
        <v>213</v>
      </c>
      <c r="E2043" t="s">
        <v>214</v>
      </c>
      <c r="F2043" s="9">
        <v>102150</v>
      </c>
      <c r="G2043" s="9">
        <f>SUM(F2043,F2044,F2047,F2048)</f>
        <v>1117370</v>
      </c>
      <c r="H2043" t="s">
        <v>215</v>
      </c>
    </row>
    <row r="2044" spans="2:11" x14ac:dyDescent="0.3">
      <c r="B2044" s="72"/>
      <c r="C2044" s="72"/>
      <c r="E2044" t="s">
        <v>216</v>
      </c>
      <c r="F2044" s="9">
        <v>801766</v>
      </c>
      <c r="H2044" t="s">
        <v>215</v>
      </c>
    </row>
    <row r="2045" spans="2:11" x14ac:dyDescent="0.3">
      <c r="B2045" s="72"/>
      <c r="C2045" s="72"/>
      <c r="E2045" t="s">
        <v>217</v>
      </c>
      <c r="F2045" s="9">
        <v>335965</v>
      </c>
      <c r="G2045" s="9">
        <f>SUM(F2045,F2057,F2065,F2050)</f>
        <v>826394</v>
      </c>
      <c r="H2045" t="s">
        <v>218</v>
      </c>
      <c r="K2045" s="9"/>
    </row>
    <row r="2046" spans="2:11" x14ac:dyDescent="0.3">
      <c r="B2046" s="72"/>
      <c r="C2046" s="72"/>
      <c r="G2046" s="9">
        <f>F2049</f>
        <v>38980</v>
      </c>
      <c r="H2046" t="s">
        <v>219</v>
      </c>
    </row>
    <row r="2047" spans="2:11" x14ac:dyDescent="0.3">
      <c r="B2047" s="72"/>
      <c r="C2047" s="72"/>
      <c r="E2047" t="s">
        <v>220</v>
      </c>
      <c r="F2047" s="9">
        <v>113454</v>
      </c>
      <c r="H2047" t="s">
        <v>215</v>
      </c>
    </row>
    <row r="2048" spans="2:11" x14ac:dyDescent="0.3">
      <c r="B2048" s="72"/>
      <c r="C2048" s="72"/>
      <c r="E2048" t="s">
        <v>221</v>
      </c>
      <c r="F2048" s="9">
        <v>100000</v>
      </c>
      <c r="H2048" t="s">
        <v>215</v>
      </c>
    </row>
    <row r="2049" spans="2:8" x14ac:dyDescent="0.3">
      <c r="B2049" s="72"/>
      <c r="C2049" s="72"/>
      <c r="E2049" t="s">
        <v>222</v>
      </c>
      <c r="F2049" s="9">
        <v>38980</v>
      </c>
      <c r="H2049" t="s">
        <v>219</v>
      </c>
    </row>
    <row r="2050" spans="2:8" x14ac:dyDescent="0.3">
      <c r="B2050" s="72"/>
      <c r="C2050" s="72"/>
      <c r="E2050" t="s">
        <v>253</v>
      </c>
      <c r="F2050" s="9">
        <v>17000</v>
      </c>
    </row>
    <row r="2051" spans="2:8" x14ac:dyDescent="0.3">
      <c r="B2051" s="72"/>
      <c r="C2051" s="72"/>
      <c r="E2051" t="s">
        <v>223</v>
      </c>
      <c r="F2051" s="9">
        <v>200000</v>
      </c>
      <c r="H2051" t="s">
        <v>224</v>
      </c>
    </row>
    <row r="2052" spans="2:8" x14ac:dyDescent="0.3">
      <c r="B2052" s="72"/>
      <c r="C2052" s="72" t="s">
        <v>225</v>
      </c>
      <c r="E2052" t="s">
        <v>226</v>
      </c>
      <c r="F2052" s="9">
        <v>300000</v>
      </c>
      <c r="H2052" t="s">
        <v>227</v>
      </c>
    </row>
    <row r="2053" spans="2:8" x14ac:dyDescent="0.3">
      <c r="B2053" s="72"/>
      <c r="C2053" s="72"/>
      <c r="E2053" t="s">
        <v>228</v>
      </c>
      <c r="F2053" s="9">
        <v>200000</v>
      </c>
      <c r="H2053" t="s">
        <v>224</v>
      </c>
    </row>
    <row r="2054" spans="2:8" x14ac:dyDescent="0.3">
      <c r="B2054" s="72"/>
      <c r="C2054" s="72" t="s">
        <v>229</v>
      </c>
      <c r="E2054" t="s">
        <v>230</v>
      </c>
      <c r="H2054" t="s">
        <v>215</v>
      </c>
    </row>
    <row r="2055" spans="2:8" x14ac:dyDescent="0.3">
      <c r="B2055" s="72"/>
      <c r="C2055" s="72"/>
      <c r="E2055" t="s">
        <v>231</v>
      </c>
      <c r="H2055" t="s">
        <v>215</v>
      </c>
    </row>
    <row r="2056" spans="2:8" x14ac:dyDescent="0.3">
      <c r="B2056" s="72"/>
      <c r="C2056" s="72"/>
      <c r="E2056" t="s">
        <v>232</v>
      </c>
    </row>
    <row r="2057" spans="2:8" x14ac:dyDescent="0.3">
      <c r="B2057" s="72"/>
      <c r="C2057" s="72"/>
      <c r="E2057" t="s">
        <v>233</v>
      </c>
      <c r="F2057" s="9">
        <v>473429</v>
      </c>
    </row>
    <row r="2058" spans="2:8" x14ac:dyDescent="0.3">
      <c r="B2058" s="72"/>
      <c r="C2058" s="72"/>
      <c r="E2058" t="s">
        <v>234</v>
      </c>
      <c r="F2058" s="9">
        <v>1500000</v>
      </c>
      <c r="H2058" t="s">
        <v>78</v>
      </c>
    </row>
    <row r="2059" spans="2:8" x14ac:dyDescent="0.3">
      <c r="B2059" s="72"/>
      <c r="C2059" s="72" t="s">
        <v>236</v>
      </c>
      <c r="E2059" t="s">
        <v>237</v>
      </c>
    </row>
    <row r="2060" spans="2:8" x14ac:dyDescent="0.3">
      <c r="B2060" s="72"/>
      <c r="C2060" s="72"/>
      <c r="E2060" t="s">
        <v>238</v>
      </c>
    </row>
    <row r="2061" spans="2:8" x14ac:dyDescent="0.3">
      <c r="B2061" s="72"/>
      <c r="C2061" s="72"/>
      <c r="E2061" t="s">
        <v>239</v>
      </c>
    </row>
    <row r="2062" spans="2:8" x14ac:dyDescent="0.3">
      <c r="B2062" s="72"/>
      <c r="C2062" s="72"/>
      <c r="E2062" t="s">
        <v>240</v>
      </c>
      <c r="F2062" s="9">
        <f>SUM(F2043:F2061)</f>
        <v>4182744</v>
      </c>
    </row>
    <row r="2063" spans="2:8" x14ac:dyDescent="0.3">
      <c r="B2063" s="72"/>
      <c r="C2063" s="72" t="s">
        <v>241</v>
      </c>
      <c r="E2063" t="s">
        <v>242</v>
      </c>
    </row>
    <row r="2064" spans="2:8" x14ac:dyDescent="0.3">
      <c r="E2064" t="s">
        <v>243</v>
      </c>
    </row>
    <row r="2065" spans="2:11" x14ac:dyDescent="0.3">
      <c r="E2065" t="s">
        <v>244</v>
      </c>
    </row>
    <row r="2066" spans="2:11" x14ac:dyDescent="0.3">
      <c r="E2066" t="s">
        <v>245</v>
      </c>
      <c r="F2066" s="9">
        <v>20000</v>
      </c>
    </row>
    <row r="2068" spans="2:11" x14ac:dyDescent="0.3">
      <c r="B2068" s="72" t="s">
        <v>246</v>
      </c>
      <c r="C2068" s="72" t="s">
        <v>247</v>
      </c>
      <c r="D2068" t="s">
        <v>248</v>
      </c>
      <c r="E2068" t="s">
        <v>249</v>
      </c>
      <c r="F2068" s="9" t="s">
        <v>250</v>
      </c>
      <c r="G2068" t="s">
        <v>251</v>
      </c>
      <c r="H2068" t="s">
        <v>252</v>
      </c>
    </row>
    <row r="2069" spans="2:11" x14ac:dyDescent="0.3">
      <c r="B2069" s="72">
        <v>2022.2</v>
      </c>
      <c r="C2069" s="72" t="s">
        <v>210</v>
      </c>
      <c r="E2069" t="s">
        <v>211</v>
      </c>
      <c r="H2069" t="s">
        <v>212</v>
      </c>
    </row>
    <row r="2070" spans="2:11" x14ac:dyDescent="0.3">
      <c r="B2070" s="72"/>
      <c r="C2070" s="72"/>
    </row>
    <row r="2071" spans="2:11" x14ac:dyDescent="0.3">
      <c r="B2071" s="72"/>
      <c r="C2071" s="72" t="s">
        <v>213</v>
      </c>
      <c r="E2071" t="s">
        <v>214</v>
      </c>
      <c r="F2071" s="9">
        <v>102150</v>
      </c>
      <c r="G2071" s="9">
        <f>SUM(F2071,F2072,F2075,F2076)</f>
        <v>1681202</v>
      </c>
      <c r="H2071" t="s">
        <v>215</v>
      </c>
      <c r="J2071">
        <v>428389</v>
      </c>
      <c r="K2071" s="9">
        <f>표1_3456798101112[[#This Row],[열6]]-J2071</f>
        <v>1252813</v>
      </c>
    </row>
    <row r="2072" spans="2:11" x14ac:dyDescent="0.3">
      <c r="B2072" s="72"/>
      <c r="C2072" s="72"/>
      <c r="E2072" t="s">
        <v>216</v>
      </c>
      <c r="F2072" s="9">
        <v>1365598</v>
      </c>
      <c r="H2072" t="s">
        <v>215</v>
      </c>
    </row>
    <row r="2073" spans="2:11" x14ac:dyDescent="0.3">
      <c r="B2073" s="72"/>
      <c r="C2073" s="72"/>
      <c r="E2073" t="s">
        <v>217</v>
      </c>
      <c r="F2073" s="9">
        <v>439300</v>
      </c>
      <c r="G2073" s="9">
        <f>SUM(F2073,F2085,F2093,F2078)</f>
        <v>929729</v>
      </c>
      <c r="H2073" t="s">
        <v>218</v>
      </c>
      <c r="K2073" s="9"/>
    </row>
    <row r="2074" spans="2:11" x14ac:dyDescent="0.3">
      <c r="B2074" s="72"/>
      <c r="C2074" s="72"/>
      <c r="G2074" s="9">
        <f>F2077</f>
        <v>38980</v>
      </c>
      <c r="H2074" t="s">
        <v>219</v>
      </c>
    </row>
    <row r="2075" spans="2:11" x14ac:dyDescent="0.3">
      <c r="B2075" s="72"/>
      <c r="C2075" s="72"/>
      <c r="E2075" t="s">
        <v>220</v>
      </c>
      <c r="F2075" s="9">
        <v>113454</v>
      </c>
      <c r="H2075" t="s">
        <v>215</v>
      </c>
    </row>
    <row r="2076" spans="2:11" x14ac:dyDescent="0.3">
      <c r="B2076" s="72"/>
      <c r="C2076" s="72"/>
      <c r="E2076" t="s">
        <v>221</v>
      </c>
      <c r="F2076" s="9">
        <v>100000</v>
      </c>
      <c r="H2076" t="s">
        <v>215</v>
      </c>
    </row>
    <row r="2077" spans="2:11" x14ac:dyDescent="0.3">
      <c r="B2077" s="72"/>
      <c r="C2077" s="72"/>
      <c r="E2077" t="s">
        <v>222</v>
      </c>
      <c r="F2077" s="9">
        <v>38980</v>
      </c>
      <c r="H2077" t="s">
        <v>219</v>
      </c>
    </row>
    <row r="2078" spans="2:11" x14ac:dyDescent="0.3">
      <c r="B2078" s="72"/>
      <c r="C2078" s="72"/>
      <c r="E2078" t="s">
        <v>253</v>
      </c>
      <c r="F2078" s="9">
        <v>17000</v>
      </c>
    </row>
    <row r="2079" spans="2:11" x14ac:dyDescent="0.3">
      <c r="B2079" s="72"/>
      <c r="C2079" s="72"/>
      <c r="E2079" t="s">
        <v>223</v>
      </c>
      <c r="F2079" s="9">
        <v>200000</v>
      </c>
      <c r="H2079" t="s">
        <v>224</v>
      </c>
    </row>
    <row r="2080" spans="2:11" x14ac:dyDescent="0.3">
      <c r="B2080" s="72"/>
      <c r="C2080" s="72" t="s">
        <v>225</v>
      </c>
      <c r="E2080" t="s">
        <v>226</v>
      </c>
      <c r="F2080" s="9">
        <v>300000</v>
      </c>
      <c r="H2080" t="s">
        <v>227</v>
      </c>
    </row>
    <row r="2081" spans="2:8" x14ac:dyDescent="0.3">
      <c r="B2081" s="72"/>
      <c r="C2081" s="72"/>
      <c r="E2081" t="s">
        <v>228</v>
      </c>
      <c r="F2081" s="9">
        <v>200000</v>
      </c>
      <c r="H2081" t="s">
        <v>224</v>
      </c>
    </row>
    <row r="2082" spans="2:8" x14ac:dyDescent="0.3">
      <c r="B2082" s="72"/>
      <c r="C2082" s="72" t="s">
        <v>229</v>
      </c>
      <c r="E2082" t="s">
        <v>230</v>
      </c>
      <c r="H2082" t="s">
        <v>215</v>
      </c>
    </row>
    <row r="2083" spans="2:8" x14ac:dyDescent="0.3">
      <c r="B2083" s="72"/>
      <c r="C2083" s="72"/>
      <c r="E2083" t="s">
        <v>231</v>
      </c>
      <c r="H2083" t="s">
        <v>215</v>
      </c>
    </row>
    <row r="2084" spans="2:8" x14ac:dyDescent="0.3">
      <c r="B2084" s="72"/>
      <c r="C2084" s="72"/>
      <c r="E2084" t="s">
        <v>232</v>
      </c>
    </row>
    <row r="2085" spans="2:8" x14ac:dyDescent="0.3">
      <c r="B2085" s="72"/>
      <c r="C2085" s="72"/>
      <c r="E2085" t="s">
        <v>233</v>
      </c>
      <c r="F2085" s="9">
        <v>473429</v>
      </c>
    </row>
    <row r="2086" spans="2:8" x14ac:dyDescent="0.3">
      <c r="B2086" s="72"/>
      <c r="C2086" s="72"/>
      <c r="E2086" t="s">
        <v>234</v>
      </c>
      <c r="F2086" s="9">
        <v>1500000</v>
      </c>
      <c r="H2086" t="s">
        <v>78</v>
      </c>
    </row>
    <row r="2087" spans="2:8" x14ac:dyDescent="0.3">
      <c r="B2087" s="72"/>
      <c r="C2087" s="72" t="s">
        <v>236</v>
      </c>
      <c r="E2087" t="s">
        <v>237</v>
      </c>
    </row>
    <row r="2088" spans="2:8" x14ac:dyDescent="0.3">
      <c r="B2088" s="72"/>
      <c r="C2088" s="72"/>
      <c r="E2088" t="s">
        <v>238</v>
      </c>
    </row>
    <row r="2089" spans="2:8" x14ac:dyDescent="0.3">
      <c r="B2089" s="72"/>
      <c r="C2089" s="72"/>
      <c r="E2089" t="s">
        <v>239</v>
      </c>
    </row>
    <row r="2090" spans="2:8" x14ac:dyDescent="0.3">
      <c r="B2090" s="72"/>
      <c r="C2090" s="72"/>
      <c r="E2090" t="s">
        <v>240</v>
      </c>
      <c r="F2090" s="9">
        <f>SUM(F2071:F2089)</f>
        <v>4849911</v>
      </c>
    </row>
    <row r="2091" spans="2:8" x14ac:dyDescent="0.3">
      <c r="B2091" s="72"/>
      <c r="C2091" s="72" t="s">
        <v>241</v>
      </c>
      <c r="E2091" t="s">
        <v>242</v>
      </c>
    </row>
    <row r="2092" spans="2:8" x14ac:dyDescent="0.3">
      <c r="E2092" t="s">
        <v>243</v>
      </c>
    </row>
    <row r="2093" spans="2:8" x14ac:dyDescent="0.3">
      <c r="E2093" t="s">
        <v>244</v>
      </c>
    </row>
    <row r="2094" spans="2:8" x14ac:dyDescent="0.3">
      <c r="E2094" t="s">
        <v>245</v>
      </c>
      <c r="F2094" s="9">
        <v>20000</v>
      </c>
    </row>
    <row r="2096" spans="2:8" x14ac:dyDescent="0.3">
      <c r="B2096" s="72" t="s">
        <v>246</v>
      </c>
      <c r="C2096" s="72" t="s">
        <v>247</v>
      </c>
      <c r="D2096" t="s">
        <v>248</v>
      </c>
      <c r="E2096" t="s">
        <v>249</v>
      </c>
      <c r="F2096" s="9" t="s">
        <v>250</v>
      </c>
      <c r="G2096" t="s">
        <v>251</v>
      </c>
      <c r="H2096" t="s">
        <v>252</v>
      </c>
    </row>
    <row r="2097" spans="2:11" x14ac:dyDescent="0.3">
      <c r="B2097" s="72">
        <v>2022.3</v>
      </c>
      <c r="C2097" s="72" t="s">
        <v>210</v>
      </c>
      <c r="E2097" t="s">
        <v>211</v>
      </c>
      <c r="H2097" t="s">
        <v>212</v>
      </c>
    </row>
    <row r="2098" spans="2:11" x14ac:dyDescent="0.3">
      <c r="B2098" s="72"/>
      <c r="C2098" s="72"/>
    </row>
    <row r="2099" spans="2:11" x14ac:dyDescent="0.3">
      <c r="B2099" s="72"/>
      <c r="C2099" s="72" t="s">
        <v>213</v>
      </c>
      <c r="E2099" t="s">
        <v>214</v>
      </c>
      <c r="F2099" s="9">
        <v>102150</v>
      </c>
      <c r="G2099" s="9">
        <f>SUM(F2099,F2100,F2103,F2104)</f>
        <v>452365</v>
      </c>
      <c r="H2099" t="s">
        <v>215</v>
      </c>
      <c r="J2099">
        <v>428389</v>
      </c>
      <c r="K2099" s="9">
        <f>표1_345679810111213[[#This Row],[열6]]-J2099</f>
        <v>23976</v>
      </c>
    </row>
    <row r="2100" spans="2:11" x14ac:dyDescent="0.3">
      <c r="B2100" s="72"/>
      <c r="C2100" s="72"/>
      <c r="E2100" t="s">
        <v>216</v>
      </c>
      <c r="F2100" s="9">
        <v>136761</v>
      </c>
      <c r="H2100" t="s">
        <v>215</v>
      </c>
    </row>
    <row r="2101" spans="2:11" x14ac:dyDescent="0.3">
      <c r="B2101" s="72"/>
      <c r="C2101" s="72"/>
      <c r="E2101" t="s">
        <v>217</v>
      </c>
      <c r="F2101" s="9">
        <v>433450</v>
      </c>
      <c r="G2101" s="9">
        <f>SUM(F2101,F2113,F2123,F2106)</f>
        <v>923879</v>
      </c>
      <c r="H2101" t="s">
        <v>218</v>
      </c>
      <c r="K2101" s="9"/>
    </row>
    <row r="2102" spans="2:11" x14ac:dyDescent="0.3">
      <c r="B2102" s="72"/>
      <c r="C2102" s="72"/>
      <c r="G2102" s="9">
        <f>F2105</f>
        <v>38980</v>
      </c>
      <c r="H2102" t="s">
        <v>219</v>
      </c>
    </row>
    <row r="2103" spans="2:11" x14ac:dyDescent="0.3">
      <c r="B2103" s="72"/>
      <c r="C2103" s="72"/>
      <c r="E2103" t="s">
        <v>220</v>
      </c>
      <c r="F2103" s="9">
        <v>113454</v>
      </c>
      <c r="H2103" t="s">
        <v>215</v>
      </c>
    </row>
    <row r="2104" spans="2:11" x14ac:dyDescent="0.3">
      <c r="B2104" s="72"/>
      <c r="C2104" s="72"/>
      <c r="E2104" t="s">
        <v>221</v>
      </c>
      <c r="F2104" s="9">
        <v>100000</v>
      </c>
      <c r="H2104" t="s">
        <v>215</v>
      </c>
    </row>
    <row r="2105" spans="2:11" x14ac:dyDescent="0.3">
      <c r="B2105" s="72"/>
      <c r="C2105" s="72"/>
      <c r="E2105" t="s">
        <v>222</v>
      </c>
      <c r="F2105" s="9">
        <v>38980</v>
      </c>
      <c r="H2105" t="s">
        <v>219</v>
      </c>
    </row>
    <row r="2106" spans="2:11" x14ac:dyDescent="0.3">
      <c r="B2106" s="72"/>
      <c r="C2106" s="72"/>
      <c r="E2106" t="s">
        <v>253</v>
      </c>
      <c r="F2106" s="9">
        <v>17000</v>
      </c>
    </row>
    <row r="2107" spans="2:11" x14ac:dyDescent="0.3">
      <c r="B2107" s="72"/>
      <c r="C2107" s="72"/>
      <c r="E2107" t="s">
        <v>223</v>
      </c>
      <c r="F2107" s="9">
        <v>200000</v>
      </c>
      <c r="H2107" t="s">
        <v>224</v>
      </c>
    </row>
    <row r="2108" spans="2:11" x14ac:dyDescent="0.3">
      <c r="B2108" s="72"/>
      <c r="C2108" s="72" t="s">
        <v>225</v>
      </c>
      <c r="E2108" t="s">
        <v>226</v>
      </c>
      <c r="F2108" s="9">
        <v>300000</v>
      </c>
      <c r="H2108" t="s">
        <v>227</v>
      </c>
    </row>
    <row r="2109" spans="2:11" x14ac:dyDescent="0.3">
      <c r="B2109" s="72"/>
      <c r="C2109" s="72"/>
      <c r="E2109" t="s">
        <v>228</v>
      </c>
      <c r="F2109" s="9">
        <v>200000</v>
      </c>
      <c r="H2109" t="s">
        <v>224</v>
      </c>
    </row>
    <row r="2110" spans="2:11" x14ac:dyDescent="0.3">
      <c r="B2110" s="72"/>
      <c r="C2110" s="72" t="s">
        <v>229</v>
      </c>
      <c r="E2110" t="s">
        <v>230</v>
      </c>
      <c r="H2110" t="s">
        <v>215</v>
      </c>
    </row>
    <row r="2111" spans="2:11" x14ac:dyDescent="0.3">
      <c r="B2111" s="72"/>
      <c r="C2111" s="72"/>
      <c r="E2111" t="s">
        <v>231</v>
      </c>
      <c r="H2111" t="s">
        <v>215</v>
      </c>
    </row>
    <row r="2112" spans="2:11" x14ac:dyDescent="0.3">
      <c r="B2112" s="72"/>
      <c r="C2112" s="72"/>
      <c r="E2112" t="s">
        <v>232</v>
      </c>
    </row>
    <row r="2113" spans="2:8" x14ac:dyDescent="0.3">
      <c r="B2113" s="72"/>
      <c r="C2113" s="72"/>
      <c r="E2113" t="s">
        <v>233</v>
      </c>
      <c r="F2113" s="9">
        <v>473429</v>
      </c>
    </row>
    <row r="2114" spans="2:8" x14ac:dyDescent="0.3">
      <c r="B2114" s="72"/>
      <c r="C2114" s="72"/>
      <c r="E2114" t="s">
        <v>234</v>
      </c>
      <c r="F2114" s="9">
        <v>1500000</v>
      </c>
      <c r="H2114" t="s">
        <v>78</v>
      </c>
    </row>
    <row r="2115" spans="2:8" x14ac:dyDescent="0.3">
      <c r="B2115" s="72"/>
      <c r="C2115" s="72"/>
      <c r="E2115" t="s">
        <v>255</v>
      </c>
      <c r="F2115" s="9">
        <v>530856</v>
      </c>
    </row>
    <row r="2116" spans="2:8" x14ac:dyDescent="0.3">
      <c r="B2116" s="72"/>
      <c r="C2116" s="72"/>
      <c r="E2116" t="s">
        <v>256</v>
      </c>
      <c r="F2116" s="9">
        <v>330000</v>
      </c>
    </row>
    <row r="2117" spans="2:8" x14ac:dyDescent="0.3">
      <c r="B2117" s="72"/>
      <c r="C2117" s="72" t="s">
        <v>236</v>
      </c>
      <c r="E2117" t="s">
        <v>237</v>
      </c>
    </row>
    <row r="2118" spans="2:8" x14ac:dyDescent="0.3">
      <c r="B2118" s="72"/>
      <c r="C2118" s="72"/>
      <c r="E2118" t="s">
        <v>238</v>
      </c>
    </row>
    <row r="2119" spans="2:8" x14ac:dyDescent="0.3">
      <c r="B2119" s="72"/>
      <c r="C2119" s="72"/>
      <c r="E2119" t="s">
        <v>239</v>
      </c>
    </row>
    <row r="2120" spans="2:8" x14ac:dyDescent="0.3">
      <c r="B2120" s="72"/>
      <c r="C2120" s="72"/>
      <c r="E2120" t="s">
        <v>240</v>
      </c>
      <c r="F2120" s="9">
        <f>SUM(F2099:F2119)</f>
        <v>4476080</v>
      </c>
    </row>
    <row r="2121" spans="2:8" x14ac:dyDescent="0.3">
      <c r="B2121" s="72"/>
      <c r="C2121" s="72" t="s">
        <v>241</v>
      </c>
      <c r="E2121" t="s">
        <v>242</v>
      </c>
    </row>
    <row r="2122" spans="2:8" x14ac:dyDescent="0.3">
      <c r="E2122" t="s">
        <v>243</v>
      </c>
    </row>
    <row r="2123" spans="2:8" x14ac:dyDescent="0.3">
      <c r="E2123" t="s">
        <v>244</v>
      </c>
    </row>
    <row r="2124" spans="2:8" x14ac:dyDescent="0.3">
      <c r="E2124" t="s">
        <v>245</v>
      </c>
      <c r="F2124" s="9">
        <v>20000</v>
      </c>
    </row>
    <row r="2126" spans="2:8" x14ac:dyDescent="0.3">
      <c r="B2126" s="72" t="s">
        <v>246</v>
      </c>
      <c r="C2126" s="72" t="s">
        <v>247</v>
      </c>
      <c r="D2126" t="s">
        <v>248</v>
      </c>
      <c r="E2126" t="s">
        <v>249</v>
      </c>
      <c r="F2126" s="9" t="s">
        <v>250</v>
      </c>
      <c r="G2126" t="s">
        <v>251</v>
      </c>
      <c r="H2126" t="s">
        <v>252</v>
      </c>
    </row>
    <row r="2127" spans="2:8" x14ac:dyDescent="0.3">
      <c r="B2127" s="72">
        <v>2022.4</v>
      </c>
      <c r="C2127" s="72" t="s">
        <v>210</v>
      </c>
      <c r="E2127" t="s">
        <v>211</v>
      </c>
      <c r="H2127" t="s">
        <v>212</v>
      </c>
    </row>
    <row r="2128" spans="2:8" x14ac:dyDescent="0.3">
      <c r="B2128" s="72"/>
      <c r="C2128" s="72"/>
    </row>
    <row r="2129" spans="2:11" x14ac:dyDescent="0.3">
      <c r="B2129" s="72"/>
      <c r="C2129" s="72" t="s">
        <v>213</v>
      </c>
      <c r="E2129" t="s">
        <v>214</v>
      </c>
      <c r="F2129" s="9">
        <v>102150</v>
      </c>
      <c r="G2129" s="9">
        <f>SUM(F2129,F2130,F2133,F2134)</f>
        <v>512824</v>
      </c>
      <c r="H2129" t="s">
        <v>215</v>
      </c>
      <c r="K2129" s="9"/>
    </row>
    <row r="2130" spans="2:11" x14ac:dyDescent="0.3">
      <c r="B2130" s="72"/>
      <c r="C2130" s="72"/>
      <c r="E2130" t="s">
        <v>216</v>
      </c>
      <c r="F2130" s="9">
        <v>197220</v>
      </c>
      <c r="H2130" t="s">
        <v>215</v>
      </c>
    </row>
    <row r="2131" spans="2:11" x14ac:dyDescent="0.3">
      <c r="B2131" s="72"/>
      <c r="C2131" s="72"/>
      <c r="E2131" t="s">
        <v>217</v>
      </c>
      <c r="F2131" s="9">
        <v>658200</v>
      </c>
      <c r="G2131" s="9">
        <f>SUM(F2131,F2143,F2153,F2136)</f>
        <v>1148629</v>
      </c>
      <c r="H2131" t="s">
        <v>218</v>
      </c>
      <c r="K2131" s="9"/>
    </row>
    <row r="2132" spans="2:11" x14ac:dyDescent="0.3">
      <c r="B2132" s="72"/>
      <c r="C2132" s="72"/>
      <c r="G2132" s="9">
        <f>F2135</f>
        <v>38980</v>
      </c>
      <c r="H2132" t="s">
        <v>219</v>
      </c>
    </row>
    <row r="2133" spans="2:11" x14ac:dyDescent="0.3">
      <c r="B2133" s="72"/>
      <c r="C2133" s="72"/>
      <c r="E2133" t="s">
        <v>220</v>
      </c>
      <c r="F2133" s="9">
        <v>113454</v>
      </c>
      <c r="H2133" t="s">
        <v>215</v>
      </c>
    </row>
    <row r="2134" spans="2:11" x14ac:dyDescent="0.3">
      <c r="B2134" s="72"/>
      <c r="C2134" s="72"/>
      <c r="E2134" t="s">
        <v>221</v>
      </c>
      <c r="F2134" s="9">
        <v>100000</v>
      </c>
      <c r="H2134" t="s">
        <v>215</v>
      </c>
    </row>
    <row r="2135" spans="2:11" x14ac:dyDescent="0.3">
      <c r="B2135" s="72"/>
      <c r="C2135" s="72"/>
      <c r="E2135" t="s">
        <v>222</v>
      </c>
      <c r="F2135" s="9">
        <v>38980</v>
      </c>
      <c r="H2135" t="s">
        <v>219</v>
      </c>
    </row>
    <row r="2136" spans="2:11" x14ac:dyDescent="0.3">
      <c r="B2136" s="72"/>
      <c r="C2136" s="72"/>
      <c r="E2136" t="s">
        <v>253</v>
      </c>
      <c r="F2136" s="9">
        <v>17000</v>
      </c>
    </row>
    <row r="2137" spans="2:11" x14ac:dyDescent="0.3">
      <c r="B2137" s="72"/>
      <c r="C2137" s="72"/>
      <c r="E2137" t="s">
        <v>223</v>
      </c>
      <c r="F2137" s="9">
        <v>200000</v>
      </c>
      <c r="H2137" t="s">
        <v>224</v>
      </c>
    </row>
    <row r="2138" spans="2:11" x14ac:dyDescent="0.3">
      <c r="B2138" s="72"/>
      <c r="C2138" s="72" t="s">
        <v>225</v>
      </c>
      <c r="E2138" t="s">
        <v>226</v>
      </c>
      <c r="F2138" s="9">
        <v>300000</v>
      </c>
      <c r="H2138" t="s">
        <v>227</v>
      </c>
    </row>
    <row r="2139" spans="2:11" x14ac:dyDescent="0.3">
      <c r="B2139" s="72"/>
      <c r="C2139" s="72"/>
      <c r="E2139" t="s">
        <v>228</v>
      </c>
      <c r="F2139" s="9">
        <v>200000</v>
      </c>
      <c r="H2139" t="s">
        <v>224</v>
      </c>
    </row>
    <row r="2140" spans="2:11" x14ac:dyDescent="0.3">
      <c r="B2140" s="72"/>
      <c r="C2140" s="72" t="s">
        <v>229</v>
      </c>
      <c r="E2140" t="s">
        <v>230</v>
      </c>
      <c r="H2140" t="s">
        <v>215</v>
      </c>
    </row>
    <row r="2141" spans="2:11" x14ac:dyDescent="0.3">
      <c r="B2141" s="72"/>
      <c r="C2141" s="72"/>
      <c r="E2141" t="s">
        <v>231</v>
      </c>
      <c r="H2141" t="s">
        <v>215</v>
      </c>
    </row>
    <row r="2142" spans="2:11" x14ac:dyDescent="0.3">
      <c r="B2142" s="72"/>
      <c r="C2142" s="72"/>
      <c r="E2142" t="s">
        <v>232</v>
      </c>
    </row>
    <row r="2143" spans="2:11" x14ac:dyDescent="0.3">
      <c r="B2143" s="72"/>
      <c r="C2143" s="72"/>
      <c r="E2143" t="s">
        <v>233</v>
      </c>
      <c r="F2143" s="9">
        <v>473429</v>
      </c>
    </row>
    <row r="2144" spans="2:11" x14ac:dyDescent="0.3">
      <c r="B2144" s="72"/>
      <c r="C2144" s="72"/>
      <c r="E2144" t="s">
        <v>234</v>
      </c>
      <c r="F2144" s="9">
        <v>1500000</v>
      </c>
      <c r="H2144" t="s">
        <v>78</v>
      </c>
    </row>
    <row r="2145" spans="2:11" x14ac:dyDescent="0.3">
      <c r="B2145" s="72"/>
      <c r="C2145" s="72"/>
      <c r="E2145" t="s">
        <v>255</v>
      </c>
      <c r="F2145" s="9">
        <v>530856</v>
      </c>
    </row>
    <row r="2146" spans="2:11" x14ac:dyDescent="0.3">
      <c r="B2146" s="72"/>
      <c r="C2146" s="72"/>
      <c r="E2146" t="s">
        <v>256</v>
      </c>
      <c r="F2146" s="9">
        <v>330000</v>
      </c>
    </row>
    <row r="2147" spans="2:11" x14ac:dyDescent="0.3">
      <c r="B2147" s="72"/>
      <c r="C2147" s="72" t="s">
        <v>236</v>
      </c>
      <c r="E2147" t="s">
        <v>237</v>
      </c>
    </row>
    <row r="2148" spans="2:11" x14ac:dyDescent="0.3">
      <c r="B2148" s="72"/>
      <c r="C2148" s="72"/>
      <c r="E2148" t="s">
        <v>238</v>
      </c>
    </row>
    <row r="2149" spans="2:11" x14ac:dyDescent="0.3">
      <c r="B2149" s="72"/>
      <c r="C2149" s="72"/>
      <c r="E2149" t="s">
        <v>239</v>
      </c>
    </row>
    <row r="2150" spans="2:11" x14ac:dyDescent="0.3">
      <c r="B2150" s="72"/>
      <c r="C2150" s="72"/>
      <c r="E2150" t="s">
        <v>240</v>
      </c>
      <c r="F2150" s="9">
        <f>SUM(F2129:F2149)</f>
        <v>4761289</v>
      </c>
    </row>
    <row r="2151" spans="2:11" x14ac:dyDescent="0.3">
      <c r="B2151" s="72"/>
      <c r="C2151" s="72" t="s">
        <v>241</v>
      </c>
      <c r="E2151" t="s">
        <v>242</v>
      </c>
    </row>
    <row r="2152" spans="2:11" x14ac:dyDescent="0.3">
      <c r="E2152" t="s">
        <v>243</v>
      </c>
    </row>
    <row r="2153" spans="2:11" x14ac:dyDescent="0.3">
      <c r="E2153" t="s">
        <v>244</v>
      </c>
    </row>
    <row r="2154" spans="2:11" x14ac:dyDescent="0.3">
      <c r="E2154" t="s">
        <v>245</v>
      </c>
      <c r="F2154" s="9">
        <v>20000</v>
      </c>
    </row>
    <row r="2156" spans="2:11" x14ac:dyDescent="0.3">
      <c r="B2156" s="72" t="s">
        <v>246</v>
      </c>
      <c r="C2156" s="72" t="s">
        <v>247</v>
      </c>
      <c r="D2156" t="s">
        <v>248</v>
      </c>
      <c r="E2156" t="s">
        <v>249</v>
      </c>
      <c r="F2156" s="9" t="s">
        <v>250</v>
      </c>
      <c r="G2156" t="s">
        <v>251</v>
      </c>
      <c r="H2156" t="s">
        <v>252</v>
      </c>
    </row>
    <row r="2157" spans="2:11" x14ac:dyDescent="0.3">
      <c r="B2157" s="72">
        <v>2022.5</v>
      </c>
      <c r="C2157" s="72" t="s">
        <v>210</v>
      </c>
      <c r="E2157" t="s">
        <v>211</v>
      </c>
      <c r="H2157" t="s">
        <v>212</v>
      </c>
    </row>
    <row r="2158" spans="2:11" x14ac:dyDescent="0.3">
      <c r="B2158" s="72"/>
      <c r="C2158" s="72"/>
    </row>
    <row r="2159" spans="2:11" x14ac:dyDescent="0.3">
      <c r="B2159" s="72"/>
      <c r="C2159" s="72" t="s">
        <v>213</v>
      </c>
      <c r="E2159" t="s">
        <v>214</v>
      </c>
      <c r="F2159" s="9">
        <v>102150</v>
      </c>
      <c r="G2159" s="9">
        <f>SUM(F2159,F2160,F2163,F2164)</f>
        <v>513720</v>
      </c>
      <c r="H2159" t="s">
        <v>215</v>
      </c>
      <c r="K2159" s="9"/>
    </row>
    <row r="2160" spans="2:11" x14ac:dyDescent="0.3">
      <c r="B2160" s="72"/>
      <c r="C2160" s="72"/>
      <c r="E2160" t="s">
        <v>216</v>
      </c>
      <c r="F2160" s="9">
        <v>198116</v>
      </c>
      <c r="H2160" t="s">
        <v>215</v>
      </c>
    </row>
    <row r="2161" spans="2:11" x14ac:dyDescent="0.3">
      <c r="B2161" s="72"/>
      <c r="C2161" s="72"/>
      <c r="E2161" t="s">
        <v>217</v>
      </c>
      <c r="F2161" s="9">
        <v>379200</v>
      </c>
      <c r="G2161" s="9">
        <f>SUM(F2161,F2173,F2183,F2166)</f>
        <v>882963</v>
      </c>
      <c r="H2161" t="s">
        <v>218</v>
      </c>
      <c r="K2161" s="9"/>
    </row>
    <row r="2162" spans="2:11" x14ac:dyDescent="0.3">
      <c r="B2162" s="72"/>
      <c r="C2162" s="72"/>
      <c r="G2162" s="9">
        <f>F2165</f>
        <v>38980</v>
      </c>
      <c r="H2162" t="s">
        <v>219</v>
      </c>
    </row>
    <row r="2163" spans="2:11" x14ac:dyDescent="0.3">
      <c r="B2163" s="72"/>
      <c r="C2163" s="72"/>
      <c r="E2163" t="s">
        <v>220</v>
      </c>
      <c r="F2163" s="9">
        <v>113454</v>
      </c>
      <c r="H2163" t="s">
        <v>215</v>
      </c>
    </row>
    <row r="2164" spans="2:11" x14ac:dyDescent="0.3">
      <c r="B2164" s="72"/>
      <c r="C2164" s="72"/>
      <c r="E2164" t="s">
        <v>221</v>
      </c>
      <c r="F2164" s="9">
        <v>100000</v>
      </c>
      <c r="H2164" t="s">
        <v>215</v>
      </c>
    </row>
    <row r="2165" spans="2:11" x14ac:dyDescent="0.3">
      <c r="B2165" s="72"/>
      <c r="C2165" s="72"/>
      <c r="E2165" t="s">
        <v>222</v>
      </c>
      <c r="F2165" s="9">
        <v>38980</v>
      </c>
      <c r="H2165" t="s">
        <v>219</v>
      </c>
    </row>
    <row r="2166" spans="2:11" x14ac:dyDescent="0.3">
      <c r="B2166" s="72"/>
      <c r="C2166" s="72"/>
      <c r="E2166" t="s">
        <v>253</v>
      </c>
      <c r="F2166" s="9">
        <v>17000</v>
      </c>
    </row>
    <row r="2167" spans="2:11" x14ac:dyDescent="0.3">
      <c r="B2167" s="72"/>
      <c r="C2167" s="72"/>
      <c r="E2167" t="s">
        <v>223</v>
      </c>
      <c r="F2167" s="9">
        <v>200000</v>
      </c>
      <c r="H2167" t="s">
        <v>224</v>
      </c>
    </row>
    <row r="2168" spans="2:11" x14ac:dyDescent="0.3">
      <c r="B2168" s="72"/>
      <c r="C2168" s="72" t="s">
        <v>225</v>
      </c>
      <c r="E2168" t="s">
        <v>226</v>
      </c>
      <c r="F2168" s="9">
        <v>300000</v>
      </c>
      <c r="H2168" t="s">
        <v>227</v>
      </c>
    </row>
    <row r="2169" spans="2:11" x14ac:dyDescent="0.3">
      <c r="B2169" s="72"/>
      <c r="C2169" s="72"/>
      <c r="E2169" t="s">
        <v>228</v>
      </c>
      <c r="F2169" s="9">
        <v>200000</v>
      </c>
      <c r="H2169" t="s">
        <v>224</v>
      </c>
    </row>
    <row r="2170" spans="2:11" x14ac:dyDescent="0.3">
      <c r="B2170" s="72"/>
      <c r="C2170" s="72" t="s">
        <v>229</v>
      </c>
      <c r="E2170" t="s">
        <v>230</v>
      </c>
      <c r="H2170" t="s">
        <v>215</v>
      </c>
    </row>
    <row r="2171" spans="2:11" x14ac:dyDescent="0.3">
      <c r="B2171" s="72"/>
      <c r="C2171" s="72"/>
      <c r="E2171" t="s">
        <v>231</v>
      </c>
      <c r="H2171" t="s">
        <v>215</v>
      </c>
    </row>
    <row r="2172" spans="2:11" x14ac:dyDescent="0.3">
      <c r="B2172" s="72"/>
      <c r="C2172" s="72"/>
      <c r="E2172" t="s">
        <v>232</v>
      </c>
    </row>
    <row r="2173" spans="2:11" x14ac:dyDescent="0.3">
      <c r="B2173" s="72"/>
      <c r="C2173" s="72"/>
      <c r="E2173" t="s">
        <v>233</v>
      </c>
      <c r="F2173" s="9">
        <v>486763</v>
      </c>
    </row>
    <row r="2174" spans="2:11" x14ac:dyDescent="0.3">
      <c r="B2174" s="72"/>
      <c r="C2174" s="72"/>
      <c r="E2174" t="s">
        <v>234</v>
      </c>
      <c r="F2174" s="9">
        <v>1500000</v>
      </c>
      <c r="H2174" t="s">
        <v>78</v>
      </c>
    </row>
    <row r="2175" spans="2:11" x14ac:dyDescent="0.3">
      <c r="B2175" s="72"/>
      <c r="C2175" s="72"/>
      <c r="E2175" t="s">
        <v>255</v>
      </c>
      <c r="F2175" s="9">
        <v>530856</v>
      </c>
    </row>
    <row r="2176" spans="2:11" x14ac:dyDescent="0.3">
      <c r="B2176" s="72"/>
      <c r="C2176" s="72"/>
      <c r="E2176" t="s">
        <v>256</v>
      </c>
      <c r="F2176" s="9">
        <v>330000</v>
      </c>
    </row>
    <row r="2177" spans="2:11" x14ac:dyDescent="0.3">
      <c r="B2177" s="72"/>
      <c r="C2177" s="72" t="s">
        <v>236</v>
      </c>
      <c r="E2177" t="s">
        <v>237</v>
      </c>
    </row>
    <row r="2178" spans="2:11" x14ac:dyDescent="0.3">
      <c r="B2178" s="72"/>
      <c r="C2178" s="72"/>
      <c r="E2178" t="s">
        <v>238</v>
      </c>
    </row>
    <row r="2179" spans="2:11" x14ac:dyDescent="0.3">
      <c r="B2179" s="72"/>
      <c r="C2179" s="72"/>
      <c r="E2179" t="s">
        <v>239</v>
      </c>
    </row>
    <row r="2180" spans="2:11" x14ac:dyDescent="0.3">
      <c r="B2180" s="72"/>
      <c r="C2180" s="72"/>
      <c r="E2180" t="s">
        <v>240</v>
      </c>
      <c r="F2180" s="9">
        <f>SUM(F2159:F2179)</f>
        <v>4496519</v>
      </c>
    </row>
    <row r="2181" spans="2:11" x14ac:dyDescent="0.3">
      <c r="B2181" s="72"/>
      <c r="C2181" s="72" t="s">
        <v>241</v>
      </c>
      <c r="E2181" t="s">
        <v>242</v>
      </c>
    </row>
    <row r="2182" spans="2:11" x14ac:dyDescent="0.3">
      <c r="E2182" t="s">
        <v>243</v>
      </c>
    </row>
    <row r="2183" spans="2:11" x14ac:dyDescent="0.3">
      <c r="E2183" t="s">
        <v>244</v>
      </c>
    </row>
    <row r="2184" spans="2:11" x14ac:dyDescent="0.3">
      <c r="E2184" t="s">
        <v>245</v>
      </c>
      <c r="F2184" s="9">
        <v>20000</v>
      </c>
    </row>
    <row r="2186" spans="2:11" x14ac:dyDescent="0.3">
      <c r="B2186" s="72" t="s">
        <v>246</v>
      </c>
      <c r="C2186" s="72" t="s">
        <v>247</v>
      </c>
      <c r="D2186" t="s">
        <v>248</v>
      </c>
      <c r="E2186" t="s">
        <v>249</v>
      </c>
      <c r="F2186" s="9" t="s">
        <v>250</v>
      </c>
      <c r="G2186" t="s">
        <v>251</v>
      </c>
      <c r="H2186" t="s">
        <v>252</v>
      </c>
    </row>
    <row r="2187" spans="2:11" x14ac:dyDescent="0.3">
      <c r="B2187" s="72">
        <v>2022.6</v>
      </c>
      <c r="C2187" s="72" t="s">
        <v>210</v>
      </c>
      <c r="E2187" t="s">
        <v>211</v>
      </c>
      <c r="H2187" t="s">
        <v>212</v>
      </c>
    </row>
    <row r="2188" spans="2:11" x14ac:dyDescent="0.3">
      <c r="B2188" s="72"/>
      <c r="C2188" s="72"/>
    </row>
    <row r="2189" spans="2:11" x14ac:dyDescent="0.3">
      <c r="B2189" s="72"/>
      <c r="C2189" s="72" t="s">
        <v>213</v>
      </c>
      <c r="E2189" t="s">
        <v>214</v>
      </c>
      <c r="F2189" s="9">
        <v>102150</v>
      </c>
      <c r="G2189" s="9">
        <f>SUM(F2189,F2190,F2193,F2194)</f>
        <v>777290</v>
      </c>
      <c r="H2189" t="s">
        <v>215</v>
      </c>
      <c r="K2189" s="9"/>
    </row>
    <row r="2190" spans="2:11" x14ac:dyDescent="0.3">
      <c r="B2190" s="72"/>
      <c r="C2190" s="72"/>
      <c r="E2190" t="s">
        <v>216</v>
      </c>
      <c r="F2190" s="9">
        <v>461686</v>
      </c>
      <c r="H2190" t="s">
        <v>215</v>
      </c>
    </row>
    <row r="2191" spans="2:11" x14ac:dyDescent="0.3">
      <c r="B2191" s="72"/>
      <c r="C2191" s="72"/>
      <c r="E2191" t="s">
        <v>217</v>
      </c>
      <c r="F2191" s="9">
        <v>704713</v>
      </c>
      <c r="G2191" s="9">
        <f>SUM(F2191,F2203,F2213,F2196)</f>
        <v>1208476</v>
      </c>
      <c r="H2191" t="s">
        <v>218</v>
      </c>
      <c r="K2191" s="9"/>
    </row>
    <row r="2192" spans="2:11" x14ac:dyDescent="0.3">
      <c r="B2192" s="72"/>
      <c r="C2192" s="72"/>
      <c r="G2192" s="9">
        <f>F2195</f>
        <v>38980</v>
      </c>
      <c r="H2192" t="s">
        <v>219</v>
      </c>
    </row>
    <row r="2193" spans="2:8" x14ac:dyDescent="0.3">
      <c r="B2193" s="72"/>
      <c r="C2193" s="72"/>
      <c r="E2193" t="s">
        <v>220</v>
      </c>
      <c r="F2193" s="9">
        <v>113454</v>
      </c>
      <c r="H2193" t="s">
        <v>215</v>
      </c>
    </row>
    <row r="2194" spans="2:8" x14ac:dyDescent="0.3">
      <c r="B2194" s="72"/>
      <c r="C2194" s="72"/>
      <c r="E2194" t="s">
        <v>221</v>
      </c>
      <c r="F2194" s="9">
        <v>100000</v>
      </c>
      <c r="H2194" t="s">
        <v>215</v>
      </c>
    </row>
    <row r="2195" spans="2:8" x14ac:dyDescent="0.3">
      <c r="B2195" s="72"/>
      <c r="C2195" s="72"/>
      <c r="E2195" t="s">
        <v>222</v>
      </c>
      <c r="F2195" s="9">
        <v>38980</v>
      </c>
      <c r="H2195" t="s">
        <v>219</v>
      </c>
    </row>
    <row r="2196" spans="2:8" x14ac:dyDescent="0.3">
      <c r="B2196" s="72"/>
      <c r="C2196" s="72"/>
      <c r="E2196" t="s">
        <v>253</v>
      </c>
      <c r="F2196" s="9">
        <v>17000</v>
      </c>
    </row>
    <row r="2197" spans="2:8" x14ac:dyDescent="0.3">
      <c r="B2197" s="72"/>
      <c r="C2197" s="72"/>
      <c r="E2197" t="s">
        <v>223</v>
      </c>
      <c r="F2197" s="9">
        <v>200000</v>
      </c>
      <c r="H2197" t="s">
        <v>224</v>
      </c>
    </row>
    <row r="2198" spans="2:8" x14ac:dyDescent="0.3">
      <c r="B2198" s="72"/>
      <c r="C2198" s="72" t="s">
        <v>225</v>
      </c>
      <c r="E2198" t="s">
        <v>226</v>
      </c>
      <c r="F2198" s="9">
        <v>300000</v>
      </c>
      <c r="H2198" t="s">
        <v>227</v>
      </c>
    </row>
    <row r="2199" spans="2:8" x14ac:dyDescent="0.3">
      <c r="B2199" s="72"/>
      <c r="C2199" s="72"/>
      <c r="E2199" t="s">
        <v>228</v>
      </c>
      <c r="F2199" s="9">
        <v>200000</v>
      </c>
      <c r="H2199" t="s">
        <v>224</v>
      </c>
    </row>
    <row r="2200" spans="2:8" x14ac:dyDescent="0.3">
      <c r="B2200" s="72"/>
      <c r="C2200" s="72" t="s">
        <v>229</v>
      </c>
      <c r="E2200" t="s">
        <v>230</v>
      </c>
      <c r="H2200" t="s">
        <v>215</v>
      </c>
    </row>
    <row r="2201" spans="2:8" x14ac:dyDescent="0.3">
      <c r="B2201" s="72"/>
      <c r="C2201" s="72"/>
      <c r="E2201" t="s">
        <v>231</v>
      </c>
      <c r="H2201" t="s">
        <v>215</v>
      </c>
    </row>
    <row r="2202" spans="2:8" x14ac:dyDescent="0.3">
      <c r="B2202" s="72"/>
      <c r="C2202" s="72"/>
      <c r="E2202" t="s">
        <v>232</v>
      </c>
    </row>
    <row r="2203" spans="2:8" x14ac:dyDescent="0.3">
      <c r="B2203" s="72"/>
      <c r="C2203" s="72"/>
      <c r="E2203" t="s">
        <v>233</v>
      </c>
      <c r="F2203" s="9">
        <v>486763</v>
      </c>
    </row>
    <row r="2204" spans="2:8" x14ac:dyDescent="0.3">
      <c r="B2204" s="72"/>
      <c r="C2204" s="72"/>
      <c r="E2204" t="s">
        <v>234</v>
      </c>
      <c r="F2204" s="9">
        <v>1500000</v>
      </c>
      <c r="H2204" t="s">
        <v>78</v>
      </c>
    </row>
    <row r="2205" spans="2:8" x14ac:dyDescent="0.3">
      <c r="B2205" s="72"/>
      <c r="C2205" s="72"/>
      <c r="E2205" t="s">
        <v>255</v>
      </c>
      <c r="F2205" s="9">
        <v>530856</v>
      </c>
    </row>
    <row r="2206" spans="2:8" x14ac:dyDescent="0.3">
      <c r="B2206" s="72"/>
      <c r="C2206" s="72"/>
      <c r="E2206" t="s">
        <v>256</v>
      </c>
      <c r="F2206" s="9">
        <v>330000</v>
      </c>
    </row>
    <row r="2207" spans="2:8" x14ac:dyDescent="0.3">
      <c r="B2207" s="72"/>
      <c r="C2207" s="72" t="s">
        <v>236</v>
      </c>
      <c r="E2207" t="s">
        <v>237</v>
      </c>
    </row>
    <row r="2208" spans="2:8" x14ac:dyDescent="0.3">
      <c r="B2208" s="72"/>
      <c r="C2208" s="72"/>
      <c r="E2208" t="s">
        <v>238</v>
      </c>
    </row>
    <row r="2209" spans="2:11" x14ac:dyDescent="0.3">
      <c r="B2209" s="72"/>
      <c r="C2209" s="72"/>
      <c r="E2209" t="s">
        <v>239</v>
      </c>
    </row>
    <row r="2210" spans="2:11" x14ac:dyDescent="0.3">
      <c r="B2210" s="72"/>
      <c r="C2210" s="72"/>
      <c r="E2210" t="s">
        <v>240</v>
      </c>
      <c r="F2210" s="9">
        <f>SUM(F2189:F2209)</f>
        <v>5085602</v>
      </c>
    </row>
    <row r="2211" spans="2:11" x14ac:dyDescent="0.3">
      <c r="B2211" s="72"/>
      <c r="C2211" s="72" t="s">
        <v>241</v>
      </c>
      <c r="E2211" t="s">
        <v>242</v>
      </c>
    </row>
    <row r="2212" spans="2:11" x14ac:dyDescent="0.3">
      <c r="E2212" t="s">
        <v>243</v>
      </c>
    </row>
    <row r="2213" spans="2:11" x14ac:dyDescent="0.3">
      <c r="E2213" t="s">
        <v>244</v>
      </c>
    </row>
    <row r="2214" spans="2:11" x14ac:dyDescent="0.3">
      <c r="E2214" t="s">
        <v>245</v>
      </c>
      <c r="F2214" s="9">
        <v>20000</v>
      </c>
    </row>
    <row r="2216" spans="2:11" x14ac:dyDescent="0.3">
      <c r="B2216" s="72" t="s">
        <v>246</v>
      </c>
      <c r="C2216" s="72" t="s">
        <v>247</v>
      </c>
      <c r="D2216" t="s">
        <v>248</v>
      </c>
      <c r="E2216" t="s">
        <v>249</v>
      </c>
      <c r="F2216" s="9" t="s">
        <v>250</v>
      </c>
      <c r="G2216" t="s">
        <v>251</v>
      </c>
      <c r="H2216" t="s">
        <v>252</v>
      </c>
    </row>
    <row r="2217" spans="2:11" x14ac:dyDescent="0.3">
      <c r="B2217" s="72">
        <v>2022.7</v>
      </c>
      <c r="C2217" s="72" t="s">
        <v>210</v>
      </c>
      <c r="E2217" t="s">
        <v>211</v>
      </c>
      <c r="H2217" t="s">
        <v>212</v>
      </c>
    </row>
    <row r="2218" spans="2:11" x14ac:dyDescent="0.3">
      <c r="B2218" s="72"/>
      <c r="C2218" s="72"/>
    </row>
    <row r="2219" spans="2:11" x14ac:dyDescent="0.3">
      <c r="B2219" s="72"/>
      <c r="C2219" s="72" t="s">
        <v>213</v>
      </c>
      <c r="E2219" t="s">
        <v>214</v>
      </c>
      <c r="F2219" s="9">
        <v>103040</v>
      </c>
      <c r="G2219" s="9">
        <f>SUM(F2219,F2220,F2223,F2224)</f>
        <v>562023</v>
      </c>
      <c r="H2219" t="s">
        <v>215</v>
      </c>
      <c r="K2219" s="9"/>
    </row>
    <row r="2220" spans="2:11" x14ac:dyDescent="0.3">
      <c r="B2220" s="72"/>
      <c r="C2220" s="72"/>
      <c r="E2220" t="s">
        <v>216</v>
      </c>
      <c r="F2220" s="9">
        <v>245529</v>
      </c>
      <c r="H2220" t="s">
        <v>215</v>
      </c>
    </row>
    <row r="2221" spans="2:11" x14ac:dyDescent="0.3">
      <c r="B2221" s="72"/>
      <c r="C2221" s="72"/>
      <c r="E2221" t="s">
        <v>217</v>
      </c>
      <c r="F2221" s="9">
        <v>659190</v>
      </c>
      <c r="G2221" s="9">
        <f>SUM(F2221,F2233,F2243,F2226)</f>
        <v>1162953</v>
      </c>
      <c r="H2221" t="s">
        <v>218</v>
      </c>
      <c r="K2221" s="9"/>
    </row>
    <row r="2222" spans="2:11" x14ac:dyDescent="0.3">
      <c r="B2222" s="72"/>
      <c r="C2222" s="72"/>
      <c r="G2222" s="9">
        <f>F2225</f>
        <v>38980</v>
      </c>
      <c r="H2222" t="s">
        <v>219</v>
      </c>
    </row>
    <row r="2223" spans="2:11" x14ac:dyDescent="0.3">
      <c r="B2223" s="72"/>
      <c r="C2223" s="72"/>
      <c r="E2223" t="s">
        <v>220</v>
      </c>
      <c r="F2223" s="9">
        <v>113454</v>
      </c>
      <c r="H2223" t="s">
        <v>215</v>
      </c>
    </row>
    <row r="2224" spans="2:11" x14ac:dyDescent="0.3">
      <c r="B2224" s="72"/>
      <c r="C2224" s="72"/>
      <c r="E2224" t="s">
        <v>221</v>
      </c>
      <c r="F2224" s="9">
        <v>100000</v>
      </c>
      <c r="H2224" t="s">
        <v>215</v>
      </c>
    </row>
    <row r="2225" spans="2:8" x14ac:dyDescent="0.3">
      <c r="B2225" s="72"/>
      <c r="C2225" s="72"/>
      <c r="E2225" t="s">
        <v>222</v>
      </c>
      <c r="F2225" s="9">
        <v>38980</v>
      </c>
      <c r="H2225" t="s">
        <v>219</v>
      </c>
    </row>
    <row r="2226" spans="2:8" x14ac:dyDescent="0.3">
      <c r="B2226" s="72"/>
      <c r="C2226" s="72"/>
      <c r="E2226" t="s">
        <v>253</v>
      </c>
      <c r="F2226" s="9">
        <v>17000</v>
      </c>
    </row>
    <row r="2227" spans="2:8" x14ac:dyDescent="0.3">
      <c r="B2227" s="72"/>
      <c r="C2227" s="72"/>
      <c r="E2227" t="s">
        <v>223</v>
      </c>
      <c r="F2227" s="9">
        <v>200000</v>
      </c>
      <c r="H2227" t="s">
        <v>224</v>
      </c>
    </row>
    <row r="2228" spans="2:8" x14ac:dyDescent="0.3">
      <c r="B2228" s="72"/>
      <c r="C2228" s="72" t="s">
        <v>225</v>
      </c>
      <c r="E2228" t="s">
        <v>226</v>
      </c>
      <c r="F2228" s="9">
        <v>300000</v>
      </c>
      <c r="H2228" t="s">
        <v>227</v>
      </c>
    </row>
    <row r="2229" spans="2:8" x14ac:dyDescent="0.3">
      <c r="B2229" s="72"/>
      <c r="C2229" s="72"/>
      <c r="E2229" t="s">
        <v>228</v>
      </c>
      <c r="F2229" s="9">
        <v>200000</v>
      </c>
      <c r="H2229" t="s">
        <v>224</v>
      </c>
    </row>
    <row r="2230" spans="2:8" x14ac:dyDescent="0.3">
      <c r="B2230" s="72"/>
      <c r="C2230" s="72" t="s">
        <v>229</v>
      </c>
      <c r="E2230" t="s">
        <v>230</v>
      </c>
      <c r="H2230" t="s">
        <v>215</v>
      </c>
    </row>
    <row r="2231" spans="2:8" x14ac:dyDescent="0.3">
      <c r="B2231" s="72"/>
      <c r="C2231" s="72"/>
      <c r="E2231" t="s">
        <v>231</v>
      </c>
      <c r="H2231" t="s">
        <v>215</v>
      </c>
    </row>
    <row r="2232" spans="2:8" x14ac:dyDescent="0.3">
      <c r="B2232" s="72"/>
      <c r="C2232" s="72"/>
      <c r="E2232" t="s">
        <v>232</v>
      </c>
    </row>
    <row r="2233" spans="2:8" x14ac:dyDescent="0.3">
      <c r="B2233" s="72"/>
      <c r="C2233" s="72"/>
      <c r="E2233" t="s">
        <v>233</v>
      </c>
      <c r="F2233" s="9">
        <v>486763</v>
      </c>
    </row>
    <row r="2234" spans="2:8" x14ac:dyDescent="0.3">
      <c r="B2234" s="72"/>
      <c r="C2234" s="72"/>
      <c r="E2234" t="s">
        <v>234</v>
      </c>
      <c r="F2234" s="9">
        <v>1500000</v>
      </c>
      <c r="H2234" t="s">
        <v>78</v>
      </c>
    </row>
    <row r="2235" spans="2:8" x14ac:dyDescent="0.3">
      <c r="B2235" s="72"/>
      <c r="C2235" s="72"/>
      <c r="E2235" t="s">
        <v>255</v>
      </c>
      <c r="F2235" s="9">
        <v>530856</v>
      </c>
    </row>
    <row r="2236" spans="2:8" x14ac:dyDescent="0.3">
      <c r="B2236" s="72"/>
      <c r="C2236" s="72"/>
      <c r="E2236" t="s">
        <v>256</v>
      </c>
      <c r="F2236" s="9">
        <v>330000</v>
      </c>
    </row>
    <row r="2237" spans="2:8" x14ac:dyDescent="0.3">
      <c r="B2237" s="72"/>
      <c r="C2237" s="72" t="s">
        <v>236</v>
      </c>
      <c r="E2237" t="s">
        <v>237</v>
      </c>
    </row>
    <row r="2238" spans="2:8" x14ac:dyDescent="0.3">
      <c r="B2238" s="72"/>
      <c r="C2238" s="72"/>
      <c r="E2238" t="s">
        <v>238</v>
      </c>
    </row>
    <row r="2239" spans="2:8" x14ac:dyDescent="0.3">
      <c r="B2239" s="72"/>
      <c r="C2239" s="72"/>
      <c r="E2239" t="s">
        <v>239</v>
      </c>
    </row>
    <row r="2240" spans="2:8" x14ac:dyDescent="0.3">
      <c r="B2240" s="72"/>
      <c r="C2240" s="72"/>
      <c r="E2240" t="s">
        <v>240</v>
      </c>
      <c r="F2240" s="9">
        <f>SUM(F2219:F2239)</f>
        <v>4824812</v>
      </c>
    </row>
    <row r="2241" spans="2:11" x14ac:dyDescent="0.3">
      <c r="B2241" s="72"/>
      <c r="C2241" s="72" t="s">
        <v>241</v>
      </c>
      <c r="E2241" t="s">
        <v>242</v>
      </c>
    </row>
    <row r="2242" spans="2:11" x14ac:dyDescent="0.3">
      <c r="E2242" t="s">
        <v>243</v>
      </c>
    </row>
    <row r="2243" spans="2:11" x14ac:dyDescent="0.3">
      <c r="E2243" t="s">
        <v>244</v>
      </c>
    </row>
    <row r="2244" spans="2:11" x14ac:dyDescent="0.3">
      <c r="E2244" t="s">
        <v>245</v>
      </c>
      <c r="F2244" s="9">
        <v>20000</v>
      </c>
    </row>
    <row r="2246" spans="2:11" x14ac:dyDescent="0.3">
      <c r="B2246" s="72" t="s">
        <v>246</v>
      </c>
      <c r="C2246" s="72" t="s">
        <v>247</v>
      </c>
      <c r="D2246" t="s">
        <v>248</v>
      </c>
      <c r="E2246" t="s">
        <v>249</v>
      </c>
      <c r="F2246" s="9" t="s">
        <v>250</v>
      </c>
      <c r="G2246" t="s">
        <v>251</v>
      </c>
      <c r="H2246" t="s">
        <v>252</v>
      </c>
    </row>
    <row r="2247" spans="2:11" x14ac:dyDescent="0.3">
      <c r="B2247" s="72">
        <v>2022.8</v>
      </c>
      <c r="C2247" s="72" t="s">
        <v>210</v>
      </c>
      <c r="E2247" t="s">
        <v>211</v>
      </c>
      <c r="H2247" t="s">
        <v>212</v>
      </c>
    </row>
    <row r="2248" spans="2:11" x14ac:dyDescent="0.3">
      <c r="B2248" s="72"/>
      <c r="C2248" s="72"/>
    </row>
    <row r="2249" spans="2:11" x14ac:dyDescent="0.3">
      <c r="B2249" s="72"/>
      <c r="C2249" s="72" t="s">
        <v>213</v>
      </c>
      <c r="E2249" t="s">
        <v>214</v>
      </c>
      <c r="F2249" s="9">
        <v>103040</v>
      </c>
      <c r="G2249" s="9">
        <f>SUM(F2249,F2250,F2253,F2254)</f>
        <v>528182</v>
      </c>
      <c r="H2249" t="s">
        <v>215</v>
      </c>
      <c r="K2249" s="9"/>
    </row>
    <row r="2250" spans="2:11" x14ac:dyDescent="0.3">
      <c r="B2250" s="72"/>
      <c r="C2250" s="72"/>
      <c r="E2250" t="s">
        <v>216</v>
      </c>
      <c r="F2250" s="9">
        <v>211688</v>
      </c>
      <c r="H2250" t="s">
        <v>215</v>
      </c>
    </row>
    <row r="2251" spans="2:11" x14ac:dyDescent="0.3">
      <c r="B2251" s="72"/>
      <c r="C2251" s="72"/>
      <c r="E2251" t="s">
        <v>217</v>
      </c>
      <c r="F2251" s="9">
        <v>381220</v>
      </c>
      <c r="G2251" s="9">
        <f>SUM(F2251,F2263,F2273,F2256)</f>
        <v>884983</v>
      </c>
      <c r="H2251" t="s">
        <v>218</v>
      </c>
      <c r="K2251" s="9"/>
    </row>
    <row r="2252" spans="2:11" x14ac:dyDescent="0.3">
      <c r="B2252" s="72"/>
      <c r="C2252" s="72"/>
      <c r="G2252" s="9">
        <f>F2255</f>
        <v>38980</v>
      </c>
      <c r="H2252" t="s">
        <v>219</v>
      </c>
    </row>
    <row r="2253" spans="2:11" x14ac:dyDescent="0.3">
      <c r="B2253" s="72"/>
      <c r="C2253" s="72"/>
      <c r="E2253" t="s">
        <v>220</v>
      </c>
      <c r="F2253" s="9">
        <v>113454</v>
      </c>
      <c r="H2253" t="s">
        <v>215</v>
      </c>
    </row>
    <row r="2254" spans="2:11" x14ac:dyDescent="0.3">
      <c r="B2254" s="72"/>
      <c r="C2254" s="72"/>
      <c r="E2254" t="s">
        <v>221</v>
      </c>
      <c r="F2254" s="9">
        <v>100000</v>
      </c>
      <c r="H2254" t="s">
        <v>215</v>
      </c>
    </row>
    <row r="2255" spans="2:11" x14ac:dyDescent="0.3">
      <c r="B2255" s="72"/>
      <c r="C2255" s="72"/>
      <c r="E2255" t="s">
        <v>222</v>
      </c>
      <c r="F2255" s="9">
        <v>38980</v>
      </c>
      <c r="H2255" t="s">
        <v>219</v>
      </c>
    </row>
    <row r="2256" spans="2:11" x14ac:dyDescent="0.3">
      <c r="B2256" s="72"/>
      <c r="C2256" s="72"/>
      <c r="E2256" t="s">
        <v>253</v>
      </c>
      <c r="F2256" s="9">
        <v>17000</v>
      </c>
    </row>
    <row r="2257" spans="2:8" x14ac:dyDescent="0.3">
      <c r="B2257" s="72"/>
      <c r="C2257" s="72"/>
      <c r="E2257" t="s">
        <v>223</v>
      </c>
      <c r="F2257" s="9">
        <v>200000</v>
      </c>
      <c r="H2257" t="s">
        <v>224</v>
      </c>
    </row>
    <row r="2258" spans="2:8" x14ac:dyDescent="0.3">
      <c r="B2258" s="72"/>
      <c r="C2258" s="72" t="s">
        <v>225</v>
      </c>
      <c r="E2258" t="s">
        <v>226</v>
      </c>
      <c r="F2258" s="9">
        <v>300000</v>
      </c>
      <c r="H2258" t="s">
        <v>227</v>
      </c>
    </row>
    <row r="2259" spans="2:8" x14ac:dyDescent="0.3">
      <c r="B2259" s="72"/>
      <c r="C2259" s="72"/>
      <c r="E2259" t="s">
        <v>228</v>
      </c>
      <c r="F2259" s="9">
        <v>200000</v>
      </c>
      <c r="H2259" t="s">
        <v>224</v>
      </c>
    </row>
    <row r="2260" spans="2:8" x14ac:dyDescent="0.3">
      <c r="B2260" s="72"/>
      <c r="C2260" s="72" t="s">
        <v>229</v>
      </c>
      <c r="E2260" t="s">
        <v>230</v>
      </c>
      <c r="H2260" t="s">
        <v>215</v>
      </c>
    </row>
    <row r="2261" spans="2:8" x14ac:dyDescent="0.3">
      <c r="B2261" s="72"/>
      <c r="C2261" s="72"/>
      <c r="E2261" t="s">
        <v>231</v>
      </c>
      <c r="H2261" t="s">
        <v>215</v>
      </c>
    </row>
    <row r="2262" spans="2:8" x14ac:dyDescent="0.3">
      <c r="B2262" s="72"/>
      <c r="C2262" s="72"/>
      <c r="E2262" t="s">
        <v>232</v>
      </c>
    </row>
    <row r="2263" spans="2:8" x14ac:dyDescent="0.3">
      <c r="B2263" s="72"/>
      <c r="C2263" s="72"/>
      <c r="E2263" t="s">
        <v>233</v>
      </c>
      <c r="F2263" s="9">
        <v>486763</v>
      </c>
    </row>
    <row r="2264" spans="2:8" x14ac:dyDescent="0.3">
      <c r="B2264" s="72"/>
      <c r="C2264" s="72"/>
      <c r="E2264" t="s">
        <v>234</v>
      </c>
      <c r="F2264" s="9">
        <v>1500000</v>
      </c>
      <c r="H2264" t="s">
        <v>78</v>
      </c>
    </row>
    <row r="2265" spans="2:8" x14ac:dyDescent="0.3">
      <c r="B2265" s="72"/>
      <c r="C2265" s="72"/>
      <c r="E2265" t="s">
        <v>255</v>
      </c>
      <c r="F2265" s="9">
        <v>530856</v>
      </c>
    </row>
    <row r="2266" spans="2:8" x14ac:dyDescent="0.3">
      <c r="B2266" s="72"/>
      <c r="C2266" s="72"/>
      <c r="E2266" t="s">
        <v>256</v>
      </c>
      <c r="F2266" s="9">
        <v>330000</v>
      </c>
    </row>
    <row r="2267" spans="2:8" x14ac:dyDescent="0.3">
      <c r="B2267" s="72"/>
      <c r="C2267" s="72" t="s">
        <v>236</v>
      </c>
      <c r="E2267" t="s">
        <v>237</v>
      </c>
    </row>
    <row r="2268" spans="2:8" x14ac:dyDescent="0.3">
      <c r="B2268" s="72"/>
      <c r="C2268" s="72"/>
      <c r="E2268" t="s">
        <v>238</v>
      </c>
    </row>
    <row r="2269" spans="2:8" x14ac:dyDescent="0.3">
      <c r="B2269" s="72"/>
      <c r="C2269" s="72"/>
      <c r="E2269" t="s">
        <v>239</v>
      </c>
    </row>
    <row r="2270" spans="2:8" x14ac:dyDescent="0.3">
      <c r="B2270" s="72"/>
      <c r="C2270" s="72"/>
      <c r="E2270" t="s">
        <v>240</v>
      </c>
      <c r="F2270" s="9">
        <f>SUM(F2249:F2269)</f>
        <v>4513001</v>
      </c>
    </row>
    <row r="2271" spans="2:8" x14ac:dyDescent="0.3">
      <c r="B2271" s="72"/>
      <c r="C2271" s="72" t="s">
        <v>241</v>
      </c>
      <c r="E2271" t="s">
        <v>242</v>
      </c>
    </row>
    <row r="2272" spans="2:8" x14ac:dyDescent="0.3">
      <c r="E2272" t="s">
        <v>243</v>
      </c>
    </row>
    <row r="2273" spans="2:11" x14ac:dyDescent="0.3">
      <c r="E2273" t="s">
        <v>244</v>
      </c>
    </row>
    <row r="2274" spans="2:11" x14ac:dyDescent="0.3">
      <c r="E2274" t="s">
        <v>245</v>
      </c>
      <c r="F2274" s="9">
        <v>20000</v>
      </c>
    </row>
    <row r="2276" spans="2:11" x14ac:dyDescent="0.3">
      <c r="B2276" s="72" t="s">
        <v>246</v>
      </c>
      <c r="C2276" s="72" t="s">
        <v>247</v>
      </c>
      <c r="D2276" t="s">
        <v>248</v>
      </c>
      <c r="E2276" t="s">
        <v>249</v>
      </c>
      <c r="F2276" s="9" t="s">
        <v>250</v>
      </c>
      <c r="G2276" t="s">
        <v>251</v>
      </c>
      <c r="H2276" t="s">
        <v>252</v>
      </c>
    </row>
    <row r="2277" spans="2:11" x14ac:dyDescent="0.3">
      <c r="B2277" s="72">
        <v>2022.9</v>
      </c>
      <c r="C2277" s="72" t="s">
        <v>210</v>
      </c>
      <c r="E2277" t="s">
        <v>211</v>
      </c>
      <c r="H2277" t="s">
        <v>212</v>
      </c>
    </row>
    <row r="2278" spans="2:11" x14ac:dyDescent="0.3">
      <c r="B2278" s="72"/>
      <c r="C2278" s="72"/>
    </row>
    <row r="2279" spans="2:11" x14ac:dyDescent="0.3">
      <c r="B2279" s="72"/>
      <c r="C2279" s="72" t="s">
        <v>213</v>
      </c>
      <c r="E2279" t="s">
        <v>214</v>
      </c>
      <c r="F2279" s="9">
        <v>103040</v>
      </c>
      <c r="G2279" s="9">
        <f>SUM(F2279,F2280,F2283,F2284)</f>
        <v>529058</v>
      </c>
      <c r="H2279" t="s">
        <v>215</v>
      </c>
      <c r="K2279" s="9"/>
    </row>
    <row r="2280" spans="2:11" x14ac:dyDescent="0.3">
      <c r="B2280" s="72"/>
      <c r="C2280" s="72"/>
      <c r="E2280" t="s">
        <v>216</v>
      </c>
      <c r="F2280" s="9">
        <v>212564</v>
      </c>
      <c r="H2280" t="s">
        <v>215</v>
      </c>
    </row>
    <row r="2281" spans="2:11" x14ac:dyDescent="0.3">
      <c r="B2281" s="72"/>
      <c r="C2281" s="72"/>
      <c r="E2281" t="s">
        <v>217</v>
      </c>
      <c r="F2281" s="9">
        <v>598790</v>
      </c>
      <c r="G2281" s="9">
        <f>SUM(F2281,F2293,F2303,F2286)</f>
        <v>1102553</v>
      </c>
      <c r="H2281" t="s">
        <v>218</v>
      </c>
      <c r="K2281" s="9"/>
    </row>
    <row r="2282" spans="2:11" x14ac:dyDescent="0.3">
      <c r="B2282" s="72"/>
      <c r="C2282" s="72"/>
      <c r="G2282" s="9">
        <f>F2285</f>
        <v>38980</v>
      </c>
      <c r="H2282" t="s">
        <v>219</v>
      </c>
    </row>
    <row r="2283" spans="2:11" x14ac:dyDescent="0.3">
      <c r="B2283" s="72"/>
      <c r="C2283" s="72"/>
      <c r="E2283" t="s">
        <v>220</v>
      </c>
      <c r="F2283" s="9">
        <v>113454</v>
      </c>
      <c r="H2283" t="s">
        <v>215</v>
      </c>
    </row>
    <row r="2284" spans="2:11" x14ac:dyDescent="0.3">
      <c r="B2284" s="72"/>
      <c r="C2284" s="72"/>
      <c r="E2284" t="s">
        <v>221</v>
      </c>
      <c r="F2284" s="9">
        <v>100000</v>
      </c>
      <c r="H2284" t="s">
        <v>215</v>
      </c>
    </row>
    <row r="2285" spans="2:11" x14ac:dyDescent="0.3">
      <c r="B2285" s="72"/>
      <c r="C2285" s="72"/>
      <c r="E2285" t="s">
        <v>222</v>
      </c>
      <c r="F2285" s="9">
        <v>38980</v>
      </c>
      <c r="H2285" t="s">
        <v>219</v>
      </c>
    </row>
    <row r="2286" spans="2:11" x14ac:dyDescent="0.3">
      <c r="B2286" s="72"/>
      <c r="C2286" s="72"/>
      <c r="E2286" t="s">
        <v>253</v>
      </c>
      <c r="F2286" s="9">
        <v>17000</v>
      </c>
    </row>
    <row r="2287" spans="2:11" x14ac:dyDescent="0.3">
      <c r="B2287" s="72"/>
      <c r="C2287" s="72"/>
      <c r="E2287" t="s">
        <v>223</v>
      </c>
      <c r="F2287" s="9">
        <v>200000</v>
      </c>
      <c r="H2287" t="s">
        <v>224</v>
      </c>
    </row>
    <row r="2288" spans="2:11" x14ac:dyDescent="0.3">
      <c r="B2288" s="72"/>
      <c r="C2288" s="72" t="s">
        <v>225</v>
      </c>
      <c r="E2288" t="s">
        <v>226</v>
      </c>
      <c r="F2288" s="9">
        <v>300000</v>
      </c>
      <c r="H2288" t="s">
        <v>227</v>
      </c>
    </row>
    <row r="2289" spans="2:8" x14ac:dyDescent="0.3">
      <c r="B2289" s="72"/>
      <c r="C2289" s="72"/>
      <c r="E2289" t="s">
        <v>228</v>
      </c>
      <c r="F2289" s="9">
        <v>200000</v>
      </c>
      <c r="H2289" t="s">
        <v>224</v>
      </c>
    </row>
    <row r="2290" spans="2:8" x14ac:dyDescent="0.3">
      <c r="B2290" s="72"/>
      <c r="C2290" s="72" t="s">
        <v>229</v>
      </c>
      <c r="E2290" t="s">
        <v>230</v>
      </c>
      <c r="H2290" t="s">
        <v>215</v>
      </c>
    </row>
    <row r="2291" spans="2:8" x14ac:dyDescent="0.3">
      <c r="B2291" s="72"/>
      <c r="C2291" s="72"/>
      <c r="E2291" t="s">
        <v>231</v>
      </c>
      <c r="H2291" t="s">
        <v>215</v>
      </c>
    </row>
    <row r="2292" spans="2:8" x14ac:dyDescent="0.3">
      <c r="B2292" s="72"/>
      <c r="C2292" s="72"/>
      <c r="E2292" t="s">
        <v>232</v>
      </c>
    </row>
    <row r="2293" spans="2:8" x14ac:dyDescent="0.3">
      <c r="B2293" s="72"/>
      <c r="C2293" s="72"/>
      <c r="E2293" t="s">
        <v>233</v>
      </c>
      <c r="F2293" s="9">
        <v>486763</v>
      </c>
    </row>
    <row r="2294" spans="2:8" x14ac:dyDescent="0.3">
      <c r="B2294" s="72"/>
      <c r="C2294" s="72"/>
      <c r="E2294" t="s">
        <v>234</v>
      </c>
      <c r="F2294" s="9">
        <v>1500000</v>
      </c>
      <c r="H2294" t="s">
        <v>78</v>
      </c>
    </row>
    <row r="2295" spans="2:8" x14ac:dyDescent="0.3">
      <c r="B2295" s="72"/>
      <c r="C2295" s="72"/>
      <c r="E2295" t="s">
        <v>255</v>
      </c>
      <c r="F2295" s="9">
        <v>530856</v>
      </c>
    </row>
    <row r="2296" spans="2:8" x14ac:dyDescent="0.3">
      <c r="B2296" s="72"/>
      <c r="C2296" s="72"/>
      <c r="E2296" t="s">
        <v>256</v>
      </c>
      <c r="F2296" s="9">
        <v>330000</v>
      </c>
    </row>
    <row r="2297" spans="2:8" x14ac:dyDescent="0.3">
      <c r="B2297" s="72"/>
      <c r="C2297" s="72" t="s">
        <v>236</v>
      </c>
      <c r="E2297" t="s">
        <v>237</v>
      </c>
    </row>
    <row r="2298" spans="2:8" x14ac:dyDescent="0.3">
      <c r="B2298" s="72"/>
      <c r="C2298" s="72"/>
      <c r="E2298" t="s">
        <v>238</v>
      </c>
    </row>
    <row r="2299" spans="2:8" x14ac:dyDescent="0.3">
      <c r="B2299" s="72"/>
      <c r="C2299" s="72"/>
      <c r="E2299" t="s">
        <v>239</v>
      </c>
    </row>
    <row r="2300" spans="2:8" x14ac:dyDescent="0.3">
      <c r="B2300" s="72"/>
      <c r="C2300" s="72"/>
      <c r="E2300" t="s">
        <v>240</v>
      </c>
      <c r="F2300" s="9">
        <f>SUM(F2279:F2299)</f>
        <v>4731447</v>
      </c>
    </row>
    <row r="2301" spans="2:8" x14ac:dyDescent="0.3">
      <c r="B2301" s="72"/>
      <c r="C2301" s="72" t="s">
        <v>241</v>
      </c>
      <c r="E2301" t="s">
        <v>242</v>
      </c>
    </row>
    <row r="2302" spans="2:8" x14ac:dyDescent="0.3">
      <c r="E2302" t="s">
        <v>243</v>
      </c>
    </row>
    <row r="2303" spans="2:8" x14ac:dyDescent="0.3">
      <c r="E2303" t="s">
        <v>244</v>
      </c>
    </row>
    <row r="2304" spans="2:8" x14ac:dyDescent="0.3">
      <c r="E2304" t="s">
        <v>245</v>
      </c>
      <c r="F2304" s="9">
        <v>20000</v>
      </c>
    </row>
    <row r="2306" spans="2:11" x14ac:dyDescent="0.3">
      <c r="B2306" s="72" t="s">
        <v>246</v>
      </c>
      <c r="C2306" s="72" t="s">
        <v>247</v>
      </c>
      <c r="D2306" t="s">
        <v>248</v>
      </c>
      <c r="E2306" t="s">
        <v>249</v>
      </c>
      <c r="F2306" s="9" t="s">
        <v>250</v>
      </c>
      <c r="G2306" t="s">
        <v>251</v>
      </c>
      <c r="H2306" t="s">
        <v>252</v>
      </c>
    </row>
    <row r="2307" spans="2:11" x14ac:dyDescent="0.3">
      <c r="B2307" s="72" t="s">
        <v>257</v>
      </c>
      <c r="C2307" s="72" t="s">
        <v>210</v>
      </c>
      <c r="E2307" t="s">
        <v>211</v>
      </c>
      <c r="H2307" t="s">
        <v>212</v>
      </c>
    </row>
    <row r="2308" spans="2:11" x14ac:dyDescent="0.3">
      <c r="B2308" s="72"/>
      <c r="C2308" s="72"/>
    </row>
    <row r="2309" spans="2:11" x14ac:dyDescent="0.3">
      <c r="B2309" s="72"/>
      <c r="C2309" s="72" t="s">
        <v>213</v>
      </c>
      <c r="E2309" t="s">
        <v>214</v>
      </c>
      <c r="F2309" s="9">
        <v>103040</v>
      </c>
      <c r="G2309" s="9">
        <f>SUM(F2309,F2310,F2313,F2314)</f>
        <v>665184</v>
      </c>
      <c r="H2309" t="s">
        <v>215</v>
      </c>
      <c r="K2309" s="9"/>
    </row>
    <row r="2310" spans="2:11" x14ac:dyDescent="0.3">
      <c r="B2310" s="72"/>
      <c r="C2310" s="72"/>
      <c r="E2310" t="s">
        <v>216</v>
      </c>
      <c r="F2310" s="9">
        <v>348690</v>
      </c>
      <c r="H2310" t="s">
        <v>215</v>
      </c>
    </row>
    <row r="2311" spans="2:11" x14ac:dyDescent="0.3">
      <c r="B2311" s="72"/>
      <c r="C2311" s="72"/>
      <c r="E2311" t="s">
        <v>217</v>
      </c>
      <c r="F2311" s="9">
        <v>402710</v>
      </c>
      <c r="G2311" s="9">
        <f>SUM(F2311,F2323,F2333,F2316)</f>
        <v>906473</v>
      </c>
      <c r="H2311" t="s">
        <v>218</v>
      </c>
      <c r="K2311" s="9"/>
    </row>
    <row r="2312" spans="2:11" x14ac:dyDescent="0.3">
      <c r="B2312" s="72"/>
      <c r="C2312" s="72"/>
      <c r="G2312" s="9">
        <f>F2315</f>
        <v>38980</v>
      </c>
      <c r="H2312" t="s">
        <v>219</v>
      </c>
    </row>
    <row r="2313" spans="2:11" x14ac:dyDescent="0.3">
      <c r="B2313" s="72"/>
      <c r="C2313" s="72"/>
      <c r="E2313" t="s">
        <v>220</v>
      </c>
      <c r="F2313" s="9">
        <v>113454</v>
      </c>
      <c r="H2313" t="s">
        <v>215</v>
      </c>
    </row>
    <row r="2314" spans="2:11" x14ac:dyDescent="0.3">
      <c r="B2314" s="72"/>
      <c r="C2314" s="72"/>
      <c r="E2314" t="s">
        <v>221</v>
      </c>
      <c r="F2314" s="9">
        <v>100000</v>
      </c>
      <c r="H2314" t="s">
        <v>215</v>
      </c>
    </row>
    <row r="2315" spans="2:11" x14ac:dyDescent="0.3">
      <c r="B2315" s="72"/>
      <c r="C2315" s="72"/>
      <c r="E2315" t="s">
        <v>222</v>
      </c>
      <c r="F2315" s="9">
        <v>38980</v>
      </c>
      <c r="H2315" t="s">
        <v>219</v>
      </c>
    </row>
    <row r="2316" spans="2:11" x14ac:dyDescent="0.3">
      <c r="B2316" s="72"/>
      <c r="C2316" s="72"/>
      <c r="E2316" t="s">
        <v>253</v>
      </c>
      <c r="F2316" s="9">
        <v>17000</v>
      </c>
    </row>
    <row r="2317" spans="2:11" x14ac:dyDescent="0.3">
      <c r="B2317" s="72"/>
      <c r="C2317" s="72"/>
      <c r="E2317" t="s">
        <v>223</v>
      </c>
      <c r="F2317" s="9">
        <v>200000</v>
      </c>
      <c r="H2317" t="s">
        <v>224</v>
      </c>
    </row>
    <row r="2318" spans="2:11" x14ac:dyDescent="0.3">
      <c r="B2318" s="72"/>
      <c r="C2318" s="72" t="s">
        <v>225</v>
      </c>
      <c r="E2318" t="s">
        <v>226</v>
      </c>
      <c r="F2318" s="9">
        <v>300000</v>
      </c>
      <c r="H2318" t="s">
        <v>227</v>
      </c>
    </row>
    <row r="2319" spans="2:11" x14ac:dyDescent="0.3">
      <c r="B2319" s="72"/>
      <c r="C2319" s="72"/>
      <c r="E2319" t="s">
        <v>228</v>
      </c>
      <c r="F2319" s="9">
        <v>200000</v>
      </c>
      <c r="H2319" t="s">
        <v>224</v>
      </c>
    </row>
    <row r="2320" spans="2:11" x14ac:dyDescent="0.3">
      <c r="B2320" s="72"/>
      <c r="C2320" s="72" t="s">
        <v>229</v>
      </c>
      <c r="E2320" t="s">
        <v>230</v>
      </c>
      <c r="H2320" t="s">
        <v>215</v>
      </c>
    </row>
    <row r="2321" spans="2:8" x14ac:dyDescent="0.3">
      <c r="B2321" s="72"/>
      <c r="C2321" s="72"/>
      <c r="E2321" t="s">
        <v>231</v>
      </c>
      <c r="H2321" t="s">
        <v>215</v>
      </c>
    </row>
    <row r="2322" spans="2:8" x14ac:dyDescent="0.3">
      <c r="B2322" s="72"/>
      <c r="C2322" s="72"/>
      <c r="E2322" t="s">
        <v>232</v>
      </c>
    </row>
    <row r="2323" spans="2:8" x14ac:dyDescent="0.3">
      <c r="B2323" s="72"/>
      <c r="C2323" s="72"/>
      <c r="E2323" t="s">
        <v>233</v>
      </c>
      <c r="F2323" s="9">
        <v>486763</v>
      </c>
    </row>
    <row r="2324" spans="2:8" x14ac:dyDescent="0.3">
      <c r="B2324" s="72"/>
      <c r="C2324" s="72"/>
      <c r="E2324" t="s">
        <v>234</v>
      </c>
      <c r="F2324" s="9">
        <v>1500000</v>
      </c>
      <c r="H2324" t="s">
        <v>78</v>
      </c>
    </row>
    <row r="2325" spans="2:8" x14ac:dyDescent="0.3">
      <c r="B2325" s="72"/>
      <c r="C2325" s="72"/>
      <c r="E2325" t="s">
        <v>255</v>
      </c>
      <c r="F2325" s="9">
        <v>530856</v>
      </c>
    </row>
    <row r="2326" spans="2:8" x14ac:dyDescent="0.3">
      <c r="B2326" s="72"/>
      <c r="C2326" s="72"/>
      <c r="E2326" t="s">
        <v>256</v>
      </c>
      <c r="F2326" s="9">
        <v>330000</v>
      </c>
    </row>
    <row r="2327" spans="2:8" x14ac:dyDescent="0.3">
      <c r="B2327" s="72"/>
      <c r="C2327" s="72" t="s">
        <v>236</v>
      </c>
      <c r="E2327" t="s">
        <v>237</v>
      </c>
    </row>
    <row r="2328" spans="2:8" x14ac:dyDescent="0.3">
      <c r="B2328" s="72"/>
      <c r="C2328" s="72"/>
      <c r="E2328" t="s">
        <v>238</v>
      </c>
    </row>
    <row r="2329" spans="2:8" x14ac:dyDescent="0.3">
      <c r="B2329" s="72"/>
      <c r="C2329" s="72"/>
      <c r="E2329" t="s">
        <v>239</v>
      </c>
    </row>
    <row r="2330" spans="2:8" x14ac:dyDescent="0.3">
      <c r="B2330" s="72"/>
      <c r="C2330" s="72"/>
      <c r="E2330" t="s">
        <v>240</v>
      </c>
      <c r="F2330" s="9">
        <f>SUM(F2309:F2329)</f>
        <v>4671493</v>
      </c>
    </row>
    <row r="2331" spans="2:8" x14ac:dyDescent="0.3">
      <c r="B2331" s="72"/>
      <c r="C2331" s="72" t="s">
        <v>241</v>
      </c>
      <c r="E2331" t="s">
        <v>242</v>
      </c>
    </row>
    <row r="2332" spans="2:8" x14ac:dyDescent="0.3">
      <c r="E2332" t="s">
        <v>243</v>
      </c>
    </row>
    <row r="2333" spans="2:8" x14ac:dyDescent="0.3">
      <c r="E2333" t="s">
        <v>244</v>
      </c>
    </row>
    <row r="2334" spans="2:8" x14ac:dyDescent="0.3">
      <c r="E2334" t="s">
        <v>245</v>
      </c>
      <c r="F2334" s="9">
        <v>20000</v>
      </c>
    </row>
    <row r="2335" spans="2:8" ht="16.5" customHeight="1" x14ac:dyDescent="0.3"/>
    <row r="2336" spans="2:8" x14ac:dyDescent="0.3">
      <c r="B2336" s="72" t="s">
        <v>246</v>
      </c>
      <c r="C2336" s="72" t="s">
        <v>247</v>
      </c>
      <c r="D2336" t="s">
        <v>248</v>
      </c>
      <c r="E2336" t="s">
        <v>249</v>
      </c>
      <c r="F2336" s="9" t="s">
        <v>250</v>
      </c>
      <c r="G2336" t="s">
        <v>251</v>
      </c>
      <c r="H2336" t="s">
        <v>252</v>
      </c>
    </row>
    <row r="2337" spans="2:11" x14ac:dyDescent="0.3">
      <c r="B2337" s="72" t="s">
        <v>258</v>
      </c>
      <c r="C2337" s="72" t="s">
        <v>210</v>
      </c>
      <c r="E2337" t="s">
        <v>211</v>
      </c>
      <c r="H2337" t="s">
        <v>212</v>
      </c>
    </row>
    <row r="2338" spans="2:11" x14ac:dyDescent="0.3">
      <c r="B2338" s="72"/>
      <c r="C2338" s="72"/>
    </row>
    <row r="2339" spans="2:11" x14ac:dyDescent="0.3">
      <c r="B2339" s="72"/>
      <c r="C2339" s="72" t="s">
        <v>213</v>
      </c>
      <c r="E2339" t="s">
        <v>214</v>
      </c>
      <c r="F2339" s="9">
        <v>103040</v>
      </c>
      <c r="G2339" s="9">
        <f>SUM(F2339,F2340,F2343,F2344)</f>
        <v>694749</v>
      </c>
      <c r="H2339" t="s">
        <v>215</v>
      </c>
      <c r="K2339" s="9"/>
    </row>
    <row r="2340" spans="2:11" x14ac:dyDescent="0.3">
      <c r="B2340" s="72"/>
      <c r="C2340" s="72"/>
      <c r="E2340" t="s">
        <v>216</v>
      </c>
      <c r="F2340" s="9">
        <v>378255</v>
      </c>
      <c r="H2340" t="s">
        <v>215</v>
      </c>
    </row>
    <row r="2341" spans="2:11" x14ac:dyDescent="0.3">
      <c r="B2341" s="72"/>
      <c r="C2341" s="72"/>
      <c r="E2341" t="s">
        <v>217</v>
      </c>
      <c r="F2341" s="9">
        <v>254250</v>
      </c>
      <c r="G2341" s="9">
        <f>SUM(F2341,F2353,F2363,F2346)</f>
        <v>832389</v>
      </c>
      <c r="H2341" t="s">
        <v>218</v>
      </c>
      <c r="K2341" s="9"/>
    </row>
    <row r="2342" spans="2:11" x14ac:dyDescent="0.3">
      <c r="B2342" s="72"/>
      <c r="C2342" s="72"/>
      <c r="G2342" s="9">
        <f>F2345</f>
        <v>38980</v>
      </c>
      <c r="H2342" t="s">
        <v>219</v>
      </c>
    </row>
    <row r="2343" spans="2:11" x14ac:dyDescent="0.3">
      <c r="B2343" s="72"/>
      <c r="C2343" s="72"/>
      <c r="E2343" t="s">
        <v>220</v>
      </c>
      <c r="F2343" s="9">
        <v>113454</v>
      </c>
      <c r="H2343" t="s">
        <v>215</v>
      </c>
    </row>
    <row r="2344" spans="2:11" x14ac:dyDescent="0.3">
      <c r="B2344" s="72"/>
      <c r="C2344" s="72"/>
      <c r="E2344" t="s">
        <v>221</v>
      </c>
      <c r="F2344" s="9">
        <v>100000</v>
      </c>
      <c r="H2344" t="s">
        <v>215</v>
      </c>
    </row>
    <row r="2345" spans="2:11" x14ac:dyDescent="0.3">
      <c r="B2345" s="72"/>
      <c r="C2345" s="72"/>
      <c r="E2345" t="s">
        <v>222</v>
      </c>
      <c r="F2345" s="9">
        <v>38980</v>
      </c>
      <c r="H2345" t="s">
        <v>219</v>
      </c>
    </row>
    <row r="2346" spans="2:11" x14ac:dyDescent="0.3">
      <c r="B2346" s="72"/>
      <c r="C2346" s="72"/>
      <c r="E2346" t="s">
        <v>253</v>
      </c>
      <c r="F2346" s="9">
        <v>17000</v>
      </c>
    </row>
    <row r="2347" spans="2:11" x14ac:dyDescent="0.3">
      <c r="B2347" s="72"/>
      <c r="C2347" s="72"/>
      <c r="E2347" t="s">
        <v>223</v>
      </c>
      <c r="F2347" s="9">
        <v>200000</v>
      </c>
      <c r="H2347" t="s">
        <v>224</v>
      </c>
    </row>
    <row r="2348" spans="2:11" x14ac:dyDescent="0.3">
      <c r="B2348" s="72"/>
      <c r="C2348" s="72" t="s">
        <v>225</v>
      </c>
      <c r="E2348" t="s">
        <v>226</v>
      </c>
      <c r="F2348" s="9">
        <v>300000</v>
      </c>
      <c r="H2348" t="s">
        <v>227</v>
      </c>
    </row>
    <row r="2349" spans="2:11" x14ac:dyDescent="0.3">
      <c r="B2349" s="72"/>
      <c r="C2349" s="72"/>
      <c r="E2349" t="s">
        <v>228</v>
      </c>
      <c r="F2349" s="9">
        <v>200000</v>
      </c>
      <c r="H2349" t="s">
        <v>224</v>
      </c>
    </row>
    <row r="2350" spans="2:11" x14ac:dyDescent="0.3">
      <c r="B2350" s="72"/>
      <c r="C2350" s="72" t="s">
        <v>229</v>
      </c>
      <c r="E2350" t="s">
        <v>230</v>
      </c>
      <c r="H2350" t="s">
        <v>215</v>
      </c>
    </row>
    <row r="2351" spans="2:11" x14ac:dyDescent="0.3">
      <c r="B2351" s="72"/>
      <c r="C2351" s="72"/>
      <c r="E2351" t="s">
        <v>231</v>
      </c>
      <c r="H2351" t="s">
        <v>215</v>
      </c>
    </row>
    <row r="2352" spans="2:11" x14ac:dyDescent="0.3">
      <c r="B2352" s="72"/>
      <c r="C2352" s="72"/>
      <c r="E2352" t="s">
        <v>232</v>
      </c>
    </row>
    <row r="2353" spans="2:1022 1030:2046 2054:3070 3078:4094 4102:5118 5126:6142 6150:7166 7174:8190 8198:9214 9222:10238 10246:11262 11270:12286 12294:13310 13318:14334 14342:15358 15366:16382" x14ac:dyDescent="0.3">
      <c r="B2353" s="72"/>
      <c r="C2353" s="72"/>
      <c r="E2353" t="s">
        <v>233</v>
      </c>
      <c r="F2353" s="9">
        <v>561139</v>
      </c>
    </row>
    <row r="2354" spans="2:1022 1030:2046 2054:3070 3078:4094 4102:5118 5126:6142 6150:7166 7174:8190 8198:9214 9222:10238 10246:11262 11270:12286 12294:13310 13318:14334 14342:15358 15366:16382" x14ac:dyDescent="0.3">
      <c r="B2354" s="72"/>
      <c r="C2354" s="72"/>
      <c r="E2354" t="s">
        <v>234</v>
      </c>
      <c r="F2354" s="9">
        <v>1500000</v>
      </c>
      <c r="H2354" t="s">
        <v>78</v>
      </c>
    </row>
    <row r="2355" spans="2:1022 1030:2046 2054:3070 3078:4094 4102:5118 5126:6142 6150:7166 7174:8190 8198:9214 9222:10238 10246:11262 11270:12286 12294:13310 13318:14334 14342:15358 15366:16382" x14ac:dyDescent="0.3">
      <c r="B2355" s="72"/>
      <c r="C2355" s="72"/>
      <c r="E2355" t="s">
        <v>255</v>
      </c>
      <c r="F2355" s="9">
        <v>530856</v>
      </c>
    </row>
    <row r="2356" spans="2:1022 1030:2046 2054:3070 3078:4094 4102:5118 5126:6142 6150:7166 7174:8190 8198:9214 9222:10238 10246:11262 11270:12286 12294:13310 13318:14334 14342:15358 15366:16382" x14ac:dyDescent="0.3">
      <c r="B2356" s="72"/>
      <c r="C2356" s="72"/>
      <c r="E2356" t="s">
        <v>256</v>
      </c>
      <c r="F2356" s="9">
        <v>330000</v>
      </c>
    </row>
    <row r="2357" spans="2:1022 1030:2046 2054:3070 3078:4094 4102:5118 5126:6142 6150:7166 7174:8190 8198:9214 9222:10238 10246:11262 11270:12286 12294:13310 13318:14334 14342:15358 15366:16382" x14ac:dyDescent="0.3">
      <c r="B2357" s="72"/>
      <c r="C2357" s="72" t="s">
        <v>236</v>
      </c>
      <c r="E2357" t="s">
        <v>237</v>
      </c>
    </row>
    <row r="2358" spans="2:1022 1030:2046 2054:3070 3078:4094 4102:5118 5126:6142 6150:7166 7174:8190 8198:9214 9222:10238 10246:11262 11270:12286 12294:13310 13318:14334 14342:15358 15366:16382" x14ac:dyDescent="0.3">
      <c r="B2358" s="72"/>
      <c r="C2358" s="72"/>
      <c r="E2358" t="s">
        <v>238</v>
      </c>
    </row>
    <row r="2359" spans="2:1022 1030:2046 2054:3070 3078:4094 4102:5118 5126:6142 6150:7166 7174:8190 8198:9214 9222:10238 10246:11262 11270:12286 12294:13310 13318:14334 14342:15358 15366:16382" x14ac:dyDescent="0.3">
      <c r="B2359" s="72"/>
      <c r="C2359" s="72"/>
      <c r="E2359" t="s">
        <v>239</v>
      </c>
    </row>
    <row r="2360" spans="2:1022 1030:2046 2054:3070 3078:4094 4102:5118 5126:6142 6150:7166 7174:8190 8198:9214 9222:10238 10246:11262 11270:12286 12294:13310 13318:14334 14342:15358 15366:16382" x14ac:dyDescent="0.3">
      <c r="B2360" s="72"/>
      <c r="C2360" s="72"/>
      <c r="E2360" t="s">
        <v>240</v>
      </c>
      <c r="F2360" s="9">
        <f>SUM(F2339:F2359)</f>
        <v>4626974</v>
      </c>
    </row>
    <row r="2361" spans="2:1022 1030:2046 2054:3070 3078:4094 4102:5118 5126:6142 6150:7166 7174:8190 8198:9214 9222:10238 10246:11262 11270:12286 12294:13310 13318:14334 14342:15358 15366:16382" x14ac:dyDescent="0.3">
      <c r="B2361" s="72"/>
      <c r="C2361" s="72" t="s">
        <v>241</v>
      </c>
      <c r="E2361" t="s">
        <v>242</v>
      </c>
    </row>
    <row r="2362" spans="2:1022 1030:2046 2054:3070 3078:4094 4102:5118 5126:6142 6150:7166 7174:8190 8198:9214 9222:10238 10246:11262 11270:12286 12294:13310 13318:14334 14342:15358 15366:16382" x14ac:dyDescent="0.3">
      <c r="E2362" t="s">
        <v>243</v>
      </c>
    </row>
    <row r="2363" spans="2:1022 1030:2046 2054:3070 3078:4094 4102:5118 5126:6142 6150:7166 7174:8190 8198:9214 9222:10238 10246:11262 11270:12286 12294:13310 13318:14334 14342:15358 15366:16382" x14ac:dyDescent="0.3">
      <c r="E2363" t="s">
        <v>244</v>
      </c>
    </row>
    <row r="2364" spans="2:1022 1030:2046 2054:3070 3078:4094 4102:5118 5126:6142 6150:7166 7174:8190 8198:9214 9222:10238 10246:11262 11270:12286 12294:13310 13318:14334 14342:15358 15366:16382" x14ac:dyDescent="0.3">
      <c r="E2364" t="s">
        <v>245</v>
      </c>
      <c r="F2364" s="9">
        <v>20000</v>
      </c>
    </row>
    <row r="2367" spans="2:1022 1030:2046 2054:3070 3078:4094 4102:5118 5126:6142 6150:7166 7174:8190 8198:9214 9222:10238 10246:11262 11270:12286 12294:13310 13318:14334 14342:15358 15366:16382" x14ac:dyDescent="0.3">
      <c r="N2367" s="9"/>
      <c r="V2367" s="9"/>
      <c r="AD2367" s="9"/>
      <c r="AL2367" s="9"/>
      <c r="AT2367" s="9"/>
      <c r="BB2367" s="9"/>
      <c r="BJ2367" s="9"/>
      <c r="BR2367" s="9"/>
      <c r="BZ2367" s="9"/>
      <c r="CH2367" s="9"/>
      <c r="CP2367" s="9"/>
      <c r="CX2367" s="9"/>
      <c r="DF2367" s="9"/>
      <c r="DN2367" s="9"/>
      <c r="DV2367" s="9"/>
      <c r="ED2367" s="9"/>
      <c r="EL2367" s="9"/>
      <c r="ET2367" s="9"/>
      <c r="FB2367" s="9"/>
      <c r="FJ2367" s="9"/>
      <c r="FR2367" s="9"/>
      <c r="FZ2367" s="9"/>
      <c r="GH2367" s="9"/>
      <c r="GP2367" s="9"/>
      <c r="GX2367" s="9"/>
      <c r="HF2367" s="9"/>
      <c r="HN2367" s="9"/>
      <c r="HV2367" s="9"/>
      <c r="ID2367" s="9"/>
      <c r="IL2367" s="9"/>
      <c r="IT2367" s="9"/>
      <c r="JB2367" s="9"/>
      <c r="JJ2367" s="9"/>
      <c r="JR2367" s="9"/>
      <c r="JZ2367" s="9"/>
      <c r="KH2367" s="9"/>
      <c r="KP2367" s="9"/>
      <c r="KX2367" s="9"/>
      <c r="LF2367" s="9"/>
      <c r="LN2367" s="9"/>
      <c r="LV2367" s="9"/>
      <c r="MD2367" s="9"/>
      <c r="ML2367" s="9"/>
      <c r="MT2367" s="9"/>
      <c r="NB2367" s="9"/>
      <c r="NJ2367" s="9"/>
      <c r="NR2367" s="9"/>
      <c r="NZ2367" s="9"/>
      <c r="OH2367" s="9"/>
      <c r="OP2367" s="9"/>
      <c r="OX2367" s="9"/>
      <c r="PF2367" s="9"/>
      <c r="PN2367" s="9"/>
      <c r="PV2367" s="9"/>
      <c r="QD2367" s="9"/>
      <c r="QL2367" s="9"/>
      <c r="QT2367" s="9"/>
      <c r="RB2367" s="9"/>
      <c r="RJ2367" s="9"/>
      <c r="RR2367" s="9"/>
      <c r="RZ2367" s="9"/>
      <c r="SH2367" s="9"/>
      <c r="SP2367" s="9"/>
      <c r="SX2367" s="9"/>
      <c r="TF2367" s="9"/>
      <c r="TN2367" s="9"/>
      <c r="TV2367" s="9"/>
      <c r="UD2367" s="9"/>
      <c r="UL2367" s="9"/>
      <c r="UT2367" s="9"/>
      <c r="VB2367" s="9"/>
      <c r="VJ2367" s="9"/>
      <c r="VR2367" s="9"/>
      <c r="VZ2367" s="9"/>
      <c r="WH2367" s="9"/>
      <c r="WP2367" s="9"/>
      <c r="WX2367" s="9"/>
      <c r="XF2367" s="9"/>
      <c r="XN2367" s="9"/>
      <c r="XV2367" s="9"/>
      <c r="YD2367" s="9"/>
      <c r="YL2367" s="9"/>
      <c r="YT2367" s="9"/>
      <c r="ZB2367" s="9"/>
      <c r="ZJ2367" s="9"/>
      <c r="ZR2367" s="9"/>
      <c r="ZZ2367" s="9"/>
      <c r="AAH2367" s="9"/>
      <c r="AAP2367" s="9"/>
      <c r="AAX2367" s="9"/>
      <c r="ABF2367" s="9"/>
      <c r="ABN2367" s="9"/>
      <c r="ABV2367" s="9"/>
      <c r="ACD2367" s="9"/>
      <c r="ACL2367" s="9"/>
      <c r="ACT2367" s="9"/>
      <c r="ADB2367" s="9"/>
      <c r="ADJ2367" s="9"/>
      <c r="ADR2367" s="9"/>
      <c r="ADZ2367" s="9"/>
      <c r="AEH2367" s="9"/>
      <c r="AEP2367" s="9"/>
      <c r="AEX2367" s="9"/>
      <c r="AFF2367" s="9"/>
      <c r="AFN2367" s="9"/>
      <c r="AFV2367" s="9"/>
      <c r="AGD2367" s="9"/>
      <c r="AGL2367" s="9"/>
      <c r="AGT2367" s="9"/>
      <c r="AHB2367" s="9"/>
      <c r="AHJ2367" s="9"/>
      <c r="AHR2367" s="9"/>
      <c r="AHZ2367" s="9"/>
      <c r="AIH2367" s="9"/>
      <c r="AIP2367" s="9"/>
      <c r="AIX2367" s="9"/>
      <c r="AJF2367" s="9"/>
      <c r="AJN2367" s="9"/>
      <c r="AJV2367" s="9"/>
      <c r="AKD2367" s="9"/>
      <c r="AKL2367" s="9"/>
      <c r="AKT2367" s="9"/>
      <c r="ALB2367" s="9"/>
      <c r="ALJ2367" s="9"/>
      <c r="ALR2367" s="9"/>
      <c r="ALZ2367" s="9"/>
      <c r="AMH2367" s="9"/>
      <c r="AMP2367" s="9"/>
      <c r="AMX2367" s="9"/>
      <c r="ANF2367" s="9"/>
      <c r="ANN2367" s="9"/>
      <c r="ANV2367" s="9"/>
      <c r="AOD2367" s="9"/>
      <c r="AOL2367" s="9"/>
      <c r="AOT2367" s="9"/>
      <c r="APB2367" s="9"/>
      <c r="APJ2367" s="9"/>
      <c r="APR2367" s="9"/>
      <c r="APZ2367" s="9"/>
      <c r="AQH2367" s="9"/>
      <c r="AQP2367" s="9"/>
      <c r="AQX2367" s="9"/>
      <c r="ARF2367" s="9"/>
      <c r="ARN2367" s="9"/>
      <c r="ARV2367" s="9"/>
      <c r="ASD2367" s="9"/>
      <c r="ASL2367" s="9"/>
      <c r="AST2367" s="9"/>
      <c r="ATB2367" s="9"/>
      <c r="ATJ2367" s="9"/>
      <c r="ATR2367" s="9"/>
      <c r="ATZ2367" s="9"/>
      <c r="AUH2367" s="9"/>
      <c r="AUP2367" s="9"/>
      <c r="AUX2367" s="9"/>
      <c r="AVF2367" s="9"/>
      <c r="AVN2367" s="9"/>
      <c r="AVV2367" s="9"/>
      <c r="AWD2367" s="9"/>
      <c r="AWL2367" s="9"/>
      <c r="AWT2367" s="9"/>
      <c r="AXB2367" s="9"/>
      <c r="AXJ2367" s="9"/>
      <c r="AXR2367" s="9"/>
      <c r="AXZ2367" s="9"/>
      <c r="AYH2367" s="9"/>
      <c r="AYP2367" s="9"/>
      <c r="AYX2367" s="9"/>
      <c r="AZF2367" s="9"/>
      <c r="AZN2367" s="9"/>
      <c r="AZV2367" s="9"/>
      <c r="BAD2367" s="9"/>
      <c r="BAL2367" s="9"/>
      <c r="BAT2367" s="9"/>
      <c r="BBB2367" s="9"/>
      <c r="BBJ2367" s="9"/>
      <c r="BBR2367" s="9"/>
      <c r="BBZ2367" s="9"/>
      <c r="BCH2367" s="9"/>
      <c r="BCP2367" s="9"/>
      <c r="BCX2367" s="9"/>
      <c r="BDF2367" s="9"/>
      <c r="BDN2367" s="9"/>
      <c r="BDV2367" s="9"/>
      <c r="BED2367" s="9"/>
      <c r="BEL2367" s="9"/>
      <c r="BET2367" s="9"/>
      <c r="BFB2367" s="9"/>
      <c r="BFJ2367" s="9"/>
      <c r="BFR2367" s="9"/>
      <c r="BFZ2367" s="9"/>
      <c r="BGH2367" s="9"/>
      <c r="BGP2367" s="9"/>
      <c r="BGX2367" s="9"/>
      <c r="BHF2367" s="9"/>
      <c r="BHN2367" s="9"/>
      <c r="BHV2367" s="9"/>
      <c r="BID2367" s="9"/>
      <c r="BIL2367" s="9"/>
      <c r="BIT2367" s="9"/>
      <c r="BJB2367" s="9"/>
      <c r="BJJ2367" s="9"/>
      <c r="BJR2367" s="9"/>
      <c r="BJZ2367" s="9"/>
      <c r="BKH2367" s="9"/>
      <c r="BKP2367" s="9"/>
      <c r="BKX2367" s="9"/>
      <c r="BLF2367" s="9"/>
      <c r="BLN2367" s="9"/>
      <c r="BLV2367" s="9"/>
      <c r="BMD2367" s="9"/>
      <c r="BML2367" s="9"/>
      <c r="BMT2367" s="9"/>
      <c r="BNB2367" s="9"/>
      <c r="BNJ2367" s="9"/>
      <c r="BNR2367" s="9"/>
      <c r="BNZ2367" s="9"/>
      <c r="BOH2367" s="9"/>
      <c r="BOP2367" s="9"/>
      <c r="BOX2367" s="9"/>
      <c r="BPF2367" s="9"/>
      <c r="BPN2367" s="9"/>
      <c r="BPV2367" s="9"/>
      <c r="BQD2367" s="9"/>
      <c r="BQL2367" s="9"/>
      <c r="BQT2367" s="9"/>
      <c r="BRB2367" s="9"/>
      <c r="BRJ2367" s="9"/>
      <c r="BRR2367" s="9"/>
      <c r="BRZ2367" s="9"/>
      <c r="BSH2367" s="9"/>
      <c r="BSP2367" s="9"/>
      <c r="BSX2367" s="9"/>
      <c r="BTF2367" s="9"/>
      <c r="BTN2367" s="9"/>
      <c r="BTV2367" s="9"/>
      <c r="BUD2367" s="9"/>
      <c r="BUL2367" s="9"/>
      <c r="BUT2367" s="9"/>
      <c r="BVB2367" s="9"/>
      <c r="BVJ2367" s="9"/>
      <c r="BVR2367" s="9"/>
      <c r="BVZ2367" s="9"/>
      <c r="BWH2367" s="9"/>
      <c r="BWP2367" s="9"/>
      <c r="BWX2367" s="9"/>
      <c r="BXF2367" s="9"/>
      <c r="BXN2367" s="9"/>
      <c r="BXV2367" s="9"/>
      <c r="BYD2367" s="9"/>
      <c r="BYL2367" s="9"/>
      <c r="BYT2367" s="9"/>
      <c r="BZB2367" s="9"/>
      <c r="BZJ2367" s="9"/>
      <c r="BZR2367" s="9"/>
      <c r="BZZ2367" s="9"/>
      <c r="CAH2367" s="9"/>
      <c r="CAP2367" s="9"/>
      <c r="CAX2367" s="9"/>
      <c r="CBF2367" s="9"/>
      <c r="CBN2367" s="9"/>
      <c r="CBV2367" s="9"/>
      <c r="CCD2367" s="9"/>
      <c r="CCL2367" s="9"/>
      <c r="CCT2367" s="9"/>
      <c r="CDB2367" s="9"/>
      <c r="CDJ2367" s="9"/>
      <c r="CDR2367" s="9"/>
      <c r="CDZ2367" s="9"/>
      <c r="CEH2367" s="9"/>
      <c r="CEP2367" s="9"/>
      <c r="CEX2367" s="9"/>
      <c r="CFF2367" s="9"/>
      <c r="CFN2367" s="9"/>
      <c r="CFV2367" s="9"/>
      <c r="CGD2367" s="9"/>
      <c r="CGL2367" s="9"/>
      <c r="CGT2367" s="9"/>
      <c r="CHB2367" s="9"/>
      <c r="CHJ2367" s="9"/>
      <c r="CHR2367" s="9"/>
      <c r="CHZ2367" s="9"/>
      <c r="CIH2367" s="9"/>
      <c r="CIP2367" s="9"/>
      <c r="CIX2367" s="9"/>
      <c r="CJF2367" s="9"/>
      <c r="CJN2367" s="9"/>
      <c r="CJV2367" s="9"/>
      <c r="CKD2367" s="9"/>
      <c r="CKL2367" s="9"/>
      <c r="CKT2367" s="9"/>
      <c r="CLB2367" s="9"/>
      <c r="CLJ2367" s="9"/>
      <c r="CLR2367" s="9"/>
      <c r="CLZ2367" s="9"/>
      <c r="CMH2367" s="9"/>
      <c r="CMP2367" s="9"/>
      <c r="CMX2367" s="9"/>
      <c r="CNF2367" s="9"/>
      <c r="CNN2367" s="9"/>
      <c r="CNV2367" s="9"/>
      <c r="COD2367" s="9"/>
      <c r="COL2367" s="9"/>
      <c r="COT2367" s="9"/>
      <c r="CPB2367" s="9"/>
      <c r="CPJ2367" s="9"/>
      <c r="CPR2367" s="9"/>
      <c r="CPZ2367" s="9"/>
      <c r="CQH2367" s="9"/>
      <c r="CQP2367" s="9"/>
      <c r="CQX2367" s="9"/>
      <c r="CRF2367" s="9"/>
      <c r="CRN2367" s="9"/>
      <c r="CRV2367" s="9"/>
      <c r="CSD2367" s="9"/>
      <c r="CSL2367" s="9"/>
      <c r="CST2367" s="9"/>
      <c r="CTB2367" s="9"/>
      <c r="CTJ2367" s="9"/>
      <c r="CTR2367" s="9"/>
      <c r="CTZ2367" s="9"/>
      <c r="CUH2367" s="9"/>
      <c r="CUP2367" s="9"/>
      <c r="CUX2367" s="9"/>
      <c r="CVF2367" s="9"/>
      <c r="CVN2367" s="9"/>
      <c r="CVV2367" s="9"/>
      <c r="CWD2367" s="9"/>
      <c r="CWL2367" s="9"/>
      <c r="CWT2367" s="9"/>
      <c r="CXB2367" s="9"/>
      <c r="CXJ2367" s="9"/>
      <c r="CXR2367" s="9"/>
      <c r="CXZ2367" s="9"/>
      <c r="CYH2367" s="9"/>
      <c r="CYP2367" s="9"/>
      <c r="CYX2367" s="9"/>
      <c r="CZF2367" s="9"/>
      <c r="CZN2367" s="9"/>
      <c r="CZV2367" s="9"/>
      <c r="DAD2367" s="9"/>
      <c r="DAL2367" s="9"/>
      <c r="DAT2367" s="9"/>
      <c r="DBB2367" s="9"/>
      <c r="DBJ2367" s="9"/>
      <c r="DBR2367" s="9"/>
      <c r="DBZ2367" s="9"/>
      <c r="DCH2367" s="9"/>
      <c r="DCP2367" s="9"/>
      <c r="DCX2367" s="9"/>
      <c r="DDF2367" s="9"/>
      <c r="DDN2367" s="9"/>
      <c r="DDV2367" s="9"/>
      <c r="DED2367" s="9"/>
      <c r="DEL2367" s="9"/>
      <c r="DET2367" s="9"/>
      <c r="DFB2367" s="9"/>
      <c r="DFJ2367" s="9"/>
      <c r="DFR2367" s="9"/>
      <c r="DFZ2367" s="9"/>
      <c r="DGH2367" s="9"/>
      <c r="DGP2367" s="9"/>
      <c r="DGX2367" s="9"/>
      <c r="DHF2367" s="9"/>
      <c r="DHN2367" s="9"/>
      <c r="DHV2367" s="9"/>
      <c r="DID2367" s="9"/>
      <c r="DIL2367" s="9"/>
      <c r="DIT2367" s="9"/>
      <c r="DJB2367" s="9"/>
      <c r="DJJ2367" s="9"/>
      <c r="DJR2367" s="9"/>
      <c r="DJZ2367" s="9"/>
      <c r="DKH2367" s="9"/>
      <c r="DKP2367" s="9"/>
      <c r="DKX2367" s="9"/>
      <c r="DLF2367" s="9"/>
      <c r="DLN2367" s="9"/>
      <c r="DLV2367" s="9"/>
      <c r="DMD2367" s="9"/>
      <c r="DML2367" s="9"/>
      <c r="DMT2367" s="9"/>
      <c r="DNB2367" s="9"/>
      <c r="DNJ2367" s="9"/>
      <c r="DNR2367" s="9"/>
      <c r="DNZ2367" s="9"/>
      <c r="DOH2367" s="9"/>
      <c r="DOP2367" s="9"/>
      <c r="DOX2367" s="9"/>
      <c r="DPF2367" s="9"/>
      <c r="DPN2367" s="9"/>
      <c r="DPV2367" s="9"/>
      <c r="DQD2367" s="9"/>
      <c r="DQL2367" s="9"/>
      <c r="DQT2367" s="9"/>
      <c r="DRB2367" s="9"/>
      <c r="DRJ2367" s="9"/>
      <c r="DRR2367" s="9"/>
      <c r="DRZ2367" s="9"/>
      <c r="DSH2367" s="9"/>
      <c r="DSP2367" s="9"/>
      <c r="DSX2367" s="9"/>
      <c r="DTF2367" s="9"/>
      <c r="DTN2367" s="9"/>
      <c r="DTV2367" s="9"/>
      <c r="DUD2367" s="9"/>
      <c r="DUL2367" s="9"/>
      <c r="DUT2367" s="9"/>
      <c r="DVB2367" s="9"/>
      <c r="DVJ2367" s="9"/>
      <c r="DVR2367" s="9"/>
      <c r="DVZ2367" s="9"/>
      <c r="DWH2367" s="9"/>
      <c r="DWP2367" s="9"/>
      <c r="DWX2367" s="9"/>
      <c r="DXF2367" s="9"/>
      <c r="DXN2367" s="9"/>
      <c r="DXV2367" s="9"/>
      <c r="DYD2367" s="9"/>
      <c r="DYL2367" s="9"/>
      <c r="DYT2367" s="9"/>
      <c r="DZB2367" s="9"/>
      <c r="DZJ2367" s="9"/>
      <c r="DZR2367" s="9"/>
      <c r="DZZ2367" s="9"/>
      <c r="EAH2367" s="9"/>
      <c r="EAP2367" s="9"/>
      <c r="EAX2367" s="9"/>
      <c r="EBF2367" s="9"/>
      <c r="EBN2367" s="9"/>
      <c r="EBV2367" s="9"/>
      <c r="ECD2367" s="9"/>
      <c r="ECL2367" s="9"/>
      <c r="ECT2367" s="9"/>
      <c r="EDB2367" s="9"/>
      <c r="EDJ2367" s="9"/>
      <c r="EDR2367" s="9"/>
      <c r="EDZ2367" s="9"/>
      <c r="EEH2367" s="9"/>
      <c r="EEP2367" s="9"/>
      <c r="EEX2367" s="9"/>
      <c r="EFF2367" s="9"/>
      <c r="EFN2367" s="9"/>
      <c r="EFV2367" s="9"/>
      <c r="EGD2367" s="9"/>
      <c r="EGL2367" s="9"/>
      <c r="EGT2367" s="9"/>
      <c r="EHB2367" s="9"/>
      <c r="EHJ2367" s="9"/>
      <c r="EHR2367" s="9"/>
      <c r="EHZ2367" s="9"/>
      <c r="EIH2367" s="9"/>
      <c r="EIP2367" s="9"/>
      <c r="EIX2367" s="9"/>
      <c r="EJF2367" s="9"/>
      <c r="EJN2367" s="9"/>
      <c r="EJV2367" s="9"/>
      <c r="EKD2367" s="9"/>
      <c r="EKL2367" s="9"/>
      <c r="EKT2367" s="9"/>
      <c r="ELB2367" s="9"/>
      <c r="ELJ2367" s="9"/>
      <c r="ELR2367" s="9"/>
      <c r="ELZ2367" s="9"/>
      <c r="EMH2367" s="9"/>
      <c r="EMP2367" s="9"/>
      <c r="EMX2367" s="9"/>
      <c r="ENF2367" s="9"/>
      <c r="ENN2367" s="9"/>
      <c r="ENV2367" s="9"/>
      <c r="EOD2367" s="9"/>
      <c r="EOL2367" s="9"/>
      <c r="EOT2367" s="9"/>
      <c r="EPB2367" s="9"/>
      <c r="EPJ2367" s="9"/>
      <c r="EPR2367" s="9"/>
      <c r="EPZ2367" s="9"/>
      <c r="EQH2367" s="9"/>
      <c r="EQP2367" s="9"/>
      <c r="EQX2367" s="9"/>
      <c r="ERF2367" s="9"/>
      <c r="ERN2367" s="9"/>
      <c r="ERV2367" s="9"/>
      <c r="ESD2367" s="9"/>
      <c r="ESL2367" s="9"/>
      <c r="EST2367" s="9"/>
      <c r="ETB2367" s="9"/>
      <c r="ETJ2367" s="9"/>
      <c r="ETR2367" s="9"/>
      <c r="ETZ2367" s="9"/>
      <c r="EUH2367" s="9"/>
      <c r="EUP2367" s="9"/>
      <c r="EUX2367" s="9"/>
      <c r="EVF2367" s="9"/>
      <c r="EVN2367" s="9"/>
      <c r="EVV2367" s="9"/>
      <c r="EWD2367" s="9"/>
      <c r="EWL2367" s="9"/>
      <c r="EWT2367" s="9"/>
      <c r="EXB2367" s="9"/>
      <c r="EXJ2367" s="9"/>
      <c r="EXR2367" s="9"/>
      <c r="EXZ2367" s="9"/>
      <c r="EYH2367" s="9"/>
      <c r="EYP2367" s="9"/>
      <c r="EYX2367" s="9"/>
      <c r="EZF2367" s="9"/>
      <c r="EZN2367" s="9"/>
      <c r="EZV2367" s="9"/>
      <c r="FAD2367" s="9"/>
      <c r="FAL2367" s="9"/>
      <c r="FAT2367" s="9"/>
      <c r="FBB2367" s="9"/>
      <c r="FBJ2367" s="9"/>
      <c r="FBR2367" s="9"/>
      <c r="FBZ2367" s="9"/>
      <c r="FCH2367" s="9"/>
      <c r="FCP2367" s="9"/>
      <c r="FCX2367" s="9"/>
      <c r="FDF2367" s="9"/>
      <c r="FDN2367" s="9"/>
      <c r="FDV2367" s="9"/>
      <c r="FED2367" s="9"/>
      <c r="FEL2367" s="9"/>
      <c r="FET2367" s="9"/>
      <c r="FFB2367" s="9"/>
      <c r="FFJ2367" s="9"/>
      <c r="FFR2367" s="9"/>
      <c r="FFZ2367" s="9"/>
      <c r="FGH2367" s="9"/>
      <c r="FGP2367" s="9"/>
      <c r="FGX2367" s="9"/>
      <c r="FHF2367" s="9"/>
      <c r="FHN2367" s="9"/>
      <c r="FHV2367" s="9"/>
      <c r="FID2367" s="9"/>
      <c r="FIL2367" s="9"/>
      <c r="FIT2367" s="9"/>
      <c r="FJB2367" s="9"/>
      <c r="FJJ2367" s="9"/>
      <c r="FJR2367" s="9"/>
      <c r="FJZ2367" s="9"/>
      <c r="FKH2367" s="9"/>
      <c r="FKP2367" s="9"/>
      <c r="FKX2367" s="9"/>
      <c r="FLF2367" s="9"/>
      <c r="FLN2367" s="9"/>
      <c r="FLV2367" s="9"/>
      <c r="FMD2367" s="9"/>
      <c r="FML2367" s="9"/>
      <c r="FMT2367" s="9"/>
      <c r="FNB2367" s="9"/>
      <c r="FNJ2367" s="9"/>
      <c r="FNR2367" s="9"/>
      <c r="FNZ2367" s="9"/>
      <c r="FOH2367" s="9"/>
      <c r="FOP2367" s="9"/>
      <c r="FOX2367" s="9"/>
      <c r="FPF2367" s="9"/>
      <c r="FPN2367" s="9"/>
      <c r="FPV2367" s="9"/>
      <c r="FQD2367" s="9"/>
      <c r="FQL2367" s="9"/>
      <c r="FQT2367" s="9"/>
      <c r="FRB2367" s="9"/>
      <c r="FRJ2367" s="9"/>
      <c r="FRR2367" s="9"/>
      <c r="FRZ2367" s="9"/>
      <c r="FSH2367" s="9"/>
      <c r="FSP2367" s="9"/>
      <c r="FSX2367" s="9"/>
      <c r="FTF2367" s="9"/>
      <c r="FTN2367" s="9"/>
      <c r="FTV2367" s="9"/>
      <c r="FUD2367" s="9"/>
      <c r="FUL2367" s="9"/>
      <c r="FUT2367" s="9"/>
      <c r="FVB2367" s="9"/>
      <c r="FVJ2367" s="9"/>
      <c r="FVR2367" s="9"/>
      <c r="FVZ2367" s="9"/>
      <c r="FWH2367" s="9"/>
      <c r="FWP2367" s="9"/>
      <c r="FWX2367" s="9"/>
      <c r="FXF2367" s="9"/>
      <c r="FXN2367" s="9"/>
      <c r="FXV2367" s="9"/>
      <c r="FYD2367" s="9"/>
      <c r="FYL2367" s="9"/>
      <c r="FYT2367" s="9"/>
      <c r="FZB2367" s="9"/>
      <c r="FZJ2367" s="9"/>
      <c r="FZR2367" s="9"/>
      <c r="FZZ2367" s="9"/>
      <c r="GAH2367" s="9"/>
      <c r="GAP2367" s="9"/>
      <c r="GAX2367" s="9"/>
      <c r="GBF2367" s="9"/>
      <c r="GBN2367" s="9"/>
      <c r="GBV2367" s="9"/>
      <c r="GCD2367" s="9"/>
      <c r="GCL2367" s="9"/>
      <c r="GCT2367" s="9"/>
      <c r="GDB2367" s="9"/>
      <c r="GDJ2367" s="9"/>
      <c r="GDR2367" s="9"/>
      <c r="GDZ2367" s="9"/>
      <c r="GEH2367" s="9"/>
      <c r="GEP2367" s="9"/>
      <c r="GEX2367" s="9"/>
      <c r="GFF2367" s="9"/>
      <c r="GFN2367" s="9"/>
      <c r="GFV2367" s="9"/>
      <c r="GGD2367" s="9"/>
      <c r="GGL2367" s="9"/>
      <c r="GGT2367" s="9"/>
      <c r="GHB2367" s="9"/>
      <c r="GHJ2367" s="9"/>
      <c r="GHR2367" s="9"/>
      <c r="GHZ2367" s="9"/>
      <c r="GIH2367" s="9"/>
      <c r="GIP2367" s="9"/>
      <c r="GIX2367" s="9"/>
      <c r="GJF2367" s="9"/>
      <c r="GJN2367" s="9"/>
      <c r="GJV2367" s="9"/>
      <c r="GKD2367" s="9"/>
      <c r="GKL2367" s="9"/>
      <c r="GKT2367" s="9"/>
      <c r="GLB2367" s="9"/>
      <c r="GLJ2367" s="9"/>
      <c r="GLR2367" s="9"/>
      <c r="GLZ2367" s="9"/>
      <c r="GMH2367" s="9"/>
      <c r="GMP2367" s="9"/>
      <c r="GMX2367" s="9"/>
      <c r="GNF2367" s="9"/>
      <c r="GNN2367" s="9"/>
      <c r="GNV2367" s="9"/>
      <c r="GOD2367" s="9"/>
      <c r="GOL2367" s="9"/>
      <c r="GOT2367" s="9"/>
      <c r="GPB2367" s="9"/>
      <c r="GPJ2367" s="9"/>
      <c r="GPR2367" s="9"/>
      <c r="GPZ2367" s="9"/>
      <c r="GQH2367" s="9"/>
      <c r="GQP2367" s="9"/>
      <c r="GQX2367" s="9"/>
      <c r="GRF2367" s="9"/>
      <c r="GRN2367" s="9"/>
      <c r="GRV2367" s="9"/>
      <c r="GSD2367" s="9"/>
      <c r="GSL2367" s="9"/>
      <c r="GST2367" s="9"/>
      <c r="GTB2367" s="9"/>
      <c r="GTJ2367" s="9"/>
      <c r="GTR2367" s="9"/>
      <c r="GTZ2367" s="9"/>
      <c r="GUH2367" s="9"/>
      <c r="GUP2367" s="9"/>
      <c r="GUX2367" s="9"/>
      <c r="GVF2367" s="9"/>
      <c r="GVN2367" s="9"/>
      <c r="GVV2367" s="9"/>
      <c r="GWD2367" s="9"/>
      <c r="GWL2367" s="9"/>
      <c r="GWT2367" s="9"/>
      <c r="GXB2367" s="9"/>
      <c r="GXJ2367" s="9"/>
      <c r="GXR2367" s="9"/>
      <c r="GXZ2367" s="9"/>
      <c r="GYH2367" s="9"/>
      <c r="GYP2367" s="9"/>
      <c r="GYX2367" s="9"/>
      <c r="GZF2367" s="9"/>
      <c r="GZN2367" s="9"/>
      <c r="GZV2367" s="9"/>
      <c r="HAD2367" s="9"/>
      <c r="HAL2367" s="9"/>
      <c r="HAT2367" s="9"/>
      <c r="HBB2367" s="9"/>
      <c r="HBJ2367" s="9"/>
      <c r="HBR2367" s="9"/>
      <c r="HBZ2367" s="9"/>
      <c r="HCH2367" s="9"/>
      <c r="HCP2367" s="9"/>
      <c r="HCX2367" s="9"/>
      <c r="HDF2367" s="9"/>
      <c r="HDN2367" s="9"/>
      <c r="HDV2367" s="9"/>
      <c r="HED2367" s="9"/>
      <c r="HEL2367" s="9"/>
      <c r="HET2367" s="9"/>
      <c r="HFB2367" s="9"/>
      <c r="HFJ2367" s="9"/>
      <c r="HFR2367" s="9"/>
      <c r="HFZ2367" s="9"/>
      <c r="HGH2367" s="9"/>
      <c r="HGP2367" s="9"/>
      <c r="HGX2367" s="9"/>
      <c r="HHF2367" s="9"/>
      <c r="HHN2367" s="9"/>
      <c r="HHV2367" s="9"/>
      <c r="HID2367" s="9"/>
      <c r="HIL2367" s="9"/>
      <c r="HIT2367" s="9"/>
      <c r="HJB2367" s="9"/>
      <c r="HJJ2367" s="9"/>
      <c r="HJR2367" s="9"/>
      <c r="HJZ2367" s="9"/>
      <c r="HKH2367" s="9"/>
      <c r="HKP2367" s="9"/>
      <c r="HKX2367" s="9"/>
      <c r="HLF2367" s="9"/>
      <c r="HLN2367" s="9"/>
      <c r="HLV2367" s="9"/>
      <c r="HMD2367" s="9"/>
      <c r="HML2367" s="9"/>
      <c r="HMT2367" s="9"/>
      <c r="HNB2367" s="9"/>
      <c r="HNJ2367" s="9"/>
      <c r="HNR2367" s="9"/>
      <c r="HNZ2367" s="9"/>
      <c r="HOH2367" s="9"/>
      <c r="HOP2367" s="9"/>
      <c r="HOX2367" s="9"/>
      <c r="HPF2367" s="9"/>
      <c r="HPN2367" s="9"/>
      <c r="HPV2367" s="9"/>
      <c r="HQD2367" s="9"/>
      <c r="HQL2367" s="9"/>
      <c r="HQT2367" s="9"/>
      <c r="HRB2367" s="9"/>
      <c r="HRJ2367" s="9"/>
      <c r="HRR2367" s="9"/>
      <c r="HRZ2367" s="9"/>
      <c r="HSH2367" s="9"/>
      <c r="HSP2367" s="9"/>
      <c r="HSX2367" s="9"/>
      <c r="HTF2367" s="9"/>
      <c r="HTN2367" s="9"/>
      <c r="HTV2367" s="9"/>
      <c r="HUD2367" s="9"/>
      <c r="HUL2367" s="9"/>
      <c r="HUT2367" s="9"/>
      <c r="HVB2367" s="9"/>
      <c r="HVJ2367" s="9"/>
      <c r="HVR2367" s="9"/>
      <c r="HVZ2367" s="9"/>
      <c r="HWH2367" s="9"/>
      <c r="HWP2367" s="9"/>
      <c r="HWX2367" s="9"/>
      <c r="HXF2367" s="9"/>
      <c r="HXN2367" s="9"/>
      <c r="HXV2367" s="9"/>
      <c r="HYD2367" s="9"/>
      <c r="HYL2367" s="9"/>
      <c r="HYT2367" s="9"/>
      <c r="HZB2367" s="9"/>
      <c r="HZJ2367" s="9"/>
      <c r="HZR2367" s="9"/>
      <c r="HZZ2367" s="9"/>
      <c r="IAH2367" s="9"/>
      <c r="IAP2367" s="9"/>
      <c r="IAX2367" s="9"/>
      <c r="IBF2367" s="9"/>
      <c r="IBN2367" s="9"/>
      <c r="IBV2367" s="9"/>
      <c r="ICD2367" s="9"/>
      <c r="ICL2367" s="9"/>
      <c r="ICT2367" s="9"/>
      <c r="IDB2367" s="9"/>
      <c r="IDJ2367" s="9"/>
      <c r="IDR2367" s="9"/>
      <c r="IDZ2367" s="9"/>
      <c r="IEH2367" s="9"/>
      <c r="IEP2367" s="9"/>
      <c r="IEX2367" s="9"/>
      <c r="IFF2367" s="9"/>
      <c r="IFN2367" s="9"/>
      <c r="IFV2367" s="9"/>
      <c r="IGD2367" s="9"/>
      <c r="IGL2367" s="9"/>
      <c r="IGT2367" s="9"/>
      <c r="IHB2367" s="9"/>
      <c r="IHJ2367" s="9"/>
      <c r="IHR2367" s="9"/>
      <c r="IHZ2367" s="9"/>
      <c r="IIH2367" s="9"/>
      <c r="IIP2367" s="9"/>
      <c r="IIX2367" s="9"/>
      <c r="IJF2367" s="9"/>
      <c r="IJN2367" s="9"/>
      <c r="IJV2367" s="9"/>
      <c r="IKD2367" s="9"/>
      <c r="IKL2367" s="9"/>
      <c r="IKT2367" s="9"/>
      <c r="ILB2367" s="9"/>
      <c r="ILJ2367" s="9"/>
      <c r="ILR2367" s="9"/>
      <c r="ILZ2367" s="9"/>
      <c r="IMH2367" s="9"/>
      <c r="IMP2367" s="9"/>
      <c r="IMX2367" s="9"/>
      <c r="INF2367" s="9"/>
      <c r="INN2367" s="9"/>
      <c r="INV2367" s="9"/>
      <c r="IOD2367" s="9"/>
      <c r="IOL2367" s="9"/>
      <c r="IOT2367" s="9"/>
      <c r="IPB2367" s="9"/>
      <c r="IPJ2367" s="9"/>
      <c r="IPR2367" s="9"/>
      <c r="IPZ2367" s="9"/>
      <c r="IQH2367" s="9"/>
      <c r="IQP2367" s="9"/>
      <c r="IQX2367" s="9"/>
      <c r="IRF2367" s="9"/>
      <c r="IRN2367" s="9"/>
      <c r="IRV2367" s="9"/>
      <c r="ISD2367" s="9"/>
      <c r="ISL2367" s="9"/>
      <c r="IST2367" s="9"/>
      <c r="ITB2367" s="9"/>
      <c r="ITJ2367" s="9"/>
      <c r="ITR2367" s="9"/>
      <c r="ITZ2367" s="9"/>
      <c r="IUH2367" s="9"/>
      <c r="IUP2367" s="9"/>
      <c r="IUX2367" s="9"/>
      <c r="IVF2367" s="9"/>
      <c r="IVN2367" s="9"/>
      <c r="IVV2367" s="9"/>
      <c r="IWD2367" s="9"/>
      <c r="IWL2367" s="9"/>
      <c r="IWT2367" s="9"/>
      <c r="IXB2367" s="9"/>
      <c r="IXJ2367" s="9"/>
      <c r="IXR2367" s="9"/>
      <c r="IXZ2367" s="9"/>
      <c r="IYH2367" s="9"/>
      <c r="IYP2367" s="9"/>
      <c r="IYX2367" s="9"/>
      <c r="IZF2367" s="9"/>
      <c r="IZN2367" s="9"/>
      <c r="IZV2367" s="9"/>
      <c r="JAD2367" s="9"/>
      <c r="JAL2367" s="9"/>
      <c r="JAT2367" s="9"/>
      <c r="JBB2367" s="9"/>
      <c r="JBJ2367" s="9"/>
      <c r="JBR2367" s="9"/>
      <c r="JBZ2367" s="9"/>
      <c r="JCH2367" s="9"/>
      <c r="JCP2367" s="9"/>
      <c r="JCX2367" s="9"/>
      <c r="JDF2367" s="9"/>
      <c r="JDN2367" s="9"/>
      <c r="JDV2367" s="9"/>
      <c r="JED2367" s="9"/>
      <c r="JEL2367" s="9"/>
      <c r="JET2367" s="9"/>
      <c r="JFB2367" s="9"/>
      <c r="JFJ2367" s="9"/>
      <c r="JFR2367" s="9"/>
      <c r="JFZ2367" s="9"/>
      <c r="JGH2367" s="9"/>
      <c r="JGP2367" s="9"/>
      <c r="JGX2367" s="9"/>
      <c r="JHF2367" s="9"/>
      <c r="JHN2367" s="9"/>
      <c r="JHV2367" s="9"/>
      <c r="JID2367" s="9"/>
      <c r="JIL2367" s="9"/>
      <c r="JIT2367" s="9"/>
      <c r="JJB2367" s="9"/>
      <c r="JJJ2367" s="9"/>
      <c r="JJR2367" s="9"/>
      <c r="JJZ2367" s="9"/>
      <c r="JKH2367" s="9"/>
      <c r="JKP2367" s="9"/>
      <c r="JKX2367" s="9"/>
      <c r="JLF2367" s="9"/>
      <c r="JLN2367" s="9"/>
      <c r="JLV2367" s="9"/>
      <c r="JMD2367" s="9"/>
      <c r="JML2367" s="9"/>
      <c r="JMT2367" s="9"/>
      <c r="JNB2367" s="9"/>
      <c r="JNJ2367" s="9"/>
      <c r="JNR2367" s="9"/>
      <c r="JNZ2367" s="9"/>
      <c r="JOH2367" s="9"/>
      <c r="JOP2367" s="9"/>
      <c r="JOX2367" s="9"/>
      <c r="JPF2367" s="9"/>
      <c r="JPN2367" s="9"/>
      <c r="JPV2367" s="9"/>
      <c r="JQD2367" s="9"/>
      <c r="JQL2367" s="9"/>
      <c r="JQT2367" s="9"/>
      <c r="JRB2367" s="9"/>
      <c r="JRJ2367" s="9"/>
      <c r="JRR2367" s="9"/>
      <c r="JRZ2367" s="9"/>
      <c r="JSH2367" s="9"/>
      <c r="JSP2367" s="9"/>
      <c r="JSX2367" s="9"/>
      <c r="JTF2367" s="9"/>
      <c r="JTN2367" s="9"/>
      <c r="JTV2367" s="9"/>
      <c r="JUD2367" s="9"/>
      <c r="JUL2367" s="9"/>
      <c r="JUT2367" s="9"/>
      <c r="JVB2367" s="9"/>
      <c r="JVJ2367" s="9"/>
      <c r="JVR2367" s="9"/>
      <c r="JVZ2367" s="9"/>
      <c r="JWH2367" s="9"/>
      <c r="JWP2367" s="9"/>
      <c r="JWX2367" s="9"/>
      <c r="JXF2367" s="9"/>
      <c r="JXN2367" s="9"/>
      <c r="JXV2367" s="9"/>
      <c r="JYD2367" s="9"/>
      <c r="JYL2367" s="9"/>
      <c r="JYT2367" s="9"/>
      <c r="JZB2367" s="9"/>
      <c r="JZJ2367" s="9"/>
      <c r="JZR2367" s="9"/>
      <c r="JZZ2367" s="9"/>
      <c r="KAH2367" s="9"/>
      <c r="KAP2367" s="9"/>
      <c r="KAX2367" s="9"/>
      <c r="KBF2367" s="9"/>
      <c r="KBN2367" s="9"/>
      <c r="KBV2367" s="9"/>
      <c r="KCD2367" s="9"/>
      <c r="KCL2367" s="9"/>
      <c r="KCT2367" s="9"/>
      <c r="KDB2367" s="9"/>
      <c r="KDJ2367" s="9"/>
      <c r="KDR2367" s="9"/>
      <c r="KDZ2367" s="9"/>
      <c r="KEH2367" s="9"/>
      <c r="KEP2367" s="9"/>
      <c r="KEX2367" s="9"/>
      <c r="KFF2367" s="9"/>
      <c r="KFN2367" s="9"/>
      <c r="KFV2367" s="9"/>
      <c r="KGD2367" s="9"/>
      <c r="KGL2367" s="9"/>
      <c r="KGT2367" s="9"/>
      <c r="KHB2367" s="9"/>
      <c r="KHJ2367" s="9"/>
      <c r="KHR2367" s="9"/>
      <c r="KHZ2367" s="9"/>
      <c r="KIH2367" s="9"/>
      <c r="KIP2367" s="9"/>
      <c r="KIX2367" s="9"/>
      <c r="KJF2367" s="9"/>
      <c r="KJN2367" s="9"/>
      <c r="KJV2367" s="9"/>
      <c r="KKD2367" s="9"/>
      <c r="KKL2367" s="9"/>
      <c r="KKT2367" s="9"/>
      <c r="KLB2367" s="9"/>
      <c r="KLJ2367" s="9"/>
      <c r="KLR2367" s="9"/>
      <c r="KLZ2367" s="9"/>
      <c r="KMH2367" s="9"/>
      <c r="KMP2367" s="9"/>
      <c r="KMX2367" s="9"/>
      <c r="KNF2367" s="9"/>
      <c r="KNN2367" s="9"/>
      <c r="KNV2367" s="9"/>
      <c r="KOD2367" s="9"/>
      <c r="KOL2367" s="9"/>
      <c r="KOT2367" s="9"/>
      <c r="KPB2367" s="9"/>
      <c r="KPJ2367" s="9"/>
      <c r="KPR2367" s="9"/>
      <c r="KPZ2367" s="9"/>
      <c r="KQH2367" s="9"/>
      <c r="KQP2367" s="9"/>
      <c r="KQX2367" s="9"/>
      <c r="KRF2367" s="9"/>
      <c r="KRN2367" s="9"/>
      <c r="KRV2367" s="9"/>
      <c r="KSD2367" s="9"/>
      <c r="KSL2367" s="9"/>
      <c r="KST2367" s="9"/>
      <c r="KTB2367" s="9"/>
      <c r="KTJ2367" s="9"/>
      <c r="KTR2367" s="9"/>
      <c r="KTZ2367" s="9"/>
      <c r="KUH2367" s="9"/>
      <c r="KUP2367" s="9"/>
      <c r="KUX2367" s="9"/>
      <c r="KVF2367" s="9"/>
      <c r="KVN2367" s="9"/>
      <c r="KVV2367" s="9"/>
      <c r="KWD2367" s="9"/>
      <c r="KWL2367" s="9"/>
      <c r="KWT2367" s="9"/>
      <c r="KXB2367" s="9"/>
      <c r="KXJ2367" s="9"/>
      <c r="KXR2367" s="9"/>
      <c r="KXZ2367" s="9"/>
      <c r="KYH2367" s="9"/>
      <c r="KYP2367" s="9"/>
      <c r="KYX2367" s="9"/>
      <c r="KZF2367" s="9"/>
      <c r="KZN2367" s="9"/>
      <c r="KZV2367" s="9"/>
      <c r="LAD2367" s="9"/>
      <c r="LAL2367" s="9"/>
      <c r="LAT2367" s="9"/>
      <c r="LBB2367" s="9"/>
      <c r="LBJ2367" s="9"/>
      <c r="LBR2367" s="9"/>
      <c r="LBZ2367" s="9"/>
      <c r="LCH2367" s="9"/>
      <c r="LCP2367" s="9"/>
      <c r="LCX2367" s="9"/>
      <c r="LDF2367" s="9"/>
      <c r="LDN2367" s="9"/>
      <c r="LDV2367" s="9"/>
      <c r="LED2367" s="9"/>
      <c r="LEL2367" s="9"/>
      <c r="LET2367" s="9"/>
      <c r="LFB2367" s="9"/>
      <c r="LFJ2367" s="9"/>
      <c r="LFR2367" s="9"/>
      <c r="LFZ2367" s="9"/>
      <c r="LGH2367" s="9"/>
      <c r="LGP2367" s="9"/>
      <c r="LGX2367" s="9"/>
      <c r="LHF2367" s="9"/>
      <c r="LHN2367" s="9"/>
      <c r="LHV2367" s="9"/>
      <c r="LID2367" s="9"/>
      <c r="LIL2367" s="9"/>
      <c r="LIT2367" s="9"/>
      <c r="LJB2367" s="9"/>
      <c r="LJJ2367" s="9"/>
      <c r="LJR2367" s="9"/>
      <c r="LJZ2367" s="9"/>
      <c r="LKH2367" s="9"/>
      <c r="LKP2367" s="9"/>
      <c r="LKX2367" s="9"/>
      <c r="LLF2367" s="9"/>
      <c r="LLN2367" s="9"/>
      <c r="LLV2367" s="9"/>
      <c r="LMD2367" s="9"/>
      <c r="LML2367" s="9"/>
      <c r="LMT2367" s="9"/>
      <c r="LNB2367" s="9"/>
      <c r="LNJ2367" s="9"/>
      <c r="LNR2367" s="9"/>
      <c r="LNZ2367" s="9"/>
      <c r="LOH2367" s="9"/>
      <c r="LOP2367" s="9"/>
      <c r="LOX2367" s="9"/>
      <c r="LPF2367" s="9"/>
      <c r="LPN2367" s="9"/>
      <c r="LPV2367" s="9"/>
      <c r="LQD2367" s="9"/>
      <c r="LQL2367" s="9"/>
      <c r="LQT2367" s="9"/>
      <c r="LRB2367" s="9"/>
      <c r="LRJ2367" s="9"/>
      <c r="LRR2367" s="9"/>
      <c r="LRZ2367" s="9"/>
      <c r="LSH2367" s="9"/>
      <c r="LSP2367" s="9"/>
      <c r="LSX2367" s="9"/>
      <c r="LTF2367" s="9"/>
      <c r="LTN2367" s="9"/>
      <c r="LTV2367" s="9"/>
      <c r="LUD2367" s="9"/>
      <c r="LUL2367" s="9"/>
      <c r="LUT2367" s="9"/>
      <c r="LVB2367" s="9"/>
      <c r="LVJ2367" s="9"/>
      <c r="LVR2367" s="9"/>
      <c r="LVZ2367" s="9"/>
      <c r="LWH2367" s="9"/>
      <c r="LWP2367" s="9"/>
      <c r="LWX2367" s="9"/>
      <c r="LXF2367" s="9"/>
      <c r="LXN2367" s="9"/>
      <c r="LXV2367" s="9"/>
      <c r="LYD2367" s="9"/>
      <c r="LYL2367" s="9"/>
      <c r="LYT2367" s="9"/>
      <c r="LZB2367" s="9"/>
      <c r="LZJ2367" s="9"/>
      <c r="LZR2367" s="9"/>
      <c r="LZZ2367" s="9"/>
      <c r="MAH2367" s="9"/>
      <c r="MAP2367" s="9"/>
      <c r="MAX2367" s="9"/>
      <c r="MBF2367" s="9"/>
      <c r="MBN2367" s="9"/>
      <c r="MBV2367" s="9"/>
      <c r="MCD2367" s="9"/>
      <c r="MCL2367" s="9"/>
      <c r="MCT2367" s="9"/>
      <c r="MDB2367" s="9"/>
      <c r="MDJ2367" s="9"/>
      <c r="MDR2367" s="9"/>
      <c r="MDZ2367" s="9"/>
      <c r="MEH2367" s="9"/>
      <c r="MEP2367" s="9"/>
      <c r="MEX2367" s="9"/>
      <c r="MFF2367" s="9"/>
      <c r="MFN2367" s="9"/>
      <c r="MFV2367" s="9"/>
      <c r="MGD2367" s="9"/>
      <c r="MGL2367" s="9"/>
      <c r="MGT2367" s="9"/>
      <c r="MHB2367" s="9"/>
      <c r="MHJ2367" s="9"/>
      <c r="MHR2367" s="9"/>
      <c r="MHZ2367" s="9"/>
      <c r="MIH2367" s="9"/>
      <c r="MIP2367" s="9"/>
      <c r="MIX2367" s="9"/>
      <c r="MJF2367" s="9"/>
      <c r="MJN2367" s="9"/>
      <c r="MJV2367" s="9"/>
      <c r="MKD2367" s="9"/>
      <c r="MKL2367" s="9"/>
      <c r="MKT2367" s="9"/>
      <c r="MLB2367" s="9"/>
      <c r="MLJ2367" s="9"/>
      <c r="MLR2367" s="9"/>
      <c r="MLZ2367" s="9"/>
      <c r="MMH2367" s="9"/>
      <c r="MMP2367" s="9"/>
      <c r="MMX2367" s="9"/>
      <c r="MNF2367" s="9"/>
      <c r="MNN2367" s="9"/>
      <c r="MNV2367" s="9"/>
      <c r="MOD2367" s="9"/>
      <c r="MOL2367" s="9"/>
      <c r="MOT2367" s="9"/>
      <c r="MPB2367" s="9"/>
      <c r="MPJ2367" s="9"/>
      <c r="MPR2367" s="9"/>
      <c r="MPZ2367" s="9"/>
      <c r="MQH2367" s="9"/>
      <c r="MQP2367" s="9"/>
      <c r="MQX2367" s="9"/>
      <c r="MRF2367" s="9"/>
      <c r="MRN2367" s="9"/>
      <c r="MRV2367" s="9"/>
      <c r="MSD2367" s="9"/>
      <c r="MSL2367" s="9"/>
      <c r="MST2367" s="9"/>
      <c r="MTB2367" s="9"/>
      <c r="MTJ2367" s="9"/>
      <c r="MTR2367" s="9"/>
      <c r="MTZ2367" s="9"/>
      <c r="MUH2367" s="9"/>
      <c r="MUP2367" s="9"/>
      <c r="MUX2367" s="9"/>
      <c r="MVF2367" s="9"/>
      <c r="MVN2367" s="9"/>
      <c r="MVV2367" s="9"/>
      <c r="MWD2367" s="9"/>
      <c r="MWL2367" s="9"/>
      <c r="MWT2367" s="9"/>
      <c r="MXB2367" s="9"/>
      <c r="MXJ2367" s="9"/>
      <c r="MXR2367" s="9"/>
      <c r="MXZ2367" s="9"/>
      <c r="MYH2367" s="9"/>
      <c r="MYP2367" s="9"/>
      <c r="MYX2367" s="9"/>
      <c r="MZF2367" s="9"/>
      <c r="MZN2367" s="9"/>
      <c r="MZV2367" s="9"/>
      <c r="NAD2367" s="9"/>
      <c r="NAL2367" s="9"/>
      <c r="NAT2367" s="9"/>
      <c r="NBB2367" s="9"/>
      <c r="NBJ2367" s="9"/>
      <c r="NBR2367" s="9"/>
      <c r="NBZ2367" s="9"/>
      <c r="NCH2367" s="9"/>
      <c r="NCP2367" s="9"/>
      <c r="NCX2367" s="9"/>
      <c r="NDF2367" s="9"/>
      <c r="NDN2367" s="9"/>
      <c r="NDV2367" s="9"/>
      <c r="NED2367" s="9"/>
      <c r="NEL2367" s="9"/>
      <c r="NET2367" s="9"/>
      <c r="NFB2367" s="9"/>
      <c r="NFJ2367" s="9"/>
      <c r="NFR2367" s="9"/>
      <c r="NFZ2367" s="9"/>
      <c r="NGH2367" s="9"/>
      <c r="NGP2367" s="9"/>
      <c r="NGX2367" s="9"/>
      <c r="NHF2367" s="9"/>
      <c r="NHN2367" s="9"/>
      <c r="NHV2367" s="9"/>
      <c r="NID2367" s="9"/>
      <c r="NIL2367" s="9"/>
      <c r="NIT2367" s="9"/>
      <c r="NJB2367" s="9"/>
      <c r="NJJ2367" s="9"/>
      <c r="NJR2367" s="9"/>
      <c r="NJZ2367" s="9"/>
      <c r="NKH2367" s="9"/>
      <c r="NKP2367" s="9"/>
      <c r="NKX2367" s="9"/>
      <c r="NLF2367" s="9"/>
      <c r="NLN2367" s="9"/>
      <c r="NLV2367" s="9"/>
      <c r="NMD2367" s="9"/>
      <c r="NML2367" s="9"/>
      <c r="NMT2367" s="9"/>
      <c r="NNB2367" s="9"/>
      <c r="NNJ2367" s="9"/>
      <c r="NNR2367" s="9"/>
      <c r="NNZ2367" s="9"/>
      <c r="NOH2367" s="9"/>
      <c r="NOP2367" s="9"/>
      <c r="NOX2367" s="9"/>
      <c r="NPF2367" s="9"/>
      <c r="NPN2367" s="9"/>
      <c r="NPV2367" s="9"/>
      <c r="NQD2367" s="9"/>
      <c r="NQL2367" s="9"/>
      <c r="NQT2367" s="9"/>
      <c r="NRB2367" s="9"/>
      <c r="NRJ2367" s="9"/>
      <c r="NRR2367" s="9"/>
      <c r="NRZ2367" s="9"/>
      <c r="NSH2367" s="9"/>
      <c r="NSP2367" s="9"/>
      <c r="NSX2367" s="9"/>
      <c r="NTF2367" s="9"/>
      <c r="NTN2367" s="9"/>
      <c r="NTV2367" s="9"/>
      <c r="NUD2367" s="9"/>
      <c r="NUL2367" s="9"/>
      <c r="NUT2367" s="9"/>
      <c r="NVB2367" s="9"/>
      <c r="NVJ2367" s="9"/>
      <c r="NVR2367" s="9"/>
      <c r="NVZ2367" s="9"/>
      <c r="NWH2367" s="9"/>
      <c r="NWP2367" s="9"/>
      <c r="NWX2367" s="9"/>
      <c r="NXF2367" s="9"/>
      <c r="NXN2367" s="9"/>
      <c r="NXV2367" s="9"/>
      <c r="NYD2367" s="9"/>
      <c r="NYL2367" s="9"/>
      <c r="NYT2367" s="9"/>
      <c r="NZB2367" s="9"/>
      <c r="NZJ2367" s="9"/>
      <c r="NZR2367" s="9"/>
      <c r="NZZ2367" s="9"/>
      <c r="OAH2367" s="9"/>
      <c r="OAP2367" s="9"/>
      <c r="OAX2367" s="9"/>
      <c r="OBF2367" s="9"/>
      <c r="OBN2367" s="9"/>
      <c r="OBV2367" s="9"/>
      <c r="OCD2367" s="9"/>
      <c r="OCL2367" s="9"/>
      <c r="OCT2367" s="9"/>
      <c r="ODB2367" s="9"/>
      <c r="ODJ2367" s="9"/>
      <c r="ODR2367" s="9"/>
      <c r="ODZ2367" s="9"/>
      <c r="OEH2367" s="9"/>
      <c r="OEP2367" s="9"/>
      <c r="OEX2367" s="9"/>
      <c r="OFF2367" s="9"/>
      <c r="OFN2367" s="9"/>
      <c r="OFV2367" s="9"/>
      <c r="OGD2367" s="9"/>
      <c r="OGL2367" s="9"/>
      <c r="OGT2367" s="9"/>
      <c r="OHB2367" s="9"/>
      <c r="OHJ2367" s="9"/>
      <c r="OHR2367" s="9"/>
      <c r="OHZ2367" s="9"/>
      <c r="OIH2367" s="9"/>
      <c r="OIP2367" s="9"/>
      <c r="OIX2367" s="9"/>
      <c r="OJF2367" s="9"/>
      <c r="OJN2367" s="9"/>
      <c r="OJV2367" s="9"/>
      <c r="OKD2367" s="9"/>
      <c r="OKL2367" s="9"/>
      <c r="OKT2367" s="9"/>
      <c r="OLB2367" s="9"/>
      <c r="OLJ2367" s="9"/>
      <c r="OLR2367" s="9"/>
      <c r="OLZ2367" s="9"/>
      <c r="OMH2367" s="9"/>
      <c r="OMP2367" s="9"/>
      <c r="OMX2367" s="9"/>
      <c r="ONF2367" s="9"/>
      <c r="ONN2367" s="9"/>
      <c r="ONV2367" s="9"/>
      <c r="OOD2367" s="9"/>
      <c r="OOL2367" s="9"/>
      <c r="OOT2367" s="9"/>
      <c r="OPB2367" s="9"/>
      <c r="OPJ2367" s="9"/>
      <c r="OPR2367" s="9"/>
      <c r="OPZ2367" s="9"/>
      <c r="OQH2367" s="9"/>
      <c r="OQP2367" s="9"/>
      <c r="OQX2367" s="9"/>
      <c r="ORF2367" s="9"/>
      <c r="ORN2367" s="9"/>
      <c r="ORV2367" s="9"/>
      <c r="OSD2367" s="9"/>
      <c r="OSL2367" s="9"/>
      <c r="OST2367" s="9"/>
      <c r="OTB2367" s="9"/>
      <c r="OTJ2367" s="9"/>
      <c r="OTR2367" s="9"/>
      <c r="OTZ2367" s="9"/>
      <c r="OUH2367" s="9"/>
      <c r="OUP2367" s="9"/>
      <c r="OUX2367" s="9"/>
      <c r="OVF2367" s="9"/>
      <c r="OVN2367" s="9"/>
      <c r="OVV2367" s="9"/>
      <c r="OWD2367" s="9"/>
      <c r="OWL2367" s="9"/>
      <c r="OWT2367" s="9"/>
      <c r="OXB2367" s="9"/>
      <c r="OXJ2367" s="9"/>
      <c r="OXR2367" s="9"/>
      <c r="OXZ2367" s="9"/>
      <c r="OYH2367" s="9"/>
      <c r="OYP2367" s="9"/>
      <c r="OYX2367" s="9"/>
      <c r="OZF2367" s="9"/>
      <c r="OZN2367" s="9"/>
      <c r="OZV2367" s="9"/>
      <c r="PAD2367" s="9"/>
      <c r="PAL2367" s="9"/>
      <c r="PAT2367" s="9"/>
      <c r="PBB2367" s="9"/>
      <c r="PBJ2367" s="9"/>
      <c r="PBR2367" s="9"/>
      <c r="PBZ2367" s="9"/>
      <c r="PCH2367" s="9"/>
      <c r="PCP2367" s="9"/>
      <c r="PCX2367" s="9"/>
      <c r="PDF2367" s="9"/>
      <c r="PDN2367" s="9"/>
      <c r="PDV2367" s="9"/>
      <c r="PED2367" s="9"/>
      <c r="PEL2367" s="9"/>
      <c r="PET2367" s="9"/>
      <c r="PFB2367" s="9"/>
      <c r="PFJ2367" s="9"/>
      <c r="PFR2367" s="9"/>
      <c r="PFZ2367" s="9"/>
      <c r="PGH2367" s="9"/>
      <c r="PGP2367" s="9"/>
      <c r="PGX2367" s="9"/>
      <c r="PHF2367" s="9"/>
      <c r="PHN2367" s="9"/>
      <c r="PHV2367" s="9"/>
      <c r="PID2367" s="9"/>
      <c r="PIL2367" s="9"/>
      <c r="PIT2367" s="9"/>
      <c r="PJB2367" s="9"/>
      <c r="PJJ2367" s="9"/>
      <c r="PJR2367" s="9"/>
      <c r="PJZ2367" s="9"/>
      <c r="PKH2367" s="9"/>
      <c r="PKP2367" s="9"/>
      <c r="PKX2367" s="9"/>
      <c r="PLF2367" s="9"/>
      <c r="PLN2367" s="9"/>
      <c r="PLV2367" s="9"/>
      <c r="PMD2367" s="9"/>
      <c r="PML2367" s="9"/>
      <c r="PMT2367" s="9"/>
      <c r="PNB2367" s="9"/>
      <c r="PNJ2367" s="9"/>
      <c r="PNR2367" s="9"/>
      <c r="PNZ2367" s="9"/>
      <c r="POH2367" s="9"/>
      <c r="POP2367" s="9"/>
      <c r="POX2367" s="9"/>
      <c r="PPF2367" s="9"/>
      <c r="PPN2367" s="9"/>
      <c r="PPV2367" s="9"/>
      <c r="PQD2367" s="9"/>
      <c r="PQL2367" s="9"/>
      <c r="PQT2367" s="9"/>
      <c r="PRB2367" s="9"/>
      <c r="PRJ2367" s="9"/>
      <c r="PRR2367" s="9"/>
      <c r="PRZ2367" s="9"/>
      <c r="PSH2367" s="9"/>
      <c r="PSP2367" s="9"/>
      <c r="PSX2367" s="9"/>
      <c r="PTF2367" s="9"/>
      <c r="PTN2367" s="9"/>
      <c r="PTV2367" s="9"/>
      <c r="PUD2367" s="9"/>
      <c r="PUL2367" s="9"/>
      <c r="PUT2367" s="9"/>
      <c r="PVB2367" s="9"/>
      <c r="PVJ2367" s="9"/>
      <c r="PVR2367" s="9"/>
      <c r="PVZ2367" s="9"/>
      <c r="PWH2367" s="9"/>
      <c r="PWP2367" s="9"/>
      <c r="PWX2367" s="9"/>
      <c r="PXF2367" s="9"/>
      <c r="PXN2367" s="9"/>
      <c r="PXV2367" s="9"/>
      <c r="PYD2367" s="9"/>
      <c r="PYL2367" s="9"/>
      <c r="PYT2367" s="9"/>
      <c r="PZB2367" s="9"/>
      <c r="PZJ2367" s="9"/>
      <c r="PZR2367" s="9"/>
      <c r="PZZ2367" s="9"/>
      <c r="QAH2367" s="9"/>
      <c r="QAP2367" s="9"/>
      <c r="QAX2367" s="9"/>
      <c r="QBF2367" s="9"/>
      <c r="QBN2367" s="9"/>
      <c r="QBV2367" s="9"/>
      <c r="QCD2367" s="9"/>
      <c r="QCL2367" s="9"/>
      <c r="QCT2367" s="9"/>
      <c r="QDB2367" s="9"/>
      <c r="QDJ2367" s="9"/>
      <c r="QDR2367" s="9"/>
      <c r="QDZ2367" s="9"/>
      <c r="QEH2367" s="9"/>
      <c r="QEP2367" s="9"/>
      <c r="QEX2367" s="9"/>
      <c r="QFF2367" s="9"/>
      <c r="QFN2367" s="9"/>
      <c r="QFV2367" s="9"/>
      <c r="QGD2367" s="9"/>
      <c r="QGL2367" s="9"/>
      <c r="QGT2367" s="9"/>
      <c r="QHB2367" s="9"/>
      <c r="QHJ2367" s="9"/>
      <c r="QHR2367" s="9"/>
      <c r="QHZ2367" s="9"/>
      <c r="QIH2367" s="9"/>
      <c r="QIP2367" s="9"/>
      <c r="QIX2367" s="9"/>
      <c r="QJF2367" s="9"/>
      <c r="QJN2367" s="9"/>
      <c r="QJV2367" s="9"/>
      <c r="QKD2367" s="9"/>
      <c r="QKL2367" s="9"/>
      <c r="QKT2367" s="9"/>
      <c r="QLB2367" s="9"/>
      <c r="QLJ2367" s="9"/>
      <c r="QLR2367" s="9"/>
      <c r="QLZ2367" s="9"/>
      <c r="QMH2367" s="9"/>
      <c r="QMP2367" s="9"/>
      <c r="QMX2367" s="9"/>
      <c r="QNF2367" s="9"/>
      <c r="QNN2367" s="9"/>
      <c r="QNV2367" s="9"/>
      <c r="QOD2367" s="9"/>
      <c r="QOL2367" s="9"/>
      <c r="QOT2367" s="9"/>
      <c r="QPB2367" s="9"/>
      <c r="QPJ2367" s="9"/>
      <c r="QPR2367" s="9"/>
      <c r="QPZ2367" s="9"/>
      <c r="QQH2367" s="9"/>
      <c r="QQP2367" s="9"/>
      <c r="QQX2367" s="9"/>
      <c r="QRF2367" s="9"/>
      <c r="QRN2367" s="9"/>
      <c r="QRV2367" s="9"/>
      <c r="QSD2367" s="9"/>
      <c r="QSL2367" s="9"/>
      <c r="QST2367" s="9"/>
      <c r="QTB2367" s="9"/>
      <c r="QTJ2367" s="9"/>
      <c r="QTR2367" s="9"/>
      <c r="QTZ2367" s="9"/>
      <c r="QUH2367" s="9"/>
      <c r="QUP2367" s="9"/>
      <c r="QUX2367" s="9"/>
      <c r="QVF2367" s="9"/>
      <c r="QVN2367" s="9"/>
      <c r="QVV2367" s="9"/>
      <c r="QWD2367" s="9"/>
      <c r="QWL2367" s="9"/>
      <c r="QWT2367" s="9"/>
      <c r="QXB2367" s="9"/>
      <c r="QXJ2367" s="9"/>
      <c r="QXR2367" s="9"/>
      <c r="QXZ2367" s="9"/>
      <c r="QYH2367" s="9"/>
      <c r="QYP2367" s="9"/>
      <c r="QYX2367" s="9"/>
      <c r="QZF2367" s="9"/>
      <c r="QZN2367" s="9"/>
      <c r="QZV2367" s="9"/>
      <c r="RAD2367" s="9"/>
      <c r="RAL2367" s="9"/>
      <c r="RAT2367" s="9"/>
      <c r="RBB2367" s="9"/>
      <c r="RBJ2367" s="9"/>
      <c r="RBR2367" s="9"/>
      <c r="RBZ2367" s="9"/>
      <c r="RCH2367" s="9"/>
      <c r="RCP2367" s="9"/>
      <c r="RCX2367" s="9"/>
      <c r="RDF2367" s="9"/>
      <c r="RDN2367" s="9"/>
      <c r="RDV2367" s="9"/>
      <c r="RED2367" s="9"/>
      <c r="REL2367" s="9"/>
      <c r="RET2367" s="9"/>
      <c r="RFB2367" s="9"/>
      <c r="RFJ2367" s="9"/>
      <c r="RFR2367" s="9"/>
      <c r="RFZ2367" s="9"/>
      <c r="RGH2367" s="9"/>
      <c r="RGP2367" s="9"/>
      <c r="RGX2367" s="9"/>
      <c r="RHF2367" s="9"/>
      <c r="RHN2367" s="9"/>
      <c r="RHV2367" s="9"/>
      <c r="RID2367" s="9"/>
      <c r="RIL2367" s="9"/>
      <c r="RIT2367" s="9"/>
      <c r="RJB2367" s="9"/>
      <c r="RJJ2367" s="9"/>
      <c r="RJR2367" s="9"/>
      <c r="RJZ2367" s="9"/>
      <c r="RKH2367" s="9"/>
      <c r="RKP2367" s="9"/>
      <c r="RKX2367" s="9"/>
      <c r="RLF2367" s="9"/>
      <c r="RLN2367" s="9"/>
      <c r="RLV2367" s="9"/>
      <c r="RMD2367" s="9"/>
      <c r="RML2367" s="9"/>
      <c r="RMT2367" s="9"/>
      <c r="RNB2367" s="9"/>
      <c r="RNJ2367" s="9"/>
      <c r="RNR2367" s="9"/>
      <c r="RNZ2367" s="9"/>
      <c r="ROH2367" s="9"/>
      <c r="ROP2367" s="9"/>
      <c r="ROX2367" s="9"/>
      <c r="RPF2367" s="9"/>
      <c r="RPN2367" s="9"/>
      <c r="RPV2367" s="9"/>
      <c r="RQD2367" s="9"/>
      <c r="RQL2367" s="9"/>
      <c r="RQT2367" s="9"/>
      <c r="RRB2367" s="9"/>
      <c r="RRJ2367" s="9"/>
      <c r="RRR2367" s="9"/>
      <c r="RRZ2367" s="9"/>
      <c r="RSH2367" s="9"/>
      <c r="RSP2367" s="9"/>
      <c r="RSX2367" s="9"/>
      <c r="RTF2367" s="9"/>
      <c r="RTN2367" s="9"/>
      <c r="RTV2367" s="9"/>
      <c r="RUD2367" s="9"/>
      <c r="RUL2367" s="9"/>
      <c r="RUT2367" s="9"/>
      <c r="RVB2367" s="9"/>
      <c r="RVJ2367" s="9"/>
      <c r="RVR2367" s="9"/>
      <c r="RVZ2367" s="9"/>
      <c r="RWH2367" s="9"/>
      <c r="RWP2367" s="9"/>
      <c r="RWX2367" s="9"/>
      <c r="RXF2367" s="9"/>
      <c r="RXN2367" s="9"/>
      <c r="RXV2367" s="9"/>
      <c r="RYD2367" s="9"/>
      <c r="RYL2367" s="9"/>
      <c r="RYT2367" s="9"/>
      <c r="RZB2367" s="9"/>
      <c r="RZJ2367" s="9"/>
      <c r="RZR2367" s="9"/>
      <c r="RZZ2367" s="9"/>
      <c r="SAH2367" s="9"/>
      <c r="SAP2367" s="9"/>
      <c r="SAX2367" s="9"/>
      <c r="SBF2367" s="9"/>
      <c r="SBN2367" s="9"/>
      <c r="SBV2367" s="9"/>
      <c r="SCD2367" s="9"/>
      <c r="SCL2367" s="9"/>
      <c r="SCT2367" s="9"/>
      <c r="SDB2367" s="9"/>
      <c r="SDJ2367" s="9"/>
      <c r="SDR2367" s="9"/>
      <c r="SDZ2367" s="9"/>
      <c r="SEH2367" s="9"/>
      <c r="SEP2367" s="9"/>
      <c r="SEX2367" s="9"/>
      <c r="SFF2367" s="9"/>
      <c r="SFN2367" s="9"/>
      <c r="SFV2367" s="9"/>
      <c r="SGD2367" s="9"/>
      <c r="SGL2367" s="9"/>
      <c r="SGT2367" s="9"/>
      <c r="SHB2367" s="9"/>
      <c r="SHJ2367" s="9"/>
      <c r="SHR2367" s="9"/>
      <c r="SHZ2367" s="9"/>
      <c r="SIH2367" s="9"/>
      <c r="SIP2367" s="9"/>
      <c r="SIX2367" s="9"/>
      <c r="SJF2367" s="9"/>
      <c r="SJN2367" s="9"/>
      <c r="SJV2367" s="9"/>
      <c r="SKD2367" s="9"/>
      <c r="SKL2367" s="9"/>
      <c r="SKT2367" s="9"/>
      <c r="SLB2367" s="9"/>
      <c r="SLJ2367" s="9"/>
      <c r="SLR2367" s="9"/>
      <c r="SLZ2367" s="9"/>
      <c r="SMH2367" s="9"/>
      <c r="SMP2367" s="9"/>
      <c r="SMX2367" s="9"/>
      <c r="SNF2367" s="9"/>
      <c r="SNN2367" s="9"/>
      <c r="SNV2367" s="9"/>
      <c r="SOD2367" s="9"/>
      <c r="SOL2367" s="9"/>
      <c r="SOT2367" s="9"/>
      <c r="SPB2367" s="9"/>
      <c r="SPJ2367" s="9"/>
      <c r="SPR2367" s="9"/>
      <c r="SPZ2367" s="9"/>
      <c r="SQH2367" s="9"/>
      <c r="SQP2367" s="9"/>
      <c r="SQX2367" s="9"/>
      <c r="SRF2367" s="9"/>
      <c r="SRN2367" s="9"/>
      <c r="SRV2367" s="9"/>
      <c r="SSD2367" s="9"/>
      <c r="SSL2367" s="9"/>
      <c r="SST2367" s="9"/>
      <c r="STB2367" s="9"/>
      <c r="STJ2367" s="9"/>
      <c r="STR2367" s="9"/>
      <c r="STZ2367" s="9"/>
      <c r="SUH2367" s="9"/>
      <c r="SUP2367" s="9"/>
      <c r="SUX2367" s="9"/>
      <c r="SVF2367" s="9"/>
      <c r="SVN2367" s="9"/>
      <c r="SVV2367" s="9"/>
      <c r="SWD2367" s="9"/>
      <c r="SWL2367" s="9"/>
      <c r="SWT2367" s="9"/>
      <c r="SXB2367" s="9"/>
      <c r="SXJ2367" s="9"/>
      <c r="SXR2367" s="9"/>
      <c r="SXZ2367" s="9"/>
      <c r="SYH2367" s="9"/>
      <c r="SYP2367" s="9"/>
      <c r="SYX2367" s="9"/>
      <c r="SZF2367" s="9"/>
      <c r="SZN2367" s="9"/>
      <c r="SZV2367" s="9"/>
      <c r="TAD2367" s="9"/>
      <c r="TAL2367" s="9"/>
      <c r="TAT2367" s="9"/>
      <c r="TBB2367" s="9"/>
      <c r="TBJ2367" s="9"/>
      <c r="TBR2367" s="9"/>
      <c r="TBZ2367" s="9"/>
      <c r="TCH2367" s="9"/>
      <c r="TCP2367" s="9"/>
      <c r="TCX2367" s="9"/>
      <c r="TDF2367" s="9"/>
      <c r="TDN2367" s="9"/>
      <c r="TDV2367" s="9"/>
      <c r="TED2367" s="9"/>
      <c r="TEL2367" s="9"/>
      <c r="TET2367" s="9"/>
      <c r="TFB2367" s="9"/>
      <c r="TFJ2367" s="9"/>
      <c r="TFR2367" s="9"/>
      <c r="TFZ2367" s="9"/>
      <c r="TGH2367" s="9"/>
      <c r="TGP2367" s="9"/>
      <c r="TGX2367" s="9"/>
      <c r="THF2367" s="9"/>
      <c r="THN2367" s="9"/>
      <c r="THV2367" s="9"/>
      <c r="TID2367" s="9"/>
      <c r="TIL2367" s="9"/>
      <c r="TIT2367" s="9"/>
      <c r="TJB2367" s="9"/>
      <c r="TJJ2367" s="9"/>
      <c r="TJR2367" s="9"/>
      <c r="TJZ2367" s="9"/>
      <c r="TKH2367" s="9"/>
      <c r="TKP2367" s="9"/>
      <c r="TKX2367" s="9"/>
      <c r="TLF2367" s="9"/>
      <c r="TLN2367" s="9"/>
      <c r="TLV2367" s="9"/>
      <c r="TMD2367" s="9"/>
      <c r="TML2367" s="9"/>
      <c r="TMT2367" s="9"/>
      <c r="TNB2367" s="9"/>
      <c r="TNJ2367" s="9"/>
      <c r="TNR2367" s="9"/>
      <c r="TNZ2367" s="9"/>
      <c r="TOH2367" s="9"/>
      <c r="TOP2367" s="9"/>
      <c r="TOX2367" s="9"/>
      <c r="TPF2367" s="9"/>
      <c r="TPN2367" s="9"/>
      <c r="TPV2367" s="9"/>
      <c r="TQD2367" s="9"/>
      <c r="TQL2367" s="9"/>
      <c r="TQT2367" s="9"/>
      <c r="TRB2367" s="9"/>
      <c r="TRJ2367" s="9"/>
      <c r="TRR2367" s="9"/>
      <c r="TRZ2367" s="9"/>
      <c r="TSH2367" s="9"/>
      <c r="TSP2367" s="9"/>
      <c r="TSX2367" s="9"/>
      <c r="TTF2367" s="9"/>
      <c r="TTN2367" s="9"/>
      <c r="TTV2367" s="9"/>
      <c r="TUD2367" s="9"/>
      <c r="TUL2367" s="9"/>
      <c r="TUT2367" s="9"/>
      <c r="TVB2367" s="9"/>
      <c r="TVJ2367" s="9"/>
      <c r="TVR2367" s="9"/>
      <c r="TVZ2367" s="9"/>
      <c r="TWH2367" s="9"/>
      <c r="TWP2367" s="9"/>
      <c r="TWX2367" s="9"/>
      <c r="TXF2367" s="9"/>
      <c r="TXN2367" s="9"/>
      <c r="TXV2367" s="9"/>
      <c r="TYD2367" s="9"/>
      <c r="TYL2367" s="9"/>
      <c r="TYT2367" s="9"/>
      <c r="TZB2367" s="9"/>
      <c r="TZJ2367" s="9"/>
      <c r="TZR2367" s="9"/>
      <c r="TZZ2367" s="9"/>
      <c r="UAH2367" s="9"/>
      <c r="UAP2367" s="9"/>
      <c r="UAX2367" s="9"/>
      <c r="UBF2367" s="9"/>
      <c r="UBN2367" s="9"/>
      <c r="UBV2367" s="9"/>
      <c r="UCD2367" s="9"/>
      <c r="UCL2367" s="9"/>
      <c r="UCT2367" s="9"/>
      <c r="UDB2367" s="9"/>
      <c r="UDJ2367" s="9"/>
      <c r="UDR2367" s="9"/>
      <c r="UDZ2367" s="9"/>
      <c r="UEH2367" s="9"/>
      <c r="UEP2367" s="9"/>
      <c r="UEX2367" s="9"/>
      <c r="UFF2367" s="9"/>
      <c r="UFN2367" s="9"/>
      <c r="UFV2367" s="9"/>
      <c r="UGD2367" s="9"/>
      <c r="UGL2367" s="9"/>
      <c r="UGT2367" s="9"/>
      <c r="UHB2367" s="9"/>
      <c r="UHJ2367" s="9"/>
      <c r="UHR2367" s="9"/>
      <c r="UHZ2367" s="9"/>
      <c r="UIH2367" s="9"/>
      <c r="UIP2367" s="9"/>
      <c r="UIX2367" s="9"/>
      <c r="UJF2367" s="9"/>
      <c r="UJN2367" s="9"/>
      <c r="UJV2367" s="9"/>
      <c r="UKD2367" s="9"/>
      <c r="UKL2367" s="9"/>
      <c r="UKT2367" s="9"/>
      <c r="ULB2367" s="9"/>
      <c r="ULJ2367" s="9"/>
      <c r="ULR2367" s="9"/>
      <c r="ULZ2367" s="9"/>
      <c r="UMH2367" s="9"/>
      <c r="UMP2367" s="9"/>
      <c r="UMX2367" s="9"/>
      <c r="UNF2367" s="9"/>
      <c r="UNN2367" s="9"/>
      <c r="UNV2367" s="9"/>
      <c r="UOD2367" s="9"/>
      <c r="UOL2367" s="9"/>
      <c r="UOT2367" s="9"/>
      <c r="UPB2367" s="9"/>
      <c r="UPJ2367" s="9"/>
      <c r="UPR2367" s="9"/>
      <c r="UPZ2367" s="9"/>
      <c r="UQH2367" s="9"/>
      <c r="UQP2367" s="9"/>
      <c r="UQX2367" s="9"/>
      <c r="URF2367" s="9"/>
      <c r="URN2367" s="9"/>
      <c r="URV2367" s="9"/>
      <c r="USD2367" s="9"/>
      <c r="USL2367" s="9"/>
      <c r="UST2367" s="9"/>
      <c r="UTB2367" s="9"/>
      <c r="UTJ2367" s="9"/>
      <c r="UTR2367" s="9"/>
      <c r="UTZ2367" s="9"/>
      <c r="UUH2367" s="9"/>
      <c r="UUP2367" s="9"/>
      <c r="UUX2367" s="9"/>
      <c r="UVF2367" s="9"/>
      <c r="UVN2367" s="9"/>
      <c r="UVV2367" s="9"/>
      <c r="UWD2367" s="9"/>
      <c r="UWL2367" s="9"/>
      <c r="UWT2367" s="9"/>
      <c r="UXB2367" s="9"/>
      <c r="UXJ2367" s="9"/>
      <c r="UXR2367" s="9"/>
      <c r="UXZ2367" s="9"/>
      <c r="UYH2367" s="9"/>
      <c r="UYP2367" s="9"/>
      <c r="UYX2367" s="9"/>
      <c r="UZF2367" s="9"/>
      <c r="UZN2367" s="9"/>
      <c r="UZV2367" s="9"/>
      <c r="VAD2367" s="9"/>
      <c r="VAL2367" s="9"/>
      <c r="VAT2367" s="9"/>
      <c r="VBB2367" s="9"/>
      <c r="VBJ2367" s="9"/>
      <c r="VBR2367" s="9"/>
      <c r="VBZ2367" s="9"/>
      <c r="VCH2367" s="9"/>
      <c r="VCP2367" s="9"/>
      <c r="VCX2367" s="9"/>
      <c r="VDF2367" s="9"/>
      <c r="VDN2367" s="9"/>
      <c r="VDV2367" s="9"/>
      <c r="VED2367" s="9"/>
      <c r="VEL2367" s="9"/>
      <c r="VET2367" s="9"/>
      <c r="VFB2367" s="9"/>
      <c r="VFJ2367" s="9"/>
      <c r="VFR2367" s="9"/>
      <c r="VFZ2367" s="9"/>
      <c r="VGH2367" s="9"/>
      <c r="VGP2367" s="9"/>
      <c r="VGX2367" s="9"/>
      <c r="VHF2367" s="9"/>
      <c r="VHN2367" s="9"/>
      <c r="VHV2367" s="9"/>
      <c r="VID2367" s="9"/>
      <c r="VIL2367" s="9"/>
      <c r="VIT2367" s="9"/>
      <c r="VJB2367" s="9"/>
      <c r="VJJ2367" s="9"/>
      <c r="VJR2367" s="9"/>
      <c r="VJZ2367" s="9"/>
      <c r="VKH2367" s="9"/>
      <c r="VKP2367" s="9"/>
      <c r="VKX2367" s="9"/>
      <c r="VLF2367" s="9"/>
      <c r="VLN2367" s="9"/>
      <c r="VLV2367" s="9"/>
      <c r="VMD2367" s="9"/>
      <c r="VML2367" s="9"/>
      <c r="VMT2367" s="9"/>
      <c r="VNB2367" s="9"/>
      <c r="VNJ2367" s="9"/>
      <c r="VNR2367" s="9"/>
      <c r="VNZ2367" s="9"/>
      <c r="VOH2367" s="9"/>
      <c r="VOP2367" s="9"/>
      <c r="VOX2367" s="9"/>
      <c r="VPF2367" s="9"/>
      <c r="VPN2367" s="9"/>
      <c r="VPV2367" s="9"/>
      <c r="VQD2367" s="9"/>
      <c r="VQL2367" s="9"/>
      <c r="VQT2367" s="9"/>
      <c r="VRB2367" s="9"/>
      <c r="VRJ2367" s="9"/>
      <c r="VRR2367" s="9"/>
      <c r="VRZ2367" s="9"/>
      <c r="VSH2367" s="9"/>
      <c r="VSP2367" s="9"/>
      <c r="VSX2367" s="9"/>
      <c r="VTF2367" s="9"/>
      <c r="VTN2367" s="9"/>
      <c r="VTV2367" s="9"/>
      <c r="VUD2367" s="9"/>
      <c r="VUL2367" s="9"/>
      <c r="VUT2367" s="9"/>
      <c r="VVB2367" s="9"/>
      <c r="VVJ2367" s="9"/>
      <c r="VVR2367" s="9"/>
      <c r="VVZ2367" s="9"/>
      <c r="VWH2367" s="9"/>
      <c r="VWP2367" s="9"/>
      <c r="VWX2367" s="9"/>
      <c r="VXF2367" s="9"/>
      <c r="VXN2367" s="9"/>
      <c r="VXV2367" s="9"/>
      <c r="VYD2367" s="9"/>
      <c r="VYL2367" s="9"/>
      <c r="VYT2367" s="9"/>
      <c r="VZB2367" s="9"/>
      <c r="VZJ2367" s="9"/>
      <c r="VZR2367" s="9"/>
      <c r="VZZ2367" s="9"/>
      <c r="WAH2367" s="9"/>
      <c r="WAP2367" s="9"/>
      <c r="WAX2367" s="9"/>
      <c r="WBF2367" s="9"/>
      <c r="WBN2367" s="9"/>
      <c r="WBV2367" s="9"/>
      <c r="WCD2367" s="9"/>
      <c r="WCL2367" s="9"/>
      <c r="WCT2367" s="9"/>
      <c r="WDB2367" s="9"/>
      <c r="WDJ2367" s="9"/>
      <c r="WDR2367" s="9"/>
      <c r="WDZ2367" s="9"/>
      <c r="WEH2367" s="9"/>
      <c r="WEP2367" s="9"/>
      <c r="WEX2367" s="9"/>
      <c r="WFF2367" s="9"/>
      <c r="WFN2367" s="9"/>
      <c r="WFV2367" s="9"/>
      <c r="WGD2367" s="9"/>
      <c r="WGL2367" s="9"/>
      <c r="WGT2367" s="9"/>
      <c r="WHB2367" s="9"/>
      <c r="WHJ2367" s="9"/>
      <c r="WHR2367" s="9"/>
      <c r="WHZ2367" s="9"/>
      <c r="WIH2367" s="9"/>
      <c r="WIP2367" s="9"/>
      <c r="WIX2367" s="9"/>
      <c r="WJF2367" s="9"/>
      <c r="WJN2367" s="9"/>
      <c r="WJV2367" s="9"/>
      <c r="WKD2367" s="9"/>
      <c r="WKL2367" s="9"/>
      <c r="WKT2367" s="9"/>
      <c r="WLB2367" s="9"/>
      <c r="WLJ2367" s="9"/>
      <c r="WLR2367" s="9"/>
      <c r="WLZ2367" s="9"/>
      <c r="WMH2367" s="9"/>
      <c r="WMP2367" s="9"/>
      <c r="WMX2367" s="9"/>
      <c r="WNF2367" s="9"/>
      <c r="WNN2367" s="9"/>
      <c r="WNV2367" s="9"/>
      <c r="WOD2367" s="9"/>
      <c r="WOL2367" s="9"/>
      <c r="WOT2367" s="9"/>
      <c r="WPB2367" s="9"/>
      <c r="WPJ2367" s="9"/>
      <c r="WPR2367" s="9"/>
      <c r="WPZ2367" s="9"/>
      <c r="WQH2367" s="9"/>
      <c r="WQP2367" s="9"/>
      <c r="WQX2367" s="9"/>
      <c r="WRF2367" s="9"/>
      <c r="WRN2367" s="9"/>
      <c r="WRV2367" s="9"/>
      <c r="WSD2367" s="9"/>
      <c r="WSL2367" s="9"/>
      <c r="WST2367" s="9"/>
      <c r="WTB2367" s="9"/>
      <c r="WTJ2367" s="9"/>
      <c r="WTR2367" s="9"/>
      <c r="WTZ2367" s="9"/>
      <c r="WUH2367" s="9"/>
      <c r="WUP2367" s="9"/>
      <c r="WUX2367" s="9"/>
      <c r="WVF2367" s="9"/>
      <c r="WVN2367" s="9"/>
      <c r="WVV2367" s="9"/>
      <c r="WWD2367" s="9"/>
      <c r="WWL2367" s="9"/>
      <c r="WWT2367" s="9"/>
      <c r="WXB2367" s="9"/>
      <c r="WXJ2367" s="9"/>
      <c r="WXR2367" s="9"/>
      <c r="WXZ2367" s="9"/>
      <c r="WYH2367" s="9"/>
      <c r="WYP2367" s="9"/>
      <c r="WYX2367" s="9"/>
      <c r="WZF2367" s="9"/>
      <c r="WZN2367" s="9"/>
      <c r="WZV2367" s="9"/>
      <c r="XAD2367" s="9"/>
      <c r="XAL2367" s="9"/>
      <c r="XAT2367" s="9"/>
      <c r="XBB2367" s="9"/>
      <c r="XBJ2367" s="9"/>
      <c r="XBR2367" s="9"/>
      <c r="XBZ2367" s="9"/>
      <c r="XCH2367" s="9"/>
      <c r="XCP2367" s="9"/>
      <c r="XCX2367" s="9"/>
      <c r="XDF2367" s="9"/>
      <c r="XDN2367" s="9"/>
      <c r="XDV2367" s="9"/>
      <c r="XED2367" s="9"/>
      <c r="XEL2367" s="9"/>
      <c r="XET2367" s="9"/>
      <c r="XFB2367" s="9"/>
    </row>
    <row r="2368" spans="2:1022 1030:2046 2054:3070 3078:4094 4102:5118 5126:6142 6150:7166 7174:8190 8198:9214 9222:10238 10246:11262 11270:12286 12294:13310 13318:14334 14342:15358 15366:16382" x14ac:dyDescent="0.3">
      <c r="B2368" s="72" t="s">
        <v>246</v>
      </c>
      <c r="C2368" s="72" t="s">
        <v>247</v>
      </c>
      <c r="D2368" t="s">
        <v>248</v>
      </c>
      <c r="E2368" t="s">
        <v>249</v>
      </c>
      <c r="F2368" s="9" t="s">
        <v>250</v>
      </c>
      <c r="G2368" t="s">
        <v>251</v>
      </c>
      <c r="H2368" t="s">
        <v>252</v>
      </c>
    </row>
    <row r="2369" spans="2:8" x14ac:dyDescent="0.3">
      <c r="B2369" s="72" t="s">
        <v>259</v>
      </c>
      <c r="C2369" s="72" t="s">
        <v>210</v>
      </c>
      <c r="E2369" t="s">
        <v>211</v>
      </c>
      <c r="H2369" t="s">
        <v>212</v>
      </c>
    </row>
    <row r="2370" spans="2:8" x14ac:dyDescent="0.3">
      <c r="B2370" s="72"/>
      <c r="C2370" s="72"/>
    </row>
    <row r="2371" spans="2:8" x14ac:dyDescent="0.3">
      <c r="B2371" s="72"/>
      <c r="C2371" s="72" t="s">
        <v>213</v>
      </c>
      <c r="E2371" t="s">
        <v>214</v>
      </c>
      <c r="F2371" s="9">
        <v>103040</v>
      </c>
      <c r="G2371" s="9">
        <f t="shared" ref="G2371" si="0">SUM(F2371,F2372,F2375,F2376)</f>
        <v>694749</v>
      </c>
      <c r="H2371" t="s">
        <v>215</v>
      </c>
    </row>
    <row r="2372" spans="2:8" x14ac:dyDescent="0.3">
      <c r="B2372" s="72"/>
      <c r="C2372" s="72"/>
      <c r="E2372" t="s">
        <v>216</v>
      </c>
      <c r="F2372" s="9">
        <v>378255</v>
      </c>
      <c r="H2372" t="s">
        <v>215</v>
      </c>
    </row>
    <row r="2373" spans="2:8" x14ac:dyDescent="0.3">
      <c r="B2373" s="72"/>
      <c r="C2373" s="72"/>
      <c r="E2373" t="s">
        <v>217</v>
      </c>
      <c r="F2373" s="9">
        <v>254250</v>
      </c>
      <c r="G2373" s="9">
        <f t="shared" ref="G2373" si="1">SUM(F2373,F2385,F2395,F2378)</f>
        <v>832389</v>
      </c>
      <c r="H2373" t="s">
        <v>218</v>
      </c>
    </row>
    <row r="2374" spans="2:8" x14ac:dyDescent="0.3">
      <c r="B2374" s="72"/>
      <c r="C2374" s="72"/>
      <c r="G2374" s="9">
        <f t="shared" ref="G2374" si="2">F2377</f>
        <v>38980</v>
      </c>
      <c r="H2374" t="s">
        <v>219</v>
      </c>
    </row>
    <row r="2375" spans="2:8" x14ac:dyDescent="0.3">
      <c r="B2375" s="72"/>
      <c r="C2375" s="72"/>
      <c r="E2375" t="s">
        <v>220</v>
      </c>
      <c r="F2375" s="9">
        <v>113454</v>
      </c>
      <c r="H2375" t="s">
        <v>215</v>
      </c>
    </row>
    <row r="2376" spans="2:8" x14ac:dyDescent="0.3">
      <c r="B2376" s="72"/>
      <c r="C2376" s="72"/>
      <c r="E2376" t="s">
        <v>221</v>
      </c>
      <c r="F2376" s="9">
        <v>100000</v>
      </c>
      <c r="H2376" t="s">
        <v>215</v>
      </c>
    </row>
    <row r="2377" spans="2:8" x14ac:dyDescent="0.3">
      <c r="B2377" s="72"/>
      <c r="C2377" s="72"/>
      <c r="E2377" t="s">
        <v>222</v>
      </c>
      <c r="F2377" s="9">
        <v>38980</v>
      </c>
      <c r="H2377" t="s">
        <v>219</v>
      </c>
    </row>
    <row r="2378" spans="2:8" x14ac:dyDescent="0.3">
      <c r="B2378" s="72"/>
      <c r="C2378" s="72"/>
      <c r="E2378" t="s">
        <v>253</v>
      </c>
      <c r="F2378" s="9">
        <v>17000</v>
      </c>
    </row>
    <row r="2379" spans="2:8" x14ac:dyDescent="0.3">
      <c r="B2379" s="72"/>
      <c r="C2379" s="72"/>
      <c r="E2379" t="s">
        <v>223</v>
      </c>
      <c r="F2379" s="9">
        <v>200000</v>
      </c>
      <c r="H2379" t="s">
        <v>224</v>
      </c>
    </row>
    <row r="2380" spans="2:8" x14ac:dyDescent="0.3">
      <c r="B2380" s="72"/>
      <c r="C2380" s="72" t="s">
        <v>225</v>
      </c>
      <c r="E2380" t="s">
        <v>226</v>
      </c>
      <c r="F2380" s="9">
        <v>300000</v>
      </c>
      <c r="H2380" t="s">
        <v>227</v>
      </c>
    </row>
    <row r="2381" spans="2:8" x14ac:dyDescent="0.3">
      <c r="B2381" s="72"/>
      <c r="C2381" s="72"/>
      <c r="E2381" t="s">
        <v>228</v>
      </c>
      <c r="F2381" s="9">
        <v>200000</v>
      </c>
      <c r="H2381" t="s">
        <v>224</v>
      </c>
    </row>
    <row r="2382" spans="2:8" x14ac:dyDescent="0.3">
      <c r="B2382" s="72"/>
      <c r="C2382" s="72" t="s">
        <v>229</v>
      </c>
      <c r="E2382" t="s">
        <v>230</v>
      </c>
      <c r="H2382" t="s">
        <v>215</v>
      </c>
    </row>
    <row r="2383" spans="2:8" x14ac:dyDescent="0.3">
      <c r="B2383" s="72"/>
      <c r="C2383" s="72"/>
      <c r="E2383" t="s">
        <v>231</v>
      </c>
      <c r="H2383" t="s">
        <v>215</v>
      </c>
    </row>
    <row r="2384" spans="2:8" x14ac:dyDescent="0.3">
      <c r="B2384" s="72"/>
      <c r="C2384" s="72"/>
      <c r="E2384" t="s">
        <v>232</v>
      </c>
    </row>
    <row r="2385" spans="2:8" x14ac:dyDescent="0.3">
      <c r="B2385" s="72"/>
      <c r="C2385" s="72"/>
      <c r="E2385" t="s">
        <v>233</v>
      </c>
      <c r="F2385" s="9">
        <v>561139</v>
      </c>
    </row>
    <row r="2386" spans="2:8" x14ac:dyDescent="0.3">
      <c r="B2386" s="72"/>
      <c r="C2386" s="72"/>
      <c r="E2386" t="s">
        <v>234</v>
      </c>
      <c r="F2386" s="9">
        <v>1500000</v>
      </c>
      <c r="H2386" t="s">
        <v>78</v>
      </c>
    </row>
    <row r="2387" spans="2:8" x14ac:dyDescent="0.3">
      <c r="B2387" s="72"/>
      <c r="C2387" s="72"/>
      <c r="E2387" t="s">
        <v>255</v>
      </c>
      <c r="F2387" s="9">
        <v>530856</v>
      </c>
    </row>
    <row r="2388" spans="2:8" x14ac:dyDescent="0.3">
      <c r="B2388" s="72"/>
      <c r="C2388" s="72"/>
      <c r="E2388" t="s">
        <v>256</v>
      </c>
      <c r="F2388" s="9">
        <v>330000</v>
      </c>
    </row>
    <row r="2389" spans="2:8" x14ac:dyDescent="0.3">
      <c r="B2389" s="72"/>
      <c r="C2389" s="72" t="s">
        <v>236</v>
      </c>
      <c r="E2389" t="s">
        <v>237</v>
      </c>
    </row>
    <row r="2390" spans="2:8" x14ac:dyDescent="0.3">
      <c r="B2390" s="72"/>
      <c r="C2390" s="72"/>
      <c r="E2390" t="s">
        <v>238</v>
      </c>
    </row>
    <row r="2391" spans="2:8" x14ac:dyDescent="0.3">
      <c r="B2391" s="72"/>
      <c r="C2391" s="72"/>
      <c r="E2391" t="s">
        <v>239</v>
      </c>
    </row>
    <row r="2392" spans="2:8" x14ac:dyDescent="0.3">
      <c r="B2392" s="72"/>
      <c r="C2392" s="72"/>
      <c r="E2392" t="s">
        <v>240</v>
      </c>
      <c r="F2392" s="9">
        <f t="shared" ref="F2392" si="3">SUM(F2371:F2391)</f>
        <v>4626974</v>
      </c>
    </row>
    <row r="2393" spans="2:8" x14ac:dyDescent="0.3">
      <c r="B2393" s="72"/>
      <c r="C2393" s="72" t="s">
        <v>241</v>
      </c>
      <c r="E2393" t="s">
        <v>242</v>
      </c>
    </row>
    <row r="2394" spans="2:8" x14ac:dyDescent="0.3">
      <c r="E2394" t="s">
        <v>243</v>
      </c>
    </row>
    <row r="2395" spans="2:8" x14ac:dyDescent="0.3">
      <c r="E2395" t="s">
        <v>244</v>
      </c>
    </row>
    <row r="2396" spans="2:8" x14ac:dyDescent="0.3">
      <c r="E2396" t="s">
        <v>245</v>
      </c>
      <c r="F2396" s="9">
        <v>20000</v>
      </c>
    </row>
    <row r="2398" spans="2:8" x14ac:dyDescent="0.3">
      <c r="B2398" s="72" t="s">
        <v>246</v>
      </c>
      <c r="C2398" s="72" t="s">
        <v>247</v>
      </c>
      <c r="D2398" t="s">
        <v>248</v>
      </c>
      <c r="E2398" t="s">
        <v>249</v>
      </c>
      <c r="F2398" s="9" t="s">
        <v>250</v>
      </c>
      <c r="G2398" t="s">
        <v>251</v>
      </c>
      <c r="H2398" t="s">
        <v>252</v>
      </c>
    </row>
    <row r="2399" spans="2:8" x14ac:dyDescent="0.3">
      <c r="B2399" s="72" t="s">
        <v>260</v>
      </c>
      <c r="C2399" s="72" t="s">
        <v>210</v>
      </c>
      <c r="E2399" t="s">
        <v>211</v>
      </c>
      <c r="H2399" t="s">
        <v>212</v>
      </c>
    </row>
    <row r="2400" spans="2:8" x14ac:dyDescent="0.3">
      <c r="B2400" s="72"/>
      <c r="C2400" s="72"/>
    </row>
    <row r="2401" spans="2:8" x14ac:dyDescent="0.3">
      <c r="B2401" s="72"/>
      <c r="C2401" s="72" t="s">
        <v>213</v>
      </c>
      <c r="E2401" t="s">
        <v>214</v>
      </c>
      <c r="F2401" s="9">
        <v>103040</v>
      </c>
      <c r="G2401" s="9">
        <f t="shared" ref="G2401" si="4">SUM(F2401,F2402,F2405,F2406)</f>
        <v>1131387</v>
      </c>
      <c r="H2401" t="s">
        <v>215</v>
      </c>
    </row>
    <row r="2402" spans="2:8" x14ac:dyDescent="0.3">
      <c r="B2402" s="72"/>
      <c r="C2402" s="72"/>
      <c r="E2402" t="s">
        <v>216</v>
      </c>
      <c r="F2402" s="9">
        <v>814893</v>
      </c>
      <c r="H2402" t="s">
        <v>215</v>
      </c>
    </row>
    <row r="2403" spans="2:8" x14ac:dyDescent="0.3">
      <c r="B2403" s="72"/>
      <c r="C2403" s="72"/>
      <c r="E2403" t="s">
        <v>217</v>
      </c>
      <c r="F2403" s="9">
        <v>440470</v>
      </c>
      <c r="G2403" s="9">
        <f t="shared" ref="G2403" si="5">SUM(F2403,F2415,F2425,F2408)</f>
        <v>1021448</v>
      </c>
      <c r="H2403" t="s">
        <v>218</v>
      </c>
    </row>
    <row r="2404" spans="2:8" x14ac:dyDescent="0.3">
      <c r="B2404" s="72"/>
      <c r="C2404" s="72"/>
      <c r="G2404" s="9">
        <f t="shared" ref="G2404" si="6">F2407</f>
        <v>38980</v>
      </c>
      <c r="H2404" t="s">
        <v>219</v>
      </c>
    </row>
    <row r="2405" spans="2:8" x14ac:dyDescent="0.3">
      <c r="B2405" s="72"/>
      <c r="C2405" s="72"/>
      <c r="E2405" t="s">
        <v>220</v>
      </c>
      <c r="F2405" s="9">
        <v>113454</v>
      </c>
      <c r="H2405" t="s">
        <v>215</v>
      </c>
    </row>
    <row r="2406" spans="2:8" x14ac:dyDescent="0.3">
      <c r="B2406" s="72"/>
      <c r="C2406" s="72"/>
      <c r="E2406" t="s">
        <v>221</v>
      </c>
      <c r="F2406" s="9">
        <v>100000</v>
      </c>
      <c r="H2406" t="s">
        <v>215</v>
      </c>
    </row>
    <row r="2407" spans="2:8" x14ac:dyDescent="0.3">
      <c r="B2407" s="72"/>
      <c r="C2407" s="72"/>
      <c r="E2407" t="s">
        <v>222</v>
      </c>
      <c r="F2407" s="9">
        <v>38980</v>
      </c>
      <c r="H2407" t="s">
        <v>219</v>
      </c>
    </row>
    <row r="2408" spans="2:8" x14ac:dyDescent="0.3">
      <c r="B2408" s="72"/>
      <c r="C2408" s="72"/>
      <c r="E2408" t="s">
        <v>253</v>
      </c>
      <c r="F2408" s="9">
        <v>17000</v>
      </c>
    </row>
    <row r="2409" spans="2:8" x14ac:dyDescent="0.3">
      <c r="B2409" s="72"/>
      <c r="C2409" s="72"/>
      <c r="E2409" t="s">
        <v>223</v>
      </c>
      <c r="F2409" s="9">
        <v>200000</v>
      </c>
      <c r="H2409" t="s">
        <v>224</v>
      </c>
    </row>
    <row r="2410" spans="2:8" x14ac:dyDescent="0.3">
      <c r="B2410" s="72"/>
      <c r="C2410" s="72" t="s">
        <v>225</v>
      </c>
      <c r="E2410" t="s">
        <v>226</v>
      </c>
      <c r="F2410" s="9">
        <v>300000</v>
      </c>
      <c r="H2410" t="s">
        <v>227</v>
      </c>
    </row>
    <row r="2411" spans="2:8" x14ac:dyDescent="0.3">
      <c r="B2411" s="72"/>
      <c r="C2411" s="72"/>
      <c r="E2411" t="s">
        <v>228</v>
      </c>
      <c r="F2411" s="9">
        <v>200000</v>
      </c>
      <c r="H2411" t="s">
        <v>224</v>
      </c>
    </row>
    <row r="2412" spans="2:8" x14ac:dyDescent="0.3">
      <c r="B2412" s="72"/>
      <c r="C2412" s="72" t="s">
        <v>229</v>
      </c>
      <c r="E2412" t="s">
        <v>230</v>
      </c>
      <c r="H2412" t="s">
        <v>215</v>
      </c>
    </row>
    <row r="2413" spans="2:8" x14ac:dyDescent="0.3">
      <c r="B2413" s="72"/>
      <c r="C2413" s="72"/>
      <c r="E2413" t="s">
        <v>231</v>
      </c>
      <c r="H2413" t="s">
        <v>215</v>
      </c>
    </row>
    <row r="2414" spans="2:8" x14ac:dyDescent="0.3">
      <c r="B2414" s="72"/>
      <c r="C2414" s="72"/>
      <c r="E2414" t="s">
        <v>232</v>
      </c>
    </row>
    <row r="2415" spans="2:8" x14ac:dyDescent="0.3">
      <c r="B2415" s="72"/>
      <c r="C2415" s="72"/>
      <c r="E2415" t="s">
        <v>233</v>
      </c>
      <c r="F2415" s="9">
        <v>563978</v>
      </c>
    </row>
    <row r="2416" spans="2:8" x14ac:dyDescent="0.3">
      <c r="B2416" s="72"/>
      <c r="C2416" s="72"/>
      <c r="E2416" t="s">
        <v>234</v>
      </c>
      <c r="F2416" s="9">
        <v>1500000</v>
      </c>
      <c r="H2416" t="s">
        <v>78</v>
      </c>
    </row>
    <row r="2417" spans="2:8" x14ac:dyDescent="0.3">
      <c r="B2417" s="72"/>
      <c r="C2417" s="72"/>
      <c r="E2417" t="s">
        <v>255</v>
      </c>
      <c r="F2417" s="9">
        <v>530856</v>
      </c>
    </row>
    <row r="2418" spans="2:8" x14ac:dyDescent="0.3">
      <c r="B2418" s="72"/>
      <c r="C2418" s="72"/>
      <c r="E2418" t="s">
        <v>256</v>
      </c>
      <c r="F2418" s="9">
        <v>330000</v>
      </c>
    </row>
    <row r="2419" spans="2:8" x14ac:dyDescent="0.3">
      <c r="B2419" s="72"/>
      <c r="C2419" s="72" t="s">
        <v>236</v>
      </c>
      <c r="E2419" t="s">
        <v>237</v>
      </c>
    </row>
    <row r="2420" spans="2:8" x14ac:dyDescent="0.3">
      <c r="B2420" s="72"/>
      <c r="C2420" s="72"/>
      <c r="E2420" t="s">
        <v>238</v>
      </c>
    </row>
    <row r="2421" spans="2:8" x14ac:dyDescent="0.3">
      <c r="B2421" s="72"/>
      <c r="C2421" s="72"/>
      <c r="E2421" t="s">
        <v>239</v>
      </c>
    </row>
    <row r="2422" spans="2:8" x14ac:dyDescent="0.3">
      <c r="B2422" s="72"/>
      <c r="C2422" s="72"/>
      <c r="E2422" t="s">
        <v>240</v>
      </c>
      <c r="F2422" s="9">
        <f t="shared" ref="F2422" si="7">SUM(F2401:F2421)</f>
        <v>5252671</v>
      </c>
    </row>
    <row r="2423" spans="2:8" x14ac:dyDescent="0.3">
      <c r="B2423" s="72"/>
      <c r="C2423" s="72" t="s">
        <v>241</v>
      </c>
      <c r="E2423" t="s">
        <v>242</v>
      </c>
    </row>
    <row r="2424" spans="2:8" x14ac:dyDescent="0.3">
      <c r="E2424" t="s">
        <v>243</v>
      </c>
    </row>
    <row r="2425" spans="2:8" x14ac:dyDescent="0.3">
      <c r="E2425" t="s">
        <v>244</v>
      </c>
    </row>
    <row r="2426" spans="2:8" x14ac:dyDescent="0.3">
      <c r="E2426" t="s">
        <v>245</v>
      </c>
      <c r="F2426" s="9">
        <v>20000</v>
      </c>
    </row>
    <row r="2428" spans="2:8" x14ac:dyDescent="0.3">
      <c r="B2428" s="72" t="s">
        <v>246</v>
      </c>
      <c r="C2428" s="72" t="s">
        <v>247</v>
      </c>
      <c r="D2428" t="s">
        <v>248</v>
      </c>
      <c r="E2428" t="s">
        <v>249</v>
      </c>
      <c r="F2428" s="9" t="s">
        <v>250</v>
      </c>
      <c r="G2428" t="s">
        <v>251</v>
      </c>
      <c r="H2428" t="s">
        <v>252</v>
      </c>
    </row>
    <row r="2429" spans="2:8" x14ac:dyDescent="0.3">
      <c r="B2429" s="72" t="s">
        <v>261</v>
      </c>
      <c r="C2429" s="72" t="s">
        <v>210</v>
      </c>
      <c r="E2429" t="s">
        <v>211</v>
      </c>
      <c r="H2429" t="s">
        <v>212</v>
      </c>
    </row>
    <row r="2430" spans="2:8" x14ac:dyDescent="0.3">
      <c r="B2430" s="72"/>
      <c r="C2430" s="72"/>
    </row>
    <row r="2431" spans="2:8" x14ac:dyDescent="0.3">
      <c r="B2431" s="72"/>
      <c r="C2431" s="72" t="s">
        <v>213</v>
      </c>
      <c r="E2431" t="s">
        <v>214</v>
      </c>
      <c r="F2431" s="9">
        <v>103040</v>
      </c>
      <c r="G2431" s="9">
        <f t="shared" ref="G2431" si="8">SUM(F2431,F2432,F2435,F2436)</f>
        <v>1089042</v>
      </c>
      <c r="H2431" t="s">
        <v>215</v>
      </c>
    </row>
    <row r="2432" spans="2:8" x14ac:dyDescent="0.3">
      <c r="B2432" s="72"/>
      <c r="C2432" s="72"/>
      <c r="E2432" t="s">
        <v>216</v>
      </c>
      <c r="F2432" s="9">
        <v>772548</v>
      </c>
      <c r="H2432" t="s">
        <v>215</v>
      </c>
    </row>
    <row r="2433" spans="2:8" x14ac:dyDescent="0.3">
      <c r="B2433" s="72"/>
      <c r="C2433" s="72"/>
      <c r="E2433" t="s">
        <v>217</v>
      </c>
      <c r="F2433" s="9">
        <v>543090</v>
      </c>
      <c r="G2433" s="9">
        <f t="shared" ref="G2433" si="9">SUM(F2433,F2445,F2455,F2438)</f>
        <v>1124068</v>
      </c>
      <c r="H2433" t="s">
        <v>218</v>
      </c>
    </row>
    <row r="2434" spans="2:8" x14ac:dyDescent="0.3">
      <c r="B2434" s="72"/>
      <c r="C2434" s="72"/>
      <c r="G2434" s="9">
        <f t="shared" ref="G2434" si="10">F2437</f>
        <v>38980</v>
      </c>
      <c r="H2434" t="s">
        <v>219</v>
      </c>
    </row>
    <row r="2435" spans="2:8" x14ac:dyDescent="0.3">
      <c r="B2435" s="72"/>
      <c r="C2435" s="72"/>
      <c r="E2435" t="s">
        <v>220</v>
      </c>
      <c r="F2435" s="9">
        <v>113454</v>
      </c>
      <c r="H2435" t="s">
        <v>215</v>
      </c>
    </row>
    <row r="2436" spans="2:8" x14ac:dyDescent="0.3">
      <c r="B2436" s="72"/>
      <c r="C2436" s="72"/>
      <c r="E2436" t="s">
        <v>221</v>
      </c>
      <c r="F2436" s="9">
        <v>100000</v>
      </c>
      <c r="H2436" t="s">
        <v>215</v>
      </c>
    </row>
    <row r="2437" spans="2:8" x14ac:dyDescent="0.3">
      <c r="B2437" s="72"/>
      <c r="C2437" s="72"/>
      <c r="E2437" t="s">
        <v>222</v>
      </c>
      <c r="F2437" s="9">
        <v>38980</v>
      </c>
      <c r="H2437" t="s">
        <v>219</v>
      </c>
    </row>
    <row r="2438" spans="2:8" x14ac:dyDescent="0.3">
      <c r="B2438" s="72"/>
      <c r="C2438" s="72"/>
      <c r="E2438" t="s">
        <v>253</v>
      </c>
      <c r="F2438" s="9">
        <v>17000</v>
      </c>
    </row>
    <row r="2439" spans="2:8" x14ac:dyDescent="0.3">
      <c r="B2439" s="72"/>
      <c r="C2439" s="72"/>
      <c r="E2439" t="s">
        <v>223</v>
      </c>
      <c r="F2439" s="9">
        <v>200000</v>
      </c>
      <c r="H2439" t="s">
        <v>224</v>
      </c>
    </row>
    <row r="2440" spans="2:8" x14ac:dyDescent="0.3">
      <c r="B2440" s="72"/>
      <c r="C2440" s="72" t="s">
        <v>225</v>
      </c>
      <c r="E2440" t="s">
        <v>226</v>
      </c>
      <c r="F2440" s="9">
        <v>300000</v>
      </c>
      <c r="H2440" t="s">
        <v>227</v>
      </c>
    </row>
    <row r="2441" spans="2:8" x14ac:dyDescent="0.3">
      <c r="B2441" s="72"/>
      <c r="C2441" s="72"/>
      <c r="E2441" t="s">
        <v>228</v>
      </c>
      <c r="F2441" s="9">
        <v>200000</v>
      </c>
      <c r="H2441" t="s">
        <v>224</v>
      </c>
    </row>
    <row r="2442" spans="2:8" x14ac:dyDescent="0.3">
      <c r="B2442" s="72"/>
      <c r="C2442" s="72" t="s">
        <v>229</v>
      </c>
      <c r="E2442" t="s">
        <v>230</v>
      </c>
      <c r="H2442" t="s">
        <v>215</v>
      </c>
    </row>
    <row r="2443" spans="2:8" x14ac:dyDescent="0.3">
      <c r="B2443" s="72"/>
      <c r="C2443" s="72"/>
      <c r="E2443" t="s">
        <v>231</v>
      </c>
      <c r="H2443" t="s">
        <v>215</v>
      </c>
    </row>
    <row r="2444" spans="2:8" x14ac:dyDescent="0.3">
      <c r="B2444" s="72"/>
      <c r="C2444" s="72"/>
      <c r="E2444" t="s">
        <v>232</v>
      </c>
    </row>
    <row r="2445" spans="2:8" x14ac:dyDescent="0.3">
      <c r="B2445" s="72"/>
      <c r="C2445" s="72"/>
      <c r="E2445" t="s">
        <v>233</v>
      </c>
      <c r="F2445" s="9">
        <v>563978</v>
      </c>
    </row>
    <row r="2446" spans="2:8" x14ac:dyDescent="0.3">
      <c r="B2446" s="72"/>
      <c r="C2446" s="72"/>
      <c r="E2446" t="s">
        <v>234</v>
      </c>
      <c r="H2446" t="s">
        <v>78</v>
      </c>
    </row>
    <row r="2447" spans="2:8" x14ac:dyDescent="0.3">
      <c r="B2447" s="72"/>
      <c r="C2447" s="72"/>
      <c r="E2447" t="s">
        <v>255</v>
      </c>
      <c r="F2447" s="9">
        <v>530856</v>
      </c>
    </row>
    <row r="2448" spans="2:8" x14ac:dyDescent="0.3">
      <c r="B2448" s="72"/>
      <c r="C2448" s="72"/>
      <c r="E2448" t="s">
        <v>256</v>
      </c>
      <c r="F2448" s="9">
        <v>330000</v>
      </c>
    </row>
    <row r="2449" spans="2:8" x14ac:dyDescent="0.3">
      <c r="B2449" s="72"/>
      <c r="C2449" s="72" t="s">
        <v>236</v>
      </c>
      <c r="E2449" t="s">
        <v>237</v>
      </c>
    </row>
    <row r="2450" spans="2:8" x14ac:dyDescent="0.3">
      <c r="B2450" s="72"/>
      <c r="C2450" s="72"/>
      <c r="E2450" t="s">
        <v>238</v>
      </c>
    </row>
    <row r="2451" spans="2:8" x14ac:dyDescent="0.3">
      <c r="B2451" s="72"/>
      <c r="C2451" s="72"/>
      <c r="E2451" t="s">
        <v>239</v>
      </c>
    </row>
    <row r="2452" spans="2:8" x14ac:dyDescent="0.3">
      <c r="B2452" s="72"/>
      <c r="C2452" s="72"/>
      <c r="E2452" t="s">
        <v>240</v>
      </c>
      <c r="F2452" s="9">
        <f t="shared" ref="F2452" si="11">SUM(F2431:F2451)</f>
        <v>3812946</v>
      </c>
    </row>
    <row r="2453" spans="2:8" x14ac:dyDescent="0.3">
      <c r="B2453" s="72"/>
      <c r="C2453" s="72" t="s">
        <v>241</v>
      </c>
      <c r="E2453" t="s">
        <v>242</v>
      </c>
    </row>
    <row r="2454" spans="2:8" x14ac:dyDescent="0.3">
      <c r="E2454" t="s">
        <v>243</v>
      </c>
    </row>
    <row r="2455" spans="2:8" x14ac:dyDescent="0.3">
      <c r="E2455" t="s">
        <v>244</v>
      </c>
    </row>
    <row r="2456" spans="2:8" x14ac:dyDescent="0.3">
      <c r="E2456" t="s">
        <v>245</v>
      </c>
      <c r="F2456" s="9">
        <v>20000</v>
      </c>
    </row>
    <row r="2458" spans="2:8" x14ac:dyDescent="0.3">
      <c r="B2458" s="72" t="s">
        <v>246</v>
      </c>
      <c r="C2458" s="72" t="s">
        <v>247</v>
      </c>
      <c r="D2458" t="s">
        <v>248</v>
      </c>
      <c r="E2458" t="s">
        <v>249</v>
      </c>
      <c r="F2458" s="9" t="s">
        <v>250</v>
      </c>
      <c r="G2458" t="s">
        <v>251</v>
      </c>
      <c r="H2458" t="s">
        <v>252</v>
      </c>
    </row>
    <row r="2459" spans="2:8" x14ac:dyDescent="0.3">
      <c r="B2459" s="72">
        <v>2023.03</v>
      </c>
      <c r="C2459" s="72" t="s">
        <v>210</v>
      </c>
      <c r="E2459" t="s">
        <v>211</v>
      </c>
      <c r="H2459" t="s">
        <v>212</v>
      </c>
    </row>
    <row r="2460" spans="2:8" x14ac:dyDescent="0.3">
      <c r="B2460" s="72"/>
      <c r="C2460" s="72"/>
    </row>
    <row r="2461" spans="2:8" x14ac:dyDescent="0.3">
      <c r="B2461" s="72"/>
      <c r="C2461" s="72" t="s">
        <v>213</v>
      </c>
      <c r="E2461" t="s">
        <v>214</v>
      </c>
      <c r="F2461" s="9">
        <v>103040</v>
      </c>
      <c r="G2461" s="9">
        <f t="shared" ref="G2461" si="12">SUM(F2461,F2462,F2465,F2466)</f>
        <v>858216</v>
      </c>
      <c r="H2461" t="s">
        <v>215</v>
      </c>
    </row>
    <row r="2462" spans="2:8" x14ac:dyDescent="0.3">
      <c r="B2462" s="72"/>
      <c r="C2462" s="72"/>
      <c r="E2462" t="s">
        <v>216</v>
      </c>
      <c r="F2462" s="9">
        <v>541722</v>
      </c>
      <c r="H2462" t="s">
        <v>215</v>
      </c>
    </row>
    <row r="2463" spans="2:8" x14ac:dyDescent="0.3">
      <c r="B2463" s="72"/>
      <c r="C2463" s="72"/>
      <c r="E2463" t="s">
        <v>217</v>
      </c>
      <c r="F2463" s="9">
        <v>810770</v>
      </c>
      <c r="G2463" s="9">
        <f t="shared" ref="G2463" si="13">SUM(F2463,F2475,F2485,F2468)</f>
        <v>1388927</v>
      </c>
      <c r="H2463" t="s">
        <v>218</v>
      </c>
    </row>
    <row r="2464" spans="2:8" x14ac:dyDescent="0.3">
      <c r="B2464" s="72"/>
      <c r="C2464" s="72"/>
      <c r="G2464" s="9">
        <f t="shared" ref="G2464" si="14">F2467</f>
        <v>38980</v>
      </c>
      <c r="H2464" t="s">
        <v>219</v>
      </c>
    </row>
    <row r="2465" spans="2:8" x14ac:dyDescent="0.3">
      <c r="B2465" s="72"/>
      <c r="C2465" s="72"/>
      <c r="E2465" t="s">
        <v>220</v>
      </c>
      <c r="F2465" s="9">
        <v>113454</v>
      </c>
      <c r="H2465" t="s">
        <v>215</v>
      </c>
    </row>
    <row r="2466" spans="2:8" x14ac:dyDescent="0.3">
      <c r="B2466" s="72"/>
      <c r="C2466" s="72"/>
      <c r="E2466" t="s">
        <v>221</v>
      </c>
      <c r="F2466" s="9">
        <v>100000</v>
      </c>
      <c r="H2466" t="s">
        <v>215</v>
      </c>
    </row>
    <row r="2467" spans="2:8" x14ac:dyDescent="0.3">
      <c r="B2467" s="72"/>
      <c r="C2467" s="72"/>
      <c r="E2467" t="s">
        <v>222</v>
      </c>
      <c r="F2467" s="9">
        <v>38980</v>
      </c>
      <c r="H2467" t="s">
        <v>219</v>
      </c>
    </row>
    <row r="2468" spans="2:8" x14ac:dyDescent="0.3">
      <c r="B2468" s="72"/>
      <c r="C2468" s="72"/>
      <c r="E2468" t="s">
        <v>253</v>
      </c>
      <c r="F2468" s="9">
        <v>17000</v>
      </c>
    </row>
    <row r="2469" spans="2:8" x14ac:dyDescent="0.3">
      <c r="B2469" s="72"/>
      <c r="C2469" s="72"/>
      <c r="E2469" t="s">
        <v>223</v>
      </c>
      <c r="F2469" s="9">
        <v>200000</v>
      </c>
      <c r="H2469" t="s">
        <v>224</v>
      </c>
    </row>
    <row r="2470" spans="2:8" x14ac:dyDescent="0.3">
      <c r="B2470" s="72"/>
      <c r="C2470" s="72" t="s">
        <v>225</v>
      </c>
      <c r="E2470" t="s">
        <v>226</v>
      </c>
      <c r="F2470" s="9">
        <v>300000</v>
      </c>
      <c r="H2470" t="s">
        <v>227</v>
      </c>
    </row>
    <row r="2471" spans="2:8" x14ac:dyDescent="0.3">
      <c r="B2471" s="72"/>
      <c r="C2471" s="72"/>
      <c r="E2471" t="s">
        <v>228</v>
      </c>
      <c r="F2471" s="9">
        <v>200000</v>
      </c>
      <c r="H2471" t="s">
        <v>224</v>
      </c>
    </row>
    <row r="2472" spans="2:8" x14ac:dyDescent="0.3">
      <c r="B2472" s="72"/>
      <c r="C2472" s="72" t="s">
        <v>229</v>
      </c>
      <c r="E2472" t="s">
        <v>230</v>
      </c>
      <c r="H2472" t="s">
        <v>215</v>
      </c>
    </row>
    <row r="2473" spans="2:8" x14ac:dyDescent="0.3">
      <c r="B2473" s="72"/>
      <c r="C2473" s="72"/>
      <c r="E2473" t="s">
        <v>231</v>
      </c>
      <c r="H2473" t="s">
        <v>215</v>
      </c>
    </row>
    <row r="2474" spans="2:8" x14ac:dyDescent="0.3">
      <c r="B2474" s="72"/>
      <c r="C2474" s="72"/>
      <c r="E2474" t="s">
        <v>232</v>
      </c>
    </row>
    <row r="2475" spans="2:8" x14ac:dyDescent="0.3">
      <c r="B2475" s="72"/>
      <c r="C2475" s="72"/>
      <c r="E2475" t="s">
        <v>233</v>
      </c>
      <c r="F2475" s="9">
        <v>561157</v>
      </c>
    </row>
    <row r="2476" spans="2:8" x14ac:dyDescent="0.3">
      <c r="B2476" s="72"/>
      <c r="C2476" s="72"/>
      <c r="E2476" t="s">
        <v>234</v>
      </c>
      <c r="H2476" t="s">
        <v>78</v>
      </c>
    </row>
    <row r="2477" spans="2:8" x14ac:dyDescent="0.3">
      <c r="B2477" s="72"/>
      <c r="C2477" s="72"/>
      <c r="E2477" t="s">
        <v>255</v>
      </c>
      <c r="F2477" s="9">
        <v>530856</v>
      </c>
    </row>
    <row r="2478" spans="2:8" x14ac:dyDescent="0.3">
      <c r="B2478" s="72"/>
      <c r="C2478" s="72"/>
      <c r="E2478" t="s">
        <v>256</v>
      </c>
      <c r="F2478" s="9">
        <v>330000</v>
      </c>
    </row>
    <row r="2479" spans="2:8" x14ac:dyDescent="0.3">
      <c r="B2479" s="72"/>
      <c r="C2479" s="72" t="s">
        <v>236</v>
      </c>
      <c r="E2479" t="s">
        <v>237</v>
      </c>
    </row>
    <row r="2480" spans="2:8" x14ac:dyDescent="0.3">
      <c r="B2480" s="72"/>
      <c r="C2480" s="72"/>
      <c r="E2480" t="s">
        <v>238</v>
      </c>
    </row>
    <row r="2481" spans="2:8" x14ac:dyDescent="0.3">
      <c r="B2481" s="72"/>
      <c r="C2481" s="72"/>
      <c r="E2481" t="s">
        <v>239</v>
      </c>
    </row>
    <row r="2482" spans="2:8" x14ac:dyDescent="0.3">
      <c r="B2482" s="72"/>
      <c r="C2482" s="72"/>
      <c r="E2482" t="s">
        <v>240</v>
      </c>
      <c r="F2482" s="9">
        <f t="shared" ref="F2482" si="15">SUM(F2461:F2481)</f>
        <v>3846979</v>
      </c>
    </row>
    <row r="2483" spans="2:8" x14ac:dyDescent="0.3">
      <c r="B2483" s="72"/>
      <c r="C2483" s="72" t="s">
        <v>241</v>
      </c>
      <c r="E2483" t="s">
        <v>242</v>
      </c>
    </row>
    <row r="2484" spans="2:8" x14ac:dyDescent="0.3">
      <c r="E2484" t="s">
        <v>243</v>
      </c>
    </row>
    <row r="2485" spans="2:8" x14ac:dyDescent="0.3">
      <c r="E2485" t="s">
        <v>244</v>
      </c>
    </row>
    <row r="2486" spans="2:8" x14ac:dyDescent="0.3">
      <c r="E2486" t="s">
        <v>245</v>
      </c>
      <c r="F2486" s="9">
        <v>20000</v>
      </c>
    </row>
    <row r="2488" spans="2:8" x14ac:dyDescent="0.3">
      <c r="B2488" s="72" t="s">
        <v>246</v>
      </c>
      <c r="C2488" s="72" t="s">
        <v>247</v>
      </c>
      <c r="D2488" t="s">
        <v>248</v>
      </c>
      <c r="E2488" t="s">
        <v>249</v>
      </c>
      <c r="F2488" s="9" t="s">
        <v>250</v>
      </c>
      <c r="G2488" t="s">
        <v>251</v>
      </c>
      <c r="H2488" t="s">
        <v>252</v>
      </c>
    </row>
    <row r="2489" spans="2:8" x14ac:dyDescent="0.3">
      <c r="B2489" s="72">
        <v>2023.04</v>
      </c>
      <c r="C2489" s="72" t="s">
        <v>210</v>
      </c>
      <c r="E2489" t="s">
        <v>211</v>
      </c>
      <c r="H2489" t="s">
        <v>212</v>
      </c>
    </row>
    <row r="2490" spans="2:8" x14ac:dyDescent="0.3">
      <c r="B2490" s="72"/>
      <c r="C2490" s="72"/>
    </row>
    <row r="2491" spans="2:8" x14ac:dyDescent="0.3">
      <c r="B2491" s="72"/>
      <c r="C2491" s="72" t="s">
        <v>213</v>
      </c>
      <c r="E2491" t="s">
        <v>214</v>
      </c>
      <c r="F2491" s="9">
        <v>103040</v>
      </c>
      <c r="G2491" s="9">
        <f t="shared" ref="G2491" si="16">SUM(F2491,F2492,F2495,F2496)</f>
        <v>1055070</v>
      </c>
      <c r="H2491" t="s">
        <v>215</v>
      </c>
    </row>
    <row r="2492" spans="2:8" x14ac:dyDescent="0.3">
      <c r="B2492" s="72"/>
      <c r="C2492" s="72"/>
      <c r="E2492" t="s">
        <v>216</v>
      </c>
      <c r="F2492" s="9">
        <v>738576</v>
      </c>
      <c r="H2492" t="s">
        <v>215</v>
      </c>
    </row>
    <row r="2493" spans="2:8" x14ac:dyDescent="0.3">
      <c r="B2493" s="72"/>
      <c r="C2493" s="72"/>
      <c r="E2493" t="s">
        <v>217</v>
      </c>
      <c r="F2493" s="9">
        <v>617300</v>
      </c>
      <c r="G2493" s="9">
        <f t="shared" ref="G2493" si="17">SUM(F2493,F2505,F2515,F2498)</f>
        <v>1195457</v>
      </c>
      <c r="H2493" t="s">
        <v>218</v>
      </c>
    </row>
    <row r="2494" spans="2:8" x14ac:dyDescent="0.3">
      <c r="B2494" s="72"/>
      <c r="C2494" s="72"/>
      <c r="G2494" s="9">
        <f t="shared" ref="G2494" si="18">F2497</f>
        <v>38980</v>
      </c>
      <c r="H2494" t="s">
        <v>219</v>
      </c>
    </row>
    <row r="2495" spans="2:8" x14ac:dyDescent="0.3">
      <c r="B2495" s="72"/>
      <c r="C2495" s="72"/>
      <c r="E2495" t="s">
        <v>220</v>
      </c>
      <c r="F2495" s="9">
        <v>113454</v>
      </c>
      <c r="H2495" t="s">
        <v>215</v>
      </c>
    </row>
    <row r="2496" spans="2:8" x14ac:dyDescent="0.3">
      <c r="B2496" s="72"/>
      <c r="C2496" s="72"/>
      <c r="E2496" t="s">
        <v>221</v>
      </c>
      <c r="F2496" s="9">
        <v>100000</v>
      </c>
      <c r="H2496" t="s">
        <v>215</v>
      </c>
    </row>
    <row r="2497" spans="2:8" x14ac:dyDescent="0.3">
      <c r="B2497" s="72"/>
      <c r="C2497" s="72"/>
      <c r="E2497" t="s">
        <v>222</v>
      </c>
      <c r="F2497" s="9">
        <v>38980</v>
      </c>
      <c r="H2497" t="s">
        <v>219</v>
      </c>
    </row>
    <row r="2498" spans="2:8" x14ac:dyDescent="0.3">
      <c r="B2498" s="72"/>
      <c r="C2498" s="72"/>
      <c r="E2498" t="s">
        <v>253</v>
      </c>
      <c r="F2498" s="9">
        <v>17000</v>
      </c>
    </row>
    <row r="2499" spans="2:8" x14ac:dyDescent="0.3">
      <c r="B2499" s="72"/>
      <c r="C2499" s="72"/>
      <c r="E2499" t="s">
        <v>223</v>
      </c>
      <c r="F2499" s="9">
        <v>200000</v>
      </c>
      <c r="H2499" t="s">
        <v>224</v>
      </c>
    </row>
    <row r="2500" spans="2:8" x14ac:dyDescent="0.3">
      <c r="B2500" s="72"/>
      <c r="C2500" s="72" t="s">
        <v>225</v>
      </c>
      <c r="E2500" t="s">
        <v>226</v>
      </c>
      <c r="F2500" s="9">
        <v>300000</v>
      </c>
      <c r="H2500" t="s">
        <v>227</v>
      </c>
    </row>
    <row r="2501" spans="2:8" x14ac:dyDescent="0.3">
      <c r="B2501" s="72"/>
      <c r="C2501" s="72"/>
      <c r="E2501" t="s">
        <v>228</v>
      </c>
      <c r="F2501" s="9">
        <v>200000</v>
      </c>
      <c r="H2501" t="s">
        <v>224</v>
      </c>
    </row>
    <row r="2502" spans="2:8" x14ac:dyDescent="0.3">
      <c r="B2502" s="72"/>
      <c r="C2502" s="72" t="s">
        <v>229</v>
      </c>
      <c r="E2502" t="s">
        <v>230</v>
      </c>
      <c r="H2502" t="s">
        <v>215</v>
      </c>
    </row>
    <row r="2503" spans="2:8" x14ac:dyDescent="0.3">
      <c r="B2503" s="72"/>
      <c r="C2503" s="72"/>
      <c r="E2503" t="s">
        <v>231</v>
      </c>
      <c r="H2503" t="s">
        <v>215</v>
      </c>
    </row>
    <row r="2504" spans="2:8" x14ac:dyDescent="0.3">
      <c r="B2504" s="72"/>
      <c r="C2504" s="72"/>
      <c r="E2504" t="s">
        <v>232</v>
      </c>
    </row>
    <row r="2505" spans="2:8" x14ac:dyDescent="0.3">
      <c r="B2505" s="72"/>
      <c r="C2505" s="72"/>
      <c r="E2505" t="s">
        <v>233</v>
      </c>
      <c r="F2505" s="9">
        <v>561157</v>
      </c>
    </row>
    <row r="2506" spans="2:8" x14ac:dyDescent="0.3">
      <c r="B2506" s="72"/>
      <c r="C2506" s="72"/>
      <c r="E2506" t="s">
        <v>234</v>
      </c>
      <c r="H2506" t="s">
        <v>78</v>
      </c>
    </row>
    <row r="2507" spans="2:8" x14ac:dyDescent="0.3">
      <c r="B2507" s="72"/>
      <c r="C2507" s="72"/>
      <c r="E2507" t="s">
        <v>255</v>
      </c>
      <c r="F2507" s="9">
        <v>530856</v>
      </c>
    </row>
    <row r="2508" spans="2:8" x14ac:dyDescent="0.3">
      <c r="B2508" s="72"/>
      <c r="C2508" s="72"/>
      <c r="E2508" t="s">
        <v>256</v>
      </c>
    </row>
    <row r="2509" spans="2:8" x14ac:dyDescent="0.3">
      <c r="B2509" s="72"/>
      <c r="C2509" s="72" t="s">
        <v>236</v>
      </c>
      <c r="E2509" t="s">
        <v>237</v>
      </c>
    </row>
    <row r="2510" spans="2:8" x14ac:dyDescent="0.3">
      <c r="B2510" s="72"/>
      <c r="C2510" s="72"/>
      <c r="E2510" t="s">
        <v>238</v>
      </c>
    </row>
    <row r="2511" spans="2:8" x14ac:dyDescent="0.3">
      <c r="B2511" s="72"/>
      <c r="C2511" s="72"/>
      <c r="E2511" t="s">
        <v>239</v>
      </c>
    </row>
    <row r="2512" spans="2:8" x14ac:dyDescent="0.3">
      <c r="B2512" s="72"/>
      <c r="C2512" s="72"/>
      <c r="E2512" t="s">
        <v>240</v>
      </c>
      <c r="F2512" s="9">
        <f t="shared" ref="F2512" si="19">SUM(F2491:F2511)</f>
        <v>3520363</v>
      </c>
    </row>
    <row r="2513" spans="2:8" x14ac:dyDescent="0.3">
      <c r="B2513" s="72"/>
      <c r="C2513" s="72" t="s">
        <v>241</v>
      </c>
      <c r="E2513" t="s">
        <v>242</v>
      </c>
    </row>
    <row r="2514" spans="2:8" x14ac:dyDescent="0.3">
      <c r="E2514" t="s">
        <v>243</v>
      </c>
    </row>
    <row r="2515" spans="2:8" x14ac:dyDescent="0.3">
      <c r="E2515" t="s">
        <v>244</v>
      </c>
    </row>
    <row r="2516" spans="2:8" x14ac:dyDescent="0.3">
      <c r="E2516" t="s">
        <v>245</v>
      </c>
      <c r="F2516" s="9">
        <v>20000</v>
      </c>
    </row>
    <row r="2518" spans="2:8" x14ac:dyDescent="0.3">
      <c r="B2518" s="72" t="s">
        <v>246</v>
      </c>
      <c r="C2518" s="72" t="s">
        <v>247</v>
      </c>
      <c r="D2518" t="s">
        <v>248</v>
      </c>
      <c r="E2518" t="s">
        <v>249</v>
      </c>
      <c r="F2518" s="9" t="s">
        <v>250</v>
      </c>
      <c r="G2518" t="s">
        <v>251</v>
      </c>
      <c r="H2518" t="s">
        <v>252</v>
      </c>
    </row>
    <row r="2519" spans="2:8" x14ac:dyDescent="0.3">
      <c r="B2519" s="72">
        <v>2023.05</v>
      </c>
      <c r="C2519" s="72" t="s">
        <v>210</v>
      </c>
      <c r="E2519" t="s">
        <v>211</v>
      </c>
      <c r="H2519" t="s">
        <v>212</v>
      </c>
    </row>
    <row r="2520" spans="2:8" x14ac:dyDescent="0.3">
      <c r="B2520" s="72"/>
      <c r="C2520" s="72"/>
    </row>
    <row r="2521" spans="2:8" x14ac:dyDescent="0.3">
      <c r="B2521" s="72"/>
      <c r="C2521" s="72" t="s">
        <v>213</v>
      </c>
      <c r="E2521" t="s">
        <v>214</v>
      </c>
      <c r="F2521" s="9">
        <v>103040</v>
      </c>
      <c r="G2521" s="9">
        <f t="shared" ref="G2521" si="20">SUM(F2521,F2522,F2525,F2526)</f>
        <v>1333847</v>
      </c>
      <c r="H2521" t="s">
        <v>215</v>
      </c>
    </row>
    <row r="2522" spans="2:8" x14ac:dyDescent="0.3">
      <c r="B2522" s="72"/>
      <c r="C2522" s="72"/>
      <c r="E2522" t="s">
        <v>216</v>
      </c>
      <c r="F2522" s="9">
        <v>1017353</v>
      </c>
      <c r="H2522" t="s">
        <v>215</v>
      </c>
    </row>
    <row r="2523" spans="2:8" x14ac:dyDescent="0.3">
      <c r="B2523" s="72"/>
      <c r="C2523" s="72"/>
      <c r="E2523" t="s">
        <v>217</v>
      </c>
      <c r="F2523" s="9">
        <v>834869</v>
      </c>
      <c r="G2523" s="9">
        <f t="shared" ref="G2523" si="21">SUM(F2523,F2535,F2545,F2528)</f>
        <v>1385393</v>
      </c>
      <c r="H2523" t="s">
        <v>218</v>
      </c>
    </row>
    <row r="2524" spans="2:8" x14ac:dyDescent="0.3">
      <c r="B2524" s="72"/>
      <c r="C2524" s="72"/>
      <c r="G2524" s="9">
        <f t="shared" ref="G2524" si="22">F2527</f>
        <v>38980</v>
      </c>
      <c r="H2524" t="s">
        <v>219</v>
      </c>
    </row>
    <row r="2525" spans="2:8" x14ac:dyDescent="0.3">
      <c r="B2525" s="72"/>
      <c r="C2525" s="72"/>
      <c r="E2525" t="s">
        <v>220</v>
      </c>
      <c r="F2525" s="9">
        <v>113454</v>
      </c>
      <c r="H2525" t="s">
        <v>215</v>
      </c>
    </row>
    <row r="2526" spans="2:8" x14ac:dyDescent="0.3">
      <c r="B2526" s="72"/>
      <c r="C2526" s="72"/>
      <c r="E2526" t="s">
        <v>221</v>
      </c>
      <c r="F2526" s="9">
        <v>100000</v>
      </c>
      <c r="H2526" t="s">
        <v>215</v>
      </c>
    </row>
    <row r="2527" spans="2:8" x14ac:dyDescent="0.3">
      <c r="B2527" s="72"/>
      <c r="C2527" s="72"/>
      <c r="E2527" t="s">
        <v>222</v>
      </c>
      <c r="F2527" s="9">
        <v>38980</v>
      </c>
      <c r="H2527" t="s">
        <v>219</v>
      </c>
    </row>
    <row r="2528" spans="2:8" x14ac:dyDescent="0.3">
      <c r="B2528" s="72"/>
      <c r="C2528" s="72"/>
      <c r="E2528" t="s">
        <v>253</v>
      </c>
      <c r="F2528" s="9">
        <v>17000</v>
      </c>
    </row>
    <row r="2529" spans="2:8" x14ac:dyDescent="0.3">
      <c r="B2529" s="72"/>
      <c r="C2529" s="72"/>
      <c r="E2529" t="s">
        <v>223</v>
      </c>
      <c r="F2529" s="9">
        <v>200000</v>
      </c>
      <c r="H2529" t="s">
        <v>224</v>
      </c>
    </row>
    <row r="2530" spans="2:8" x14ac:dyDescent="0.3">
      <c r="B2530" s="72"/>
      <c r="C2530" s="72" t="s">
        <v>225</v>
      </c>
      <c r="E2530" t="s">
        <v>226</v>
      </c>
      <c r="F2530" s="9">
        <v>300000</v>
      </c>
      <c r="H2530" t="s">
        <v>227</v>
      </c>
    </row>
    <row r="2531" spans="2:8" x14ac:dyDescent="0.3">
      <c r="B2531" s="72"/>
      <c r="C2531" s="72"/>
      <c r="E2531" t="s">
        <v>228</v>
      </c>
      <c r="F2531" s="9">
        <v>200000</v>
      </c>
      <c r="H2531" t="s">
        <v>224</v>
      </c>
    </row>
    <row r="2532" spans="2:8" x14ac:dyDescent="0.3">
      <c r="B2532" s="72"/>
      <c r="C2532" s="72" t="s">
        <v>229</v>
      </c>
      <c r="E2532" t="s">
        <v>230</v>
      </c>
      <c r="H2532" t="s">
        <v>215</v>
      </c>
    </row>
    <row r="2533" spans="2:8" x14ac:dyDescent="0.3">
      <c r="B2533" s="72"/>
      <c r="C2533" s="72"/>
      <c r="E2533" t="s">
        <v>231</v>
      </c>
      <c r="H2533" t="s">
        <v>215</v>
      </c>
    </row>
    <row r="2534" spans="2:8" x14ac:dyDescent="0.3">
      <c r="B2534" s="72"/>
      <c r="C2534" s="72"/>
      <c r="E2534" t="s">
        <v>232</v>
      </c>
    </row>
    <row r="2535" spans="2:8" x14ac:dyDescent="0.3">
      <c r="B2535" s="72"/>
      <c r="C2535" s="72"/>
      <c r="E2535" t="s">
        <v>233</v>
      </c>
      <c r="F2535" s="9">
        <v>533524</v>
      </c>
    </row>
    <row r="2536" spans="2:8" x14ac:dyDescent="0.3">
      <c r="B2536" s="72"/>
      <c r="C2536" s="72"/>
      <c r="E2536" t="s">
        <v>234</v>
      </c>
      <c r="H2536" t="s">
        <v>78</v>
      </c>
    </row>
    <row r="2537" spans="2:8" x14ac:dyDescent="0.3">
      <c r="B2537" s="72"/>
      <c r="C2537" s="72"/>
      <c r="E2537" t="s">
        <v>255</v>
      </c>
      <c r="F2537" s="9">
        <v>530856</v>
      </c>
    </row>
    <row r="2538" spans="2:8" x14ac:dyDescent="0.3">
      <c r="B2538" s="72"/>
      <c r="C2538" s="72"/>
      <c r="E2538" t="s">
        <v>256</v>
      </c>
    </row>
    <row r="2539" spans="2:8" x14ac:dyDescent="0.3">
      <c r="B2539" s="72"/>
      <c r="C2539" s="72" t="s">
        <v>236</v>
      </c>
      <c r="E2539" t="s">
        <v>237</v>
      </c>
    </row>
    <row r="2540" spans="2:8" x14ac:dyDescent="0.3">
      <c r="B2540" s="72"/>
      <c r="C2540" s="72"/>
      <c r="E2540" t="s">
        <v>238</v>
      </c>
    </row>
    <row r="2541" spans="2:8" x14ac:dyDescent="0.3">
      <c r="B2541" s="72"/>
      <c r="C2541" s="72"/>
      <c r="E2541" t="s">
        <v>239</v>
      </c>
    </row>
    <row r="2542" spans="2:8" x14ac:dyDescent="0.3">
      <c r="B2542" s="72"/>
      <c r="C2542" s="72"/>
      <c r="E2542" t="s">
        <v>240</v>
      </c>
      <c r="F2542" s="9">
        <f t="shared" ref="F2542" si="23">SUM(F2521:F2541)</f>
        <v>3989076</v>
      </c>
    </row>
    <row r="2543" spans="2:8" x14ac:dyDescent="0.3">
      <c r="B2543" s="72"/>
      <c r="C2543" s="72" t="s">
        <v>241</v>
      </c>
      <c r="E2543" t="s">
        <v>242</v>
      </c>
    </row>
    <row r="2544" spans="2:8" x14ac:dyDescent="0.3">
      <c r="E2544" t="s">
        <v>243</v>
      </c>
    </row>
    <row r="2545" spans="2:8" x14ac:dyDescent="0.3">
      <c r="E2545" t="s">
        <v>244</v>
      </c>
    </row>
    <row r="2546" spans="2:8" x14ac:dyDescent="0.3">
      <c r="E2546" t="s">
        <v>245</v>
      </c>
      <c r="F2546" s="9">
        <v>20000</v>
      </c>
    </row>
    <row r="2548" spans="2:8" x14ac:dyDescent="0.3">
      <c r="B2548" s="72" t="s">
        <v>246</v>
      </c>
      <c r="C2548" s="72" t="s">
        <v>247</v>
      </c>
      <c r="D2548" t="s">
        <v>248</v>
      </c>
      <c r="E2548" t="s">
        <v>249</v>
      </c>
      <c r="F2548" s="9" t="s">
        <v>250</v>
      </c>
      <c r="G2548" t="s">
        <v>251</v>
      </c>
      <c r="H2548" t="s">
        <v>252</v>
      </c>
    </row>
    <row r="2549" spans="2:8" x14ac:dyDescent="0.3">
      <c r="B2549" s="72">
        <v>2023.06</v>
      </c>
      <c r="C2549" s="72" t="s">
        <v>210</v>
      </c>
      <c r="E2549" t="s">
        <v>211</v>
      </c>
      <c r="H2549" t="s">
        <v>212</v>
      </c>
    </row>
    <row r="2550" spans="2:8" x14ac:dyDescent="0.3">
      <c r="B2550" s="72"/>
      <c r="C2550" s="72"/>
    </row>
    <row r="2551" spans="2:8" x14ac:dyDescent="0.3">
      <c r="B2551" s="72"/>
      <c r="C2551" s="72" t="s">
        <v>213</v>
      </c>
      <c r="E2551" t="s">
        <v>214</v>
      </c>
      <c r="F2551" s="9">
        <v>103040</v>
      </c>
      <c r="G2551" s="9">
        <f t="shared" ref="G2551" si="24">SUM(F2551,F2552,F2555,F2556)</f>
        <v>1217734</v>
      </c>
      <c r="H2551" t="s">
        <v>215</v>
      </c>
    </row>
    <row r="2552" spans="2:8" x14ac:dyDescent="0.3">
      <c r="B2552" s="72"/>
      <c r="C2552" s="72"/>
      <c r="E2552" t="s">
        <v>216</v>
      </c>
      <c r="F2552" s="9">
        <v>901240</v>
      </c>
      <c r="H2552" t="s">
        <v>215</v>
      </c>
    </row>
    <row r="2553" spans="2:8" x14ac:dyDescent="0.3">
      <c r="B2553" s="72"/>
      <c r="C2553" s="72"/>
      <c r="E2553" t="s">
        <v>217</v>
      </c>
      <c r="F2553" s="9">
        <v>1035923</v>
      </c>
      <c r="G2553" s="9">
        <f t="shared" ref="G2553" si="25">SUM(F2553,F2565,F2575,F2558)</f>
        <v>1586447</v>
      </c>
      <c r="H2553" t="s">
        <v>218</v>
      </c>
    </row>
    <row r="2554" spans="2:8" x14ac:dyDescent="0.3">
      <c r="B2554" s="72"/>
      <c r="C2554" s="72"/>
      <c r="G2554" s="9">
        <f t="shared" ref="G2554" si="26">F2557</f>
        <v>38980</v>
      </c>
      <c r="H2554" t="s">
        <v>219</v>
      </c>
    </row>
    <row r="2555" spans="2:8" x14ac:dyDescent="0.3">
      <c r="B2555" s="72"/>
      <c r="C2555" s="72"/>
      <c r="E2555" t="s">
        <v>220</v>
      </c>
      <c r="F2555" s="9">
        <v>113454</v>
      </c>
      <c r="H2555" t="s">
        <v>215</v>
      </c>
    </row>
    <row r="2556" spans="2:8" x14ac:dyDescent="0.3">
      <c r="B2556" s="72"/>
      <c r="C2556" s="72"/>
      <c r="E2556" t="s">
        <v>221</v>
      </c>
      <c r="F2556" s="9">
        <v>100000</v>
      </c>
      <c r="H2556" t="s">
        <v>215</v>
      </c>
    </row>
    <row r="2557" spans="2:8" x14ac:dyDescent="0.3">
      <c r="B2557" s="72"/>
      <c r="C2557" s="72"/>
      <c r="E2557" t="s">
        <v>222</v>
      </c>
      <c r="F2557" s="9">
        <v>38980</v>
      </c>
      <c r="H2557" t="s">
        <v>219</v>
      </c>
    </row>
    <row r="2558" spans="2:8" x14ac:dyDescent="0.3">
      <c r="B2558" s="72"/>
      <c r="C2558" s="72"/>
      <c r="E2558" t="s">
        <v>253</v>
      </c>
      <c r="F2558" s="9">
        <v>17000</v>
      </c>
    </row>
    <row r="2559" spans="2:8" x14ac:dyDescent="0.3">
      <c r="B2559" s="72"/>
      <c r="C2559" s="72"/>
      <c r="E2559" t="s">
        <v>223</v>
      </c>
      <c r="F2559" s="9">
        <v>200000</v>
      </c>
      <c r="H2559" t="s">
        <v>224</v>
      </c>
    </row>
    <row r="2560" spans="2:8" x14ac:dyDescent="0.3">
      <c r="B2560" s="72"/>
      <c r="C2560" s="72" t="s">
        <v>225</v>
      </c>
      <c r="E2560" t="s">
        <v>226</v>
      </c>
      <c r="F2560" s="9">
        <v>300000</v>
      </c>
      <c r="H2560" t="s">
        <v>227</v>
      </c>
    </row>
    <row r="2561" spans="2:8" x14ac:dyDescent="0.3">
      <c r="B2561" s="72"/>
      <c r="C2561" s="72"/>
      <c r="E2561" t="s">
        <v>228</v>
      </c>
      <c r="F2561" s="9">
        <v>200000</v>
      </c>
      <c r="H2561" t="s">
        <v>224</v>
      </c>
    </row>
    <row r="2562" spans="2:8" x14ac:dyDescent="0.3">
      <c r="B2562" s="72"/>
      <c r="C2562" s="72" t="s">
        <v>229</v>
      </c>
      <c r="E2562" t="s">
        <v>230</v>
      </c>
      <c r="H2562" t="s">
        <v>215</v>
      </c>
    </row>
    <row r="2563" spans="2:8" x14ac:dyDescent="0.3">
      <c r="B2563" s="72"/>
      <c r="C2563" s="72"/>
      <c r="E2563" t="s">
        <v>231</v>
      </c>
      <c r="H2563" t="s">
        <v>215</v>
      </c>
    </row>
    <row r="2564" spans="2:8" x14ac:dyDescent="0.3">
      <c r="B2564" s="72"/>
      <c r="C2564" s="72"/>
      <c r="E2564" t="s">
        <v>232</v>
      </c>
    </row>
    <row r="2565" spans="2:8" x14ac:dyDescent="0.3">
      <c r="B2565" s="72"/>
      <c r="C2565" s="72"/>
      <c r="E2565" t="s">
        <v>233</v>
      </c>
      <c r="F2565" s="9">
        <v>533524</v>
      </c>
    </row>
    <row r="2566" spans="2:8" x14ac:dyDescent="0.3">
      <c r="B2566" s="72"/>
      <c r="C2566" s="72"/>
      <c r="E2566" t="s">
        <v>234</v>
      </c>
      <c r="H2566" t="s">
        <v>78</v>
      </c>
    </row>
    <row r="2567" spans="2:8" x14ac:dyDescent="0.3">
      <c r="B2567" s="72"/>
      <c r="C2567" s="72"/>
      <c r="E2567" t="s">
        <v>255</v>
      </c>
      <c r="F2567" s="9">
        <v>530856</v>
      </c>
    </row>
    <row r="2568" spans="2:8" x14ac:dyDescent="0.3">
      <c r="B2568" s="72"/>
      <c r="C2568" s="72"/>
      <c r="E2568" t="s">
        <v>256</v>
      </c>
    </row>
    <row r="2569" spans="2:8" x14ac:dyDescent="0.3">
      <c r="B2569" s="72"/>
      <c r="C2569" s="72" t="s">
        <v>236</v>
      </c>
      <c r="E2569" t="s">
        <v>237</v>
      </c>
    </row>
    <row r="2570" spans="2:8" x14ac:dyDescent="0.3">
      <c r="B2570" s="72"/>
      <c r="C2570" s="72"/>
      <c r="E2570" t="s">
        <v>238</v>
      </c>
    </row>
    <row r="2571" spans="2:8" x14ac:dyDescent="0.3">
      <c r="B2571" s="72"/>
      <c r="C2571" s="72"/>
      <c r="E2571" t="s">
        <v>239</v>
      </c>
    </row>
    <row r="2572" spans="2:8" x14ac:dyDescent="0.3">
      <c r="B2572" s="72"/>
      <c r="C2572" s="72"/>
      <c r="E2572" t="s">
        <v>240</v>
      </c>
      <c r="F2572" s="9">
        <f t="shared" ref="F2572" si="27">SUM(F2551:F2571)</f>
        <v>4074017</v>
      </c>
    </row>
    <row r="2573" spans="2:8" x14ac:dyDescent="0.3">
      <c r="B2573" s="72"/>
      <c r="C2573" s="72" t="s">
        <v>241</v>
      </c>
      <c r="E2573" t="s">
        <v>242</v>
      </c>
    </row>
    <row r="2574" spans="2:8" x14ac:dyDescent="0.3">
      <c r="E2574" t="s">
        <v>243</v>
      </c>
    </row>
    <row r="2575" spans="2:8" x14ac:dyDescent="0.3">
      <c r="E2575" t="s">
        <v>244</v>
      </c>
    </row>
    <row r="2576" spans="2:8" x14ac:dyDescent="0.3">
      <c r="E2576" t="s">
        <v>245</v>
      </c>
      <c r="F2576" s="9">
        <v>20000</v>
      </c>
    </row>
    <row r="2578" spans="2:8" x14ac:dyDescent="0.3">
      <c r="B2578" s="72" t="s">
        <v>246</v>
      </c>
      <c r="C2578" s="72" t="s">
        <v>247</v>
      </c>
      <c r="D2578" t="s">
        <v>248</v>
      </c>
      <c r="E2578" t="s">
        <v>249</v>
      </c>
      <c r="F2578" s="9" t="s">
        <v>250</v>
      </c>
      <c r="G2578" t="s">
        <v>251</v>
      </c>
      <c r="H2578" t="s">
        <v>252</v>
      </c>
    </row>
    <row r="2579" spans="2:8" x14ac:dyDescent="0.3">
      <c r="B2579" s="72">
        <v>2023.07</v>
      </c>
      <c r="C2579" s="72" t="s">
        <v>210</v>
      </c>
      <c r="E2579" t="s">
        <v>211</v>
      </c>
      <c r="H2579" t="s">
        <v>212</v>
      </c>
    </row>
    <row r="2580" spans="2:8" x14ac:dyDescent="0.3">
      <c r="B2580" s="72"/>
      <c r="C2580" s="72"/>
    </row>
    <row r="2581" spans="2:8" x14ac:dyDescent="0.3">
      <c r="B2581" s="72"/>
      <c r="C2581" s="72" t="s">
        <v>213</v>
      </c>
      <c r="E2581" t="s">
        <v>214</v>
      </c>
      <c r="F2581" s="9">
        <v>103040</v>
      </c>
      <c r="G2581" s="9">
        <f t="shared" ref="G2581" si="28">SUM(F2581,F2582,F2585,F2586)</f>
        <v>1345772</v>
      </c>
      <c r="H2581" t="s">
        <v>215</v>
      </c>
    </row>
    <row r="2582" spans="2:8" x14ac:dyDescent="0.3">
      <c r="B2582" s="72"/>
      <c r="C2582" s="72"/>
      <c r="E2582" t="s">
        <v>216</v>
      </c>
      <c r="F2582" s="9">
        <v>1029278</v>
      </c>
      <c r="H2582" t="s">
        <v>215</v>
      </c>
    </row>
    <row r="2583" spans="2:8" x14ac:dyDescent="0.3">
      <c r="B2583" s="72"/>
      <c r="C2583" s="72"/>
      <c r="E2583" t="s">
        <v>217</v>
      </c>
      <c r="F2583" s="9">
        <v>899593</v>
      </c>
      <c r="G2583" s="9">
        <f t="shared" ref="G2583" si="29">SUM(F2583,F2595,F2605,F2588)</f>
        <v>1450117</v>
      </c>
      <c r="H2583" t="s">
        <v>218</v>
      </c>
    </row>
    <row r="2584" spans="2:8" x14ac:dyDescent="0.3">
      <c r="B2584" s="72"/>
      <c r="C2584" s="72"/>
      <c r="G2584" s="9">
        <f t="shared" ref="G2584" si="30">F2587</f>
        <v>38980</v>
      </c>
      <c r="H2584" t="s">
        <v>219</v>
      </c>
    </row>
    <row r="2585" spans="2:8" x14ac:dyDescent="0.3">
      <c r="B2585" s="72"/>
      <c r="C2585" s="72"/>
      <c r="E2585" t="s">
        <v>220</v>
      </c>
      <c r="F2585" s="9">
        <v>113454</v>
      </c>
      <c r="H2585" t="s">
        <v>215</v>
      </c>
    </row>
    <row r="2586" spans="2:8" x14ac:dyDescent="0.3">
      <c r="B2586" s="72"/>
      <c r="C2586" s="72"/>
      <c r="E2586" t="s">
        <v>221</v>
      </c>
      <c r="F2586" s="9">
        <v>100000</v>
      </c>
      <c r="H2586" t="s">
        <v>215</v>
      </c>
    </row>
    <row r="2587" spans="2:8" x14ac:dyDescent="0.3">
      <c r="B2587" s="72"/>
      <c r="C2587" s="72"/>
      <c r="E2587" t="s">
        <v>222</v>
      </c>
      <c r="F2587" s="9">
        <v>38980</v>
      </c>
      <c r="H2587" t="s">
        <v>219</v>
      </c>
    </row>
    <row r="2588" spans="2:8" x14ac:dyDescent="0.3">
      <c r="B2588" s="72"/>
      <c r="C2588" s="72"/>
      <c r="E2588" t="s">
        <v>253</v>
      </c>
      <c r="F2588" s="9">
        <v>17000</v>
      </c>
    </row>
    <row r="2589" spans="2:8" x14ac:dyDescent="0.3">
      <c r="B2589" s="72"/>
      <c r="C2589" s="72"/>
      <c r="E2589" t="s">
        <v>223</v>
      </c>
      <c r="F2589" s="9">
        <v>200000</v>
      </c>
      <c r="H2589" t="s">
        <v>224</v>
      </c>
    </row>
    <row r="2590" spans="2:8" x14ac:dyDescent="0.3">
      <c r="B2590" s="72"/>
      <c r="C2590" s="72" t="s">
        <v>225</v>
      </c>
      <c r="E2590" t="s">
        <v>226</v>
      </c>
      <c r="F2590" s="9">
        <v>300000</v>
      </c>
      <c r="H2590" t="s">
        <v>227</v>
      </c>
    </row>
    <row r="2591" spans="2:8" x14ac:dyDescent="0.3">
      <c r="B2591" s="72"/>
      <c r="C2591" s="72"/>
      <c r="E2591" t="s">
        <v>228</v>
      </c>
      <c r="F2591" s="9">
        <v>200000</v>
      </c>
      <c r="H2591" t="s">
        <v>224</v>
      </c>
    </row>
    <row r="2592" spans="2:8" x14ac:dyDescent="0.3">
      <c r="B2592" s="72"/>
      <c r="C2592" s="72" t="s">
        <v>229</v>
      </c>
      <c r="E2592" t="s">
        <v>230</v>
      </c>
      <c r="H2592" t="s">
        <v>215</v>
      </c>
    </row>
    <row r="2593" spans="2:8" x14ac:dyDescent="0.3">
      <c r="B2593" s="72"/>
      <c r="C2593" s="72"/>
      <c r="E2593" t="s">
        <v>231</v>
      </c>
      <c r="H2593" t="s">
        <v>215</v>
      </c>
    </row>
    <row r="2594" spans="2:8" x14ac:dyDescent="0.3">
      <c r="B2594" s="72"/>
      <c r="C2594" s="72"/>
      <c r="E2594" t="s">
        <v>232</v>
      </c>
    </row>
    <row r="2595" spans="2:8" x14ac:dyDescent="0.3">
      <c r="B2595" s="72"/>
      <c r="C2595" s="72"/>
      <c r="E2595" t="s">
        <v>233</v>
      </c>
      <c r="F2595" s="9">
        <v>533524</v>
      </c>
    </row>
    <row r="2596" spans="2:8" x14ac:dyDescent="0.3">
      <c r="B2596" s="72"/>
      <c r="C2596" s="72"/>
      <c r="E2596" t="s">
        <v>234</v>
      </c>
      <c r="H2596" t="s">
        <v>78</v>
      </c>
    </row>
    <row r="2597" spans="2:8" x14ac:dyDescent="0.3">
      <c r="B2597" s="72"/>
      <c r="C2597" s="72"/>
      <c r="E2597" t="s">
        <v>255</v>
      </c>
      <c r="F2597" s="9">
        <v>530856</v>
      </c>
    </row>
    <row r="2598" spans="2:8" x14ac:dyDescent="0.3">
      <c r="B2598" s="72"/>
      <c r="C2598" s="72"/>
      <c r="E2598" t="s">
        <v>256</v>
      </c>
    </row>
    <row r="2599" spans="2:8" x14ac:dyDescent="0.3">
      <c r="B2599" s="72"/>
      <c r="C2599" s="72" t="s">
        <v>236</v>
      </c>
      <c r="E2599" t="s">
        <v>237</v>
      </c>
    </row>
    <row r="2600" spans="2:8" x14ac:dyDescent="0.3">
      <c r="B2600" s="72"/>
      <c r="C2600" s="72"/>
      <c r="E2600" t="s">
        <v>238</v>
      </c>
    </row>
    <row r="2601" spans="2:8" x14ac:dyDescent="0.3">
      <c r="B2601" s="72"/>
      <c r="C2601" s="72"/>
      <c r="E2601" t="s">
        <v>239</v>
      </c>
    </row>
    <row r="2602" spans="2:8" x14ac:dyDescent="0.3">
      <c r="B2602" s="72"/>
      <c r="C2602" s="72"/>
      <c r="E2602" t="s">
        <v>240</v>
      </c>
      <c r="F2602" s="9">
        <f t="shared" ref="F2602" si="31">SUM(F2581:F2601)</f>
        <v>4065725</v>
      </c>
    </row>
    <row r="2603" spans="2:8" x14ac:dyDescent="0.3">
      <c r="B2603" s="72"/>
      <c r="C2603" s="72" t="s">
        <v>241</v>
      </c>
      <c r="E2603" t="s">
        <v>242</v>
      </c>
    </row>
    <row r="2604" spans="2:8" x14ac:dyDescent="0.3">
      <c r="E2604" t="s">
        <v>243</v>
      </c>
    </row>
    <row r="2605" spans="2:8" x14ac:dyDescent="0.3">
      <c r="E2605" t="s">
        <v>244</v>
      </c>
    </row>
    <row r="2606" spans="2:8" x14ac:dyDescent="0.3">
      <c r="E2606" t="s">
        <v>245</v>
      </c>
      <c r="F2606" s="9">
        <v>20000</v>
      </c>
    </row>
    <row r="2608" spans="2:8" x14ac:dyDescent="0.3">
      <c r="B2608" s="72" t="s">
        <v>246</v>
      </c>
      <c r="C2608" s="72" t="s">
        <v>247</v>
      </c>
      <c r="D2608" t="s">
        <v>248</v>
      </c>
      <c r="E2608" t="s">
        <v>249</v>
      </c>
      <c r="F2608" s="9" t="s">
        <v>250</v>
      </c>
      <c r="G2608" t="s">
        <v>251</v>
      </c>
      <c r="H2608" t="s">
        <v>252</v>
      </c>
    </row>
    <row r="2609" spans="2:8" x14ac:dyDescent="0.3">
      <c r="B2609" s="72">
        <v>2023.08</v>
      </c>
      <c r="C2609" s="72" t="s">
        <v>210</v>
      </c>
      <c r="E2609" t="s">
        <v>211</v>
      </c>
      <c r="H2609" t="s">
        <v>212</v>
      </c>
    </row>
    <row r="2610" spans="2:8" x14ac:dyDescent="0.3">
      <c r="B2610" s="72"/>
      <c r="C2610" s="72"/>
    </row>
    <row r="2611" spans="2:8" x14ac:dyDescent="0.3">
      <c r="B2611" s="72"/>
      <c r="C2611" s="72" t="s">
        <v>213</v>
      </c>
      <c r="E2611" t="s">
        <v>214</v>
      </c>
      <c r="F2611" s="9">
        <v>103040</v>
      </c>
      <c r="G2611" s="9">
        <f t="shared" ref="G2611" si="32">SUM(F2611,F2612,F2615,F2616)</f>
        <v>573868</v>
      </c>
      <c r="H2611" t="s">
        <v>215</v>
      </c>
    </row>
    <row r="2612" spans="2:8" x14ac:dyDescent="0.3">
      <c r="B2612" s="72"/>
      <c r="C2612" s="72"/>
      <c r="E2612" t="s">
        <v>216</v>
      </c>
      <c r="F2612" s="9">
        <v>257374</v>
      </c>
      <c r="H2612" t="s">
        <v>215</v>
      </c>
    </row>
    <row r="2613" spans="2:8" x14ac:dyDescent="0.3">
      <c r="B2613" s="72"/>
      <c r="C2613" s="72"/>
      <c r="E2613" t="s">
        <v>217</v>
      </c>
      <c r="F2613" s="9">
        <v>424530</v>
      </c>
      <c r="G2613" s="9">
        <f t="shared" ref="G2613" si="33">SUM(F2613,F2625,F2635,F2618)</f>
        <v>975054</v>
      </c>
      <c r="H2613" t="s">
        <v>218</v>
      </c>
    </row>
    <row r="2614" spans="2:8" x14ac:dyDescent="0.3">
      <c r="B2614" s="72"/>
      <c r="C2614" s="72"/>
      <c r="G2614" s="9">
        <f t="shared" ref="G2614" si="34">F2617</f>
        <v>38980</v>
      </c>
      <c r="H2614" t="s">
        <v>219</v>
      </c>
    </row>
    <row r="2615" spans="2:8" x14ac:dyDescent="0.3">
      <c r="B2615" s="72"/>
      <c r="C2615" s="72"/>
      <c r="E2615" t="s">
        <v>220</v>
      </c>
      <c r="F2615" s="9">
        <v>113454</v>
      </c>
      <c r="H2615" t="s">
        <v>215</v>
      </c>
    </row>
    <row r="2616" spans="2:8" x14ac:dyDescent="0.3">
      <c r="B2616" s="72"/>
      <c r="C2616" s="72"/>
      <c r="E2616" t="s">
        <v>221</v>
      </c>
      <c r="F2616" s="9">
        <v>100000</v>
      </c>
      <c r="H2616" t="s">
        <v>215</v>
      </c>
    </row>
    <row r="2617" spans="2:8" x14ac:dyDescent="0.3">
      <c r="B2617" s="72"/>
      <c r="C2617" s="72"/>
      <c r="E2617" t="s">
        <v>222</v>
      </c>
      <c r="F2617" s="9">
        <v>38980</v>
      </c>
      <c r="H2617" t="s">
        <v>219</v>
      </c>
    </row>
    <row r="2618" spans="2:8" x14ac:dyDescent="0.3">
      <c r="B2618" s="72"/>
      <c r="C2618" s="72"/>
      <c r="E2618" t="s">
        <v>253</v>
      </c>
      <c r="F2618" s="9">
        <v>17000</v>
      </c>
    </row>
    <row r="2619" spans="2:8" x14ac:dyDescent="0.3">
      <c r="B2619" s="72"/>
      <c r="C2619" s="72"/>
      <c r="E2619" t="s">
        <v>223</v>
      </c>
      <c r="F2619" s="9">
        <v>200000</v>
      </c>
      <c r="H2619" t="s">
        <v>224</v>
      </c>
    </row>
    <row r="2620" spans="2:8" x14ac:dyDescent="0.3">
      <c r="B2620" s="72"/>
      <c r="C2620" s="72" t="s">
        <v>225</v>
      </c>
      <c r="E2620" t="s">
        <v>226</v>
      </c>
      <c r="F2620" s="9">
        <v>300000</v>
      </c>
      <c r="H2620" t="s">
        <v>227</v>
      </c>
    </row>
    <row r="2621" spans="2:8" x14ac:dyDescent="0.3">
      <c r="B2621" s="72"/>
      <c r="C2621" s="72"/>
      <c r="E2621" t="s">
        <v>228</v>
      </c>
      <c r="F2621" s="9">
        <v>200000</v>
      </c>
      <c r="H2621" t="s">
        <v>224</v>
      </c>
    </row>
    <row r="2622" spans="2:8" x14ac:dyDescent="0.3">
      <c r="B2622" s="72"/>
      <c r="C2622" s="72" t="s">
        <v>229</v>
      </c>
      <c r="E2622" t="s">
        <v>230</v>
      </c>
      <c r="H2622" t="s">
        <v>215</v>
      </c>
    </row>
    <row r="2623" spans="2:8" x14ac:dyDescent="0.3">
      <c r="B2623" s="72"/>
      <c r="C2623" s="72"/>
      <c r="E2623" t="s">
        <v>231</v>
      </c>
      <c r="H2623" t="s">
        <v>215</v>
      </c>
    </row>
    <row r="2624" spans="2:8" x14ac:dyDescent="0.3">
      <c r="B2624" s="72"/>
      <c r="C2624" s="72"/>
      <c r="E2624" t="s">
        <v>232</v>
      </c>
    </row>
    <row r="2625" spans="2:8" x14ac:dyDescent="0.3">
      <c r="B2625" s="72"/>
      <c r="C2625" s="72"/>
      <c r="E2625" t="s">
        <v>233</v>
      </c>
      <c r="F2625" s="9">
        <v>533524</v>
      </c>
    </row>
    <row r="2626" spans="2:8" x14ac:dyDescent="0.3">
      <c r="B2626" s="72"/>
      <c r="C2626" s="72"/>
      <c r="E2626" t="s">
        <v>234</v>
      </c>
      <c r="H2626" t="s">
        <v>78</v>
      </c>
    </row>
    <row r="2627" spans="2:8" x14ac:dyDescent="0.3">
      <c r="B2627" s="72"/>
      <c r="C2627" s="72"/>
      <c r="E2627" t="s">
        <v>255</v>
      </c>
      <c r="F2627" s="9">
        <v>530856</v>
      </c>
    </row>
    <row r="2628" spans="2:8" x14ac:dyDescent="0.3">
      <c r="B2628" s="72"/>
      <c r="C2628" s="72"/>
      <c r="E2628" t="s">
        <v>256</v>
      </c>
    </row>
    <row r="2629" spans="2:8" x14ac:dyDescent="0.3">
      <c r="B2629" s="72"/>
      <c r="C2629" s="72" t="s">
        <v>236</v>
      </c>
      <c r="E2629" t="s">
        <v>237</v>
      </c>
    </row>
    <row r="2630" spans="2:8" x14ac:dyDescent="0.3">
      <c r="B2630" s="72"/>
      <c r="C2630" s="72"/>
      <c r="E2630" t="s">
        <v>238</v>
      </c>
    </row>
    <row r="2631" spans="2:8" x14ac:dyDescent="0.3">
      <c r="B2631" s="72"/>
      <c r="C2631" s="72"/>
      <c r="E2631" t="s">
        <v>239</v>
      </c>
    </row>
    <row r="2632" spans="2:8" x14ac:dyDescent="0.3">
      <c r="B2632" s="72"/>
      <c r="C2632" s="72"/>
      <c r="E2632" t="s">
        <v>240</v>
      </c>
      <c r="F2632" s="9">
        <f t="shared" ref="F2632" si="35">SUM(F2611:F2631)</f>
        <v>2818758</v>
      </c>
    </row>
    <row r="2633" spans="2:8" x14ac:dyDescent="0.3">
      <c r="B2633" s="72"/>
      <c r="C2633" s="72" t="s">
        <v>241</v>
      </c>
      <c r="E2633" t="s">
        <v>242</v>
      </c>
    </row>
    <row r="2634" spans="2:8" x14ac:dyDescent="0.3">
      <c r="E2634" t="s">
        <v>243</v>
      </c>
    </row>
    <row r="2635" spans="2:8" x14ac:dyDescent="0.3">
      <c r="E2635" t="s">
        <v>244</v>
      </c>
    </row>
    <row r="2636" spans="2:8" x14ac:dyDescent="0.3">
      <c r="E2636" t="s">
        <v>245</v>
      </c>
      <c r="F2636" s="9">
        <v>20000</v>
      </c>
    </row>
    <row r="2638" spans="2:8" x14ac:dyDescent="0.3">
      <c r="B2638" s="72" t="s">
        <v>246</v>
      </c>
      <c r="C2638" s="72" t="s">
        <v>247</v>
      </c>
      <c r="D2638" t="s">
        <v>248</v>
      </c>
      <c r="E2638" t="s">
        <v>249</v>
      </c>
      <c r="F2638" s="9" t="s">
        <v>250</v>
      </c>
      <c r="G2638" t="s">
        <v>251</v>
      </c>
      <c r="H2638" t="s">
        <v>252</v>
      </c>
    </row>
    <row r="2639" spans="2:8" x14ac:dyDescent="0.3">
      <c r="B2639" s="72">
        <v>2023.09</v>
      </c>
      <c r="C2639" s="72" t="s">
        <v>210</v>
      </c>
      <c r="E2639" t="s">
        <v>211</v>
      </c>
      <c r="H2639" t="s">
        <v>212</v>
      </c>
    </row>
    <row r="2640" spans="2:8" x14ac:dyDescent="0.3">
      <c r="B2640" s="72"/>
      <c r="C2640" s="72"/>
    </row>
    <row r="2641" spans="2:8" x14ac:dyDescent="0.3">
      <c r="B2641" s="72"/>
      <c r="C2641" s="72" t="s">
        <v>213</v>
      </c>
      <c r="E2641" t="s">
        <v>214</v>
      </c>
      <c r="F2641" s="9">
        <v>103040</v>
      </c>
      <c r="G2641" s="9">
        <f t="shared" ref="G2641" si="36">SUM(F2641,F2642,F2645,F2646)</f>
        <v>1702138</v>
      </c>
      <c r="H2641" t="s">
        <v>215</v>
      </c>
    </row>
    <row r="2642" spans="2:8" x14ac:dyDescent="0.3">
      <c r="B2642" s="72"/>
      <c r="C2642" s="72"/>
      <c r="E2642" t="s">
        <v>216</v>
      </c>
      <c r="F2642" s="9">
        <v>1385644</v>
      </c>
      <c r="H2642" t="s">
        <v>215</v>
      </c>
    </row>
    <row r="2643" spans="2:8" x14ac:dyDescent="0.3">
      <c r="B2643" s="72"/>
      <c r="C2643" s="72"/>
      <c r="E2643" t="s">
        <v>217</v>
      </c>
      <c r="F2643" s="9">
        <v>846555</v>
      </c>
      <c r="G2643" s="9">
        <f t="shared" ref="G2643" si="37">SUM(F2643,F2655,F2665,F2648)</f>
        <v>1165629</v>
      </c>
      <c r="H2643" t="s">
        <v>218</v>
      </c>
    </row>
    <row r="2644" spans="2:8" x14ac:dyDescent="0.3">
      <c r="B2644" s="72"/>
      <c r="C2644" s="72"/>
      <c r="G2644" s="9">
        <f t="shared" ref="G2644" si="38">F2647</f>
        <v>38980</v>
      </c>
      <c r="H2644" t="s">
        <v>219</v>
      </c>
    </row>
    <row r="2645" spans="2:8" x14ac:dyDescent="0.3">
      <c r="B2645" s="72"/>
      <c r="C2645" s="72"/>
      <c r="E2645" t="s">
        <v>220</v>
      </c>
      <c r="F2645" s="9">
        <v>113454</v>
      </c>
      <c r="H2645" t="s">
        <v>215</v>
      </c>
    </row>
    <row r="2646" spans="2:8" x14ac:dyDescent="0.3">
      <c r="B2646" s="72"/>
      <c r="C2646" s="72"/>
      <c r="E2646" t="s">
        <v>221</v>
      </c>
      <c r="F2646" s="9">
        <v>100000</v>
      </c>
      <c r="H2646" t="s">
        <v>215</v>
      </c>
    </row>
    <row r="2647" spans="2:8" x14ac:dyDescent="0.3">
      <c r="B2647" s="72"/>
      <c r="C2647" s="72"/>
      <c r="E2647" t="s">
        <v>222</v>
      </c>
      <c r="F2647" s="9">
        <v>38980</v>
      </c>
      <c r="H2647" t="s">
        <v>219</v>
      </c>
    </row>
    <row r="2648" spans="2:8" x14ac:dyDescent="0.3">
      <c r="B2648" s="72"/>
      <c r="C2648" s="72"/>
      <c r="E2648" t="s">
        <v>253</v>
      </c>
      <c r="F2648" s="9">
        <v>17000</v>
      </c>
    </row>
    <row r="2649" spans="2:8" x14ac:dyDescent="0.3">
      <c r="B2649" s="72"/>
      <c r="C2649" s="72"/>
      <c r="E2649" t="s">
        <v>223</v>
      </c>
      <c r="F2649" s="9">
        <v>200000</v>
      </c>
      <c r="H2649" t="s">
        <v>224</v>
      </c>
    </row>
    <row r="2650" spans="2:8" x14ac:dyDescent="0.3">
      <c r="B2650" s="72"/>
      <c r="C2650" s="72" t="s">
        <v>225</v>
      </c>
      <c r="E2650" t="s">
        <v>226</v>
      </c>
      <c r="F2650" s="9">
        <v>300000</v>
      </c>
      <c r="H2650" t="s">
        <v>227</v>
      </c>
    </row>
    <row r="2651" spans="2:8" x14ac:dyDescent="0.3">
      <c r="B2651" s="72"/>
      <c r="C2651" s="72"/>
      <c r="E2651" t="s">
        <v>228</v>
      </c>
      <c r="F2651" s="9">
        <v>200000</v>
      </c>
      <c r="H2651" t="s">
        <v>224</v>
      </c>
    </row>
    <row r="2652" spans="2:8" x14ac:dyDescent="0.3">
      <c r="B2652" s="72"/>
      <c r="C2652" s="72" t="s">
        <v>229</v>
      </c>
      <c r="E2652" t="s">
        <v>230</v>
      </c>
      <c r="H2652" t="s">
        <v>215</v>
      </c>
    </row>
    <row r="2653" spans="2:8" x14ac:dyDescent="0.3">
      <c r="B2653" s="72"/>
      <c r="C2653" s="72"/>
      <c r="E2653" t="s">
        <v>231</v>
      </c>
      <c r="H2653" t="s">
        <v>215</v>
      </c>
    </row>
    <row r="2654" spans="2:8" x14ac:dyDescent="0.3">
      <c r="B2654" s="72"/>
      <c r="C2654" s="72"/>
      <c r="E2654" t="s">
        <v>232</v>
      </c>
    </row>
    <row r="2655" spans="2:8" x14ac:dyDescent="0.3">
      <c r="B2655" s="72"/>
      <c r="C2655" s="72"/>
      <c r="E2655" t="s">
        <v>233</v>
      </c>
      <c r="F2655" s="9">
        <v>302074</v>
      </c>
    </row>
    <row r="2656" spans="2:8" x14ac:dyDescent="0.3">
      <c r="B2656" s="72"/>
      <c r="C2656" s="72"/>
      <c r="E2656" t="s">
        <v>234</v>
      </c>
      <c r="H2656" t="s">
        <v>78</v>
      </c>
    </row>
    <row r="2657" spans="2:8" x14ac:dyDescent="0.3">
      <c r="B2657" s="72"/>
      <c r="C2657" s="72"/>
      <c r="E2657" t="s">
        <v>255</v>
      </c>
      <c r="F2657" s="9">
        <v>530856</v>
      </c>
    </row>
    <row r="2658" spans="2:8" x14ac:dyDescent="0.3">
      <c r="B2658" s="72"/>
      <c r="C2658" s="72"/>
      <c r="E2658" t="s">
        <v>256</v>
      </c>
    </row>
    <row r="2659" spans="2:8" x14ac:dyDescent="0.3">
      <c r="B2659" s="72"/>
      <c r="C2659" s="72" t="s">
        <v>236</v>
      </c>
      <c r="E2659" t="s">
        <v>237</v>
      </c>
    </row>
    <row r="2660" spans="2:8" x14ac:dyDescent="0.3">
      <c r="B2660" s="72"/>
      <c r="C2660" s="72"/>
      <c r="E2660" t="s">
        <v>238</v>
      </c>
    </row>
    <row r="2661" spans="2:8" x14ac:dyDescent="0.3">
      <c r="B2661" s="72"/>
      <c r="C2661" s="72"/>
      <c r="E2661" t="s">
        <v>239</v>
      </c>
    </row>
    <row r="2662" spans="2:8" x14ac:dyDescent="0.3">
      <c r="B2662" s="72"/>
      <c r="C2662" s="72"/>
      <c r="E2662" t="s">
        <v>240</v>
      </c>
      <c r="F2662" s="9">
        <f t="shared" ref="F2662" si="39">SUM(F2641:F2661)</f>
        <v>4137603</v>
      </c>
    </row>
    <row r="2663" spans="2:8" x14ac:dyDescent="0.3">
      <c r="B2663" s="72"/>
      <c r="C2663" s="72" t="s">
        <v>241</v>
      </c>
      <c r="E2663" t="s">
        <v>242</v>
      </c>
    </row>
    <row r="2664" spans="2:8" x14ac:dyDescent="0.3">
      <c r="E2664" t="s">
        <v>243</v>
      </c>
    </row>
    <row r="2665" spans="2:8" x14ac:dyDescent="0.3">
      <c r="E2665" t="s">
        <v>244</v>
      </c>
    </row>
    <row r="2666" spans="2:8" x14ac:dyDescent="0.3">
      <c r="E2666" t="s">
        <v>245</v>
      </c>
      <c r="F2666" s="9">
        <v>20000</v>
      </c>
    </row>
    <row r="2668" spans="2:8" x14ac:dyDescent="0.3">
      <c r="B2668" s="72" t="s">
        <v>246</v>
      </c>
      <c r="C2668" s="72" t="s">
        <v>247</v>
      </c>
      <c r="D2668" t="s">
        <v>248</v>
      </c>
      <c r="E2668" t="s">
        <v>249</v>
      </c>
      <c r="F2668" s="9" t="s">
        <v>250</v>
      </c>
      <c r="G2668" t="s">
        <v>251</v>
      </c>
      <c r="H2668" t="s">
        <v>252</v>
      </c>
    </row>
    <row r="2669" spans="2:8" x14ac:dyDescent="0.3">
      <c r="B2669" s="73" t="s">
        <v>262</v>
      </c>
      <c r="C2669" s="72" t="s">
        <v>210</v>
      </c>
      <c r="E2669" t="s">
        <v>211</v>
      </c>
      <c r="H2669" t="s">
        <v>212</v>
      </c>
    </row>
    <row r="2670" spans="2:8" x14ac:dyDescent="0.3">
      <c r="B2670" s="72"/>
      <c r="C2670" s="72"/>
    </row>
    <row r="2671" spans="2:8" x14ac:dyDescent="0.3">
      <c r="B2671" s="72"/>
      <c r="C2671" s="72" t="s">
        <v>213</v>
      </c>
      <c r="E2671" t="s">
        <v>214</v>
      </c>
      <c r="F2671" s="9">
        <v>103040</v>
      </c>
      <c r="G2671" s="9">
        <f t="shared" ref="G2671" si="40">SUM(F2671,F2672,F2675,F2676)</f>
        <v>1622519</v>
      </c>
      <c r="H2671" t="s">
        <v>215</v>
      </c>
    </row>
    <row r="2672" spans="2:8" x14ac:dyDescent="0.3">
      <c r="B2672" s="72"/>
      <c r="C2672" s="72"/>
      <c r="E2672" t="s">
        <v>216</v>
      </c>
      <c r="F2672" s="9">
        <v>1306025</v>
      </c>
      <c r="H2672" t="s">
        <v>215</v>
      </c>
    </row>
    <row r="2673" spans="2:8" x14ac:dyDescent="0.3">
      <c r="B2673" s="72"/>
      <c r="C2673" s="72"/>
      <c r="E2673" t="s">
        <v>217</v>
      </c>
      <c r="F2673" s="9">
        <v>749613</v>
      </c>
      <c r="G2673" s="9">
        <f t="shared" ref="G2673" si="41">SUM(F2673,F2685,F2695,F2678)</f>
        <v>1068687</v>
      </c>
      <c r="H2673" t="s">
        <v>218</v>
      </c>
    </row>
    <row r="2674" spans="2:8" x14ac:dyDescent="0.3">
      <c r="B2674" s="72"/>
      <c r="C2674" s="72"/>
      <c r="G2674" s="9">
        <f t="shared" ref="G2674" si="42">F2677</f>
        <v>38980</v>
      </c>
      <c r="H2674" t="s">
        <v>219</v>
      </c>
    </row>
    <row r="2675" spans="2:8" x14ac:dyDescent="0.3">
      <c r="B2675" s="72"/>
      <c r="C2675" s="72"/>
      <c r="E2675" t="s">
        <v>220</v>
      </c>
      <c r="F2675" s="9">
        <v>113454</v>
      </c>
      <c r="H2675" t="s">
        <v>215</v>
      </c>
    </row>
    <row r="2676" spans="2:8" x14ac:dyDescent="0.3">
      <c r="B2676" s="72"/>
      <c r="C2676" s="72"/>
      <c r="E2676" t="s">
        <v>221</v>
      </c>
      <c r="F2676" s="9">
        <v>100000</v>
      </c>
      <c r="H2676" t="s">
        <v>215</v>
      </c>
    </row>
    <row r="2677" spans="2:8" x14ac:dyDescent="0.3">
      <c r="B2677" s="72"/>
      <c r="C2677" s="72"/>
      <c r="E2677" t="s">
        <v>222</v>
      </c>
      <c r="F2677" s="9">
        <v>38980</v>
      </c>
      <c r="H2677" t="s">
        <v>219</v>
      </c>
    </row>
    <row r="2678" spans="2:8" x14ac:dyDescent="0.3">
      <c r="B2678" s="72"/>
      <c r="C2678" s="72"/>
      <c r="E2678" t="s">
        <v>253</v>
      </c>
      <c r="F2678" s="9">
        <v>17000</v>
      </c>
    </row>
    <row r="2679" spans="2:8" x14ac:dyDescent="0.3">
      <c r="B2679" s="72"/>
      <c r="C2679" s="72"/>
      <c r="E2679" t="s">
        <v>223</v>
      </c>
      <c r="F2679" s="9">
        <v>200000</v>
      </c>
      <c r="H2679" t="s">
        <v>224</v>
      </c>
    </row>
    <row r="2680" spans="2:8" x14ac:dyDescent="0.3">
      <c r="B2680" s="72"/>
      <c r="C2680" s="72" t="s">
        <v>225</v>
      </c>
      <c r="E2680" t="s">
        <v>226</v>
      </c>
      <c r="F2680" s="9">
        <v>300000</v>
      </c>
      <c r="H2680" t="s">
        <v>227</v>
      </c>
    </row>
    <row r="2681" spans="2:8" x14ac:dyDescent="0.3">
      <c r="B2681" s="72"/>
      <c r="C2681" s="72"/>
      <c r="E2681" t="s">
        <v>228</v>
      </c>
      <c r="F2681" s="9">
        <v>200000</v>
      </c>
      <c r="H2681" t="s">
        <v>224</v>
      </c>
    </row>
    <row r="2682" spans="2:8" x14ac:dyDescent="0.3">
      <c r="B2682" s="72"/>
      <c r="C2682" s="72" t="s">
        <v>229</v>
      </c>
      <c r="E2682" t="s">
        <v>230</v>
      </c>
      <c r="H2682" t="s">
        <v>215</v>
      </c>
    </row>
    <row r="2683" spans="2:8" x14ac:dyDescent="0.3">
      <c r="B2683" s="72"/>
      <c r="C2683" s="72"/>
      <c r="E2683" t="s">
        <v>231</v>
      </c>
      <c r="H2683" t="s">
        <v>215</v>
      </c>
    </row>
    <row r="2684" spans="2:8" x14ac:dyDescent="0.3">
      <c r="B2684" s="72"/>
      <c r="C2684" s="72"/>
      <c r="E2684" t="s">
        <v>232</v>
      </c>
    </row>
    <row r="2685" spans="2:8" x14ac:dyDescent="0.3">
      <c r="B2685" s="72"/>
      <c r="C2685" s="72"/>
      <c r="E2685" t="s">
        <v>233</v>
      </c>
      <c r="F2685" s="9">
        <v>302074</v>
      </c>
    </row>
    <row r="2686" spans="2:8" x14ac:dyDescent="0.3">
      <c r="B2686" s="72"/>
      <c r="C2686" s="72"/>
      <c r="E2686" t="s">
        <v>234</v>
      </c>
      <c r="H2686" t="s">
        <v>78</v>
      </c>
    </row>
    <row r="2687" spans="2:8" x14ac:dyDescent="0.3">
      <c r="B2687" s="72"/>
      <c r="C2687" s="72"/>
      <c r="E2687" t="s">
        <v>255</v>
      </c>
      <c r="F2687" s="9">
        <v>530856</v>
      </c>
    </row>
    <row r="2688" spans="2:8" x14ac:dyDescent="0.3">
      <c r="B2688" s="72"/>
      <c r="C2688" s="72"/>
      <c r="E2688" t="s">
        <v>256</v>
      </c>
    </row>
    <row r="2689" spans="2:8" x14ac:dyDescent="0.3">
      <c r="B2689" s="72"/>
      <c r="C2689" s="72" t="s">
        <v>236</v>
      </c>
      <c r="E2689" t="s">
        <v>237</v>
      </c>
    </row>
    <row r="2690" spans="2:8" x14ac:dyDescent="0.3">
      <c r="B2690" s="72"/>
      <c r="C2690" s="72"/>
      <c r="E2690" t="s">
        <v>238</v>
      </c>
    </row>
    <row r="2691" spans="2:8" x14ac:dyDescent="0.3">
      <c r="B2691" s="72"/>
      <c r="C2691" s="72"/>
      <c r="E2691" t="s">
        <v>239</v>
      </c>
    </row>
    <row r="2692" spans="2:8" x14ac:dyDescent="0.3">
      <c r="B2692" s="72"/>
      <c r="C2692" s="72"/>
      <c r="E2692" t="s">
        <v>240</v>
      </c>
      <c r="F2692" s="9">
        <f t="shared" ref="F2692" si="43">SUM(F2671:F2691)</f>
        <v>3961042</v>
      </c>
    </row>
    <row r="2693" spans="2:8" x14ac:dyDescent="0.3">
      <c r="B2693" s="72"/>
      <c r="C2693" s="72" t="s">
        <v>241</v>
      </c>
      <c r="E2693" t="s">
        <v>242</v>
      </c>
    </row>
    <row r="2694" spans="2:8" x14ac:dyDescent="0.3">
      <c r="E2694" t="s">
        <v>243</v>
      </c>
    </row>
    <row r="2695" spans="2:8" x14ac:dyDescent="0.3">
      <c r="E2695" t="s">
        <v>244</v>
      </c>
    </row>
    <row r="2696" spans="2:8" x14ac:dyDescent="0.3">
      <c r="E2696" t="s">
        <v>245</v>
      </c>
      <c r="F2696" s="9">
        <v>20000</v>
      </c>
    </row>
    <row r="2698" spans="2:8" x14ac:dyDescent="0.3">
      <c r="B2698" s="72" t="s">
        <v>246</v>
      </c>
      <c r="C2698" s="72" t="s">
        <v>247</v>
      </c>
      <c r="D2698" t="s">
        <v>248</v>
      </c>
      <c r="E2698" t="s">
        <v>249</v>
      </c>
      <c r="F2698" s="9" t="s">
        <v>250</v>
      </c>
      <c r="G2698" t="s">
        <v>251</v>
      </c>
      <c r="H2698" t="s">
        <v>252</v>
      </c>
    </row>
    <row r="2699" spans="2:8" x14ac:dyDescent="0.3">
      <c r="B2699" s="73" t="s">
        <v>263</v>
      </c>
      <c r="C2699" s="72" t="s">
        <v>210</v>
      </c>
      <c r="E2699" t="s">
        <v>211</v>
      </c>
      <c r="H2699" t="s">
        <v>212</v>
      </c>
    </row>
    <row r="2700" spans="2:8" x14ac:dyDescent="0.3">
      <c r="B2700" s="72"/>
      <c r="C2700" s="72"/>
    </row>
    <row r="2701" spans="2:8" x14ac:dyDescent="0.3">
      <c r="B2701" s="72"/>
      <c r="C2701" s="72" t="s">
        <v>213</v>
      </c>
      <c r="E2701" t="s">
        <v>214</v>
      </c>
      <c r="F2701" s="9">
        <v>103040</v>
      </c>
      <c r="G2701" s="9">
        <f t="shared" ref="G2701" si="44">SUM(F2701,F2702,F2705,F2706)</f>
        <v>1869204</v>
      </c>
      <c r="H2701" t="s">
        <v>215</v>
      </c>
    </row>
    <row r="2702" spans="2:8" x14ac:dyDescent="0.3">
      <c r="B2702" s="72"/>
      <c r="C2702" s="72"/>
      <c r="E2702" t="s">
        <v>216</v>
      </c>
      <c r="F2702" s="84">
        <v>1552710</v>
      </c>
      <c r="H2702" t="s">
        <v>215</v>
      </c>
    </row>
    <row r="2703" spans="2:8" x14ac:dyDescent="0.3">
      <c r="B2703" s="72"/>
      <c r="C2703" s="72"/>
      <c r="E2703" t="s">
        <v>217</v>
      </c>
      <c r="F2703" s="84">
        <v>642083</v>
      </c>
      <c r="G2703" s="9">
        <f t="shared" ref="G2703" si="45">SUM(F2703,F2715,F2725,F2708)</f>
        <v>659083</v>
      </c>
      <c r="H2703" t="s">
        <v>218</v>
      </c>
    </row>
    <row r="2704" spans="2:8" x14ac:dyDescent="0.3">
      <c r="B2704" s="72"/>
      <c r="C2704" s="72"/>
      <c r="G2704" s="9">
        <f t="shared" ref="G2704" si="46">F2707</f>
        <v>38980</v>
      </c>
      <c r="H2704" t="s">
        <v>219</v>
      </c>
    </row>
    <row r="2705" spans="2:8" x14ac:dyDescent="0.3">
      <c r="B2705" s="72"/>
      <c r="C2705" s="72"/>
      <c r="E2705" t="s">
        <v>220</v>
      </c>
      <c r="F2705" s="9">
        <v>113454</v>
      </c>
      <c r="H2705" t="s">
        <v>215</v>
      </c>
    </row>
    <row r="2706" spans="2:8" x14ac:dyDescent="0.3">
      <c r="B2706" s="72"/>
      <c r="C2706" s="72"/>
      <c r="E2706" t="s">
        <v>221</v>
      </c>
      <c r="F2706" s="9">
        <v>100000</v>
      </c>
      <c r="H2706" t="s">
        <v>215</v>
      </c>
    </row>
    <row r="2707" spans="2:8" x14ac:dyDescent="0.3">
      <c r="B2707" s="72"/>
      <c r="C2707" s="72"/>
      <c r="E2707" t="s">
        <v>222</v>
      </c>
      <c r="F2707" s="9">
        <v>38980</v>
      </c>
      <c r="H2707" t="s">
        <v>219</v>
      </c>
    </row>
    <row r="2708" spans="2:8" x14ac:dyDescent="0.3">
      <c r="B2708" s="72"/>
      <c r="C2708" s="72"/>
      <c r="E2708" t="s">
        <v>253</v>
      </c>
      <c r="F2708" s="9">
        <v>17000</v>
      </c>
    </row>
    <row r="2709" spans="2:8" x14ac:dyDescent="0.3">
      <c r="B2709" s="72"/>
      <c r="C2709" s="72"/>
      <c r="E2709" t="s">
        <v>223</v>
      </c>
      <c r="F2709" s="9">
        <v>200000</v>
      </c>
      <c r="H2709" t="s">
        <v>224</v>
      </c>
    </row>
    <row r="2710" spans="2:8" x14ac:dyDescent="0.3">
      <c r="B2710" s="72"/>
      <c r="C2710" s="72" t="s">
        <v>225</v>
      </c>
      <c r="E2710" t="s">
        <v>226</v>
      </c>
      <c r="F2710" s="9">
        <v>300000</v>
      </c>
      <c r="H2710" t="s">
        <v>227</v>
      </c>
    </row>
    <row r="2711" spans="2:8" x14ac:dyDescent="0.3">
      <c r="B2711" s="72"/>
      <c r="C2711" s="72"/>
      <c r="E2711" t="s">
        <v>228</v>
      </c>
      <c r="F2711" s="9">
        <v>200000</v>
      </c>
      <c r="H2711" t="s">
        <v>224</v>
      </c>
    </row>
    <row r="2712" spans="2:8" x14ac:dyDescent="0.3">
      <c r="B2712" s="72"/>
      <c r="C2712" s="72" t="s">
        <v>229</v>
      </c>
      <c r="E2712" t="s">
        <v>230</v>
      </c>
      <c r="H2712" t="s">
        <v>215</v>
      </c>
    </row>
    <row r="2713" spans="2:8" x14ac:dyDescent="0.3">
      <c r="B2713" s="72"/>
      <c r="C2713" s="72"/>
      <c r="E2713" t="s">
        <v>231</v>
      </c>
      <c r="H2713" t="s">
        <v>215</v>
      </c>
    </row>
    <row r="2714" spans="2:8" x14ac:dyDescent="0.3">
      <c r="B2714" s="72"/>
      <c r="C2714" s="72"/>
      <c r="E2714" t="s">
        <v>232</v>
      </c>
    </row>
    <row r="2715" spans="2:8" x14ac:dyDescent="0.3">
      <c r="B2715" s="72"/>
      <c r="C2715" s="72"/>
      <c r="E2715" t="s">
        <v>233</v>
      </c>
    </row>
    <row r="2716" spans="2:8" x14ac:dyDescent="0.3">
      <c r="B2716" s="72"/>
      <c r="C2716" s="72"/>
      <c r="E2716" t="s">
        <v>234</v>
      </c>
      <c r="H2716" t="s">
        <v>78</v>
      </c>
    </row>
    <row r="2717" spans="2:8" x14ac:dyDescent="0.3">
      <c r="B2717" s="72"/>
      <c r="C2717" s="72"/>
      <c r="E2717" t="s">
        <v>255</v>
      </c>
      <c r="F2717" s="9">
        <v>530856</v>
      </c>
    </row>
    <row r="2718" spans="2:8" x14ac:dyDescent="0.3">
      <c r="B2718" s="72"/>
      <c r="C2718" s="72"/>
      <c r="E2718" t="s">
        <v>264</v>
      </c>
      <c r="F2718" s="9">
        <v>990000</v>
      </c>
      <c r="H2718" t="s">
        <v>265</v>
      </c>
    </row>
    <row r="2719" spans="2:8" x14ac:dyDescent="0.3">
      <c r="B2719" s="72"/>
      <c r="C2719" s="72" t="s">
        <v>236</v>
      </c>
      <c r="E2719" t="s">
        <v>237</v>
      </c>
    </row>
    <row r="2720" spans="2:8" x14ac:dyDescent="0.3">
      <c r="B2720" s="72"/>
      <c r="C2720" s="72"/>
      <c r="E2720" t="s">
        <v>238</v>
      </c>
    </row>
    <row r="2721" spans="2:6" x14ac:dyDescent="0.3">
      <c r="B2721" s="72"/>
      <c r="C2721" s="72"/>
      <c r="E2721" t="s">
        <v>239</v>
      </c>
    </row>
    <row r="2722" spans="2:6" x14ac:dyDescent="0.3">
      <c r="B2722" s="72"/>
      <c r="C2722" s="72"/>
      <c r="E2722" t="s">
        <v>240</v>
      </c>
      <c r="F2722" s="9">
        <f t="shared" ref="F2722" si="47">SUM(F2701:F2721)</f>
        <v>4788123</v>
      </c>
    </row>
    <row r="2723" spans="2:6" x14ac:dyDescent="0.3">
      <c r="B2723" s="72"/>
      <c r="C2723" s="72" t="s">
        <v>241</v>
      </c>
      <c r="E2723" t="s">
        <v>242</v>
      </c>
    </row>
    <row r="2724" spans="2:6" x14ac:dyDescent="0.3">
      <c r="E2724" t="s">
        <v>243</v>
      </c>
    </row>
    <row r="2725" spans="2:6" x14ac:dyDescent="0.3">
      <c r="E2725" t="s">
        <v>244</v>
      </c>
    </row>
    <row r="2726" spans="2:6" x14ac:dyDescent="0.3">
      <c r="E2726" t="s">
        <v>245</v>
      </c>
      <c r="F2726" s="9">
        <v>20000</v>
      </c>
    </row>
  </sheetData>
  <mergeCells count="444">
    <mergeCell ref="B1768:B1789"/>
    <mergeCell ref="C1768:C1769"/>
    <mergeCell ref="C1770:C1777"/>
    <mergeCell ref="C1778:C1779"/>
    <mergeCell ref="C1780:C1784"/>
    <mergeCell ref="C1785:C1786"/>
    <mergeCell ref="B630:B648"/>
    <mergeCell ref="C630:C631"/>
    <mergeCell ref="C632:C638"/>
    <mergeCell ref="C639:C640"/>
    <mergeCell ref="C641:C644"/>
    <mergeCell ref="C645:C646"/>
    <mergeCell ref="B668:B686"/>
    <mergeCell ref="C668:C669"/>
    <mergeCell ref="C670:C676"/>
    <mergeCell ref="C677:C678"/>
    <mergeCell ref="C679:C682"/>
    <mergeCell ref="C683:C684"/>
    <mergeCell ref="B649:B667"/>
    <mergeCell ref="C649:C650"/>
    <mergeCell ref="C651:C657"/>
    <mergeCell ref="C658:C659"/>
    <mergeCell ref="C660:C663"/>
    <mergeCell ref="C664:C665"/>
    <mergeCell ref="B497:B515"/>
    <mergeCell ref="C497:C498"/>
    <mergeCell ref="C499:C505"/>
    <mergeCell ref="C506:C507"/>
    <mergeCell ref="C508:C511"/>
    <mergeCell ref="C512:C513"/>
    <mergeCell ref="B535:B553"/>
    <mergeCell ref="C535:C536"/>
    <mergeCell ref="C537:C543"/>
    <mergeCell ref="C544:C545"/>
    <mergeCell ref="C546:C549"/>
    <mergeCell ref="C550:C551"/>
    <mergeCell ref="B421:B439"/>
    <mergeCell ref="C421:C422"/>
    <mergeCell ref="C423:C429"/>
    <mergeCell ref="C430:C431"/>
    <mergeCell ref="C432:C435"/>
    <mergeCell ref="C436:C437"/>
    <mergeCell ref="B459:B477"/>
    <mergeCell ref="C459:C460"/>
    <mergeCell ref="C461:C467"/>
    <mergeCell ref="C468:C469"/>
    <mergeCell ref="C470:C473"/>
    <mergeCell ref="C474:C475"/>
    <mergeCell ref="B440:B458"/>
    <mergeCell ref="C440:C441"/>
    <mergeCell ref="C442:C448"/>
    <mergeCell ref="C449:C450"/>
    <mergeCell ref="C451:C454"/>
    <mergeCell ref="C455:C456"/>
    <mergeCell ref="B307:B325"/>
    <mergeCell ref="C307:C308"/>
    <mergeCell ref="C309:C315"/>
    <mergeCell ref="C316:C317"/>
    <mergeCell ref="C318:C321"/>
    <mergeCell ref="C322:C323"/>
    <mergeCell ref="B402:B420"/>
    <mergeCell ref="C402:C403"/>
    <mergeCell ref="C404:C410"/>
    <mergeCell ref="C411:C412"/>
    <mergeCell ref="C413:C416"/>
    <mergeCell ref="C417:C418"/>
    <mergeCell ref="B383:B401"/>
    <mergeCell ref="C383:C384"/>
    <mergeCell ref="C385:C391"/>
    <mergeCell ref="C392:C393"/>
    <mergeCell ref="C394:C397"/>
    <mergeCell ref="C398:C399"/>
    <mergeCell ref="B269:B287"/>
    <mergeCell ref="C269:C270"/>
    <mergeCell ref="C271:C277"/>
    <mergeCell ref="C278:C279"/>
    <mergeCell ref="C280:C283"/>
    <mergeCell ref="C284:C285"/>
    <mergeCell ref="B288:B306"/>
    <mergeCell ref="C288:C289"/>
    <mergeCell ref="C290:C296"/>
    <mergeCell ref="C297:C298"/>
    <mergeCell ref="C299:C302"/>
    <mergeCell ref="C303:C304"/>
    <mergeCell ref="C249:C250"/>
    <mergeCell ref="B249:B268"/>
    <mergeCell ref="C260:C263"/>
    <mergeCell ref="C251:C257"/>
    <mergeCell ref="C258:C259"/>
    <mergeCell ref="C265:C266"/>
    <mergeCell ref="B364:B382"/>
    <mergeCell ref="C364:C365"/>
    <mergeCell ref="C366:C372"/>
    <mergeCell ref="C373:C374"/>
    <mergeCell ref="C375:C378"/>
    <mergeCell ref="C379:C380"/>
    <mergeCell ref="B326:B344"/>
    <mergeCell ref="C326:C327"/>
    <mergeCell ref="C328:C334"/>
    <mergeCell ref="C335:C336"/>
    <mergeCell ref="C337:C340"/>
    <mergeCell ref="C341:C342"/>
    <mergeCell ref="B345:B363"/>
    <mergeCell ref="C345:C346"/>
    <mergeCell ref="C347:C353"/>
    <mergeCell ref="C354:C355"/>
    <mergeCell ref="C356:C359"/>
    <mergeCell ref="C360:C361"/>
    <mergeCell ref="B573:B591"/>
    <mergeCell ref="C573:C574"/>
    <mergeCell ref="C575:C581"/>
    <mergeCell ref="C582:C583"/>
    <mergeCell ref="C584:C587"/>
    <mergeCell ref="C588:C589"/>
    <mergeCell ref="B478:B496"/>
    <mergeCell ref="C478:C479"/>
    <mergeCell ref="C480:C486"/>
    <mergeCell ref="C487:C488"/>
    <mergeCell ref="C489:C492"/>
    <mergeCell ref="C493:C494"/>
    <mergeCell ref="B516:B534"/>
    <mergeCell ref="C516:C517"/>
    <mergeCell ref="C518:C524"/>
    <mergeCell ref="C525:C526"/>
    <mergeCell ref="C527:C530"/>
    <mergeCell ref="C531:C532"/>
    <mergeCell ref="B554:B572"/>
    <mergeCell ref="C554:C555"/>
    <mergeCell ref="C556:C562"/>
    <mergeCell ref="C563:C564"/>
    <mergeCell ref="C565:C568"/>
    <mergeCell ref="C569:C570"/>
    <mergeCell ref="B611:B629"/>
    <mergeCell ref="C611:C612"/>
    <mergeCell ref="C613:C619"/>
    <mergeCell ref="C620:C621"/>
    <mergeCell ref="C622:C625"/>
    <mergeCell ref="C626:C627"/>
    <mergeCell ref="B592:B610"/>
    <mergeCell ref="C592:C593"/>
    <mergeCell ref="C594:C600"/>
    <mergeCell ref="C601:C602"/>
    <mergeCell ref="C603:C606"/>
    <mergeCell ref="C607:C608"/>
    <mergeCell ref="B687:B705"/>
    <mergeCell ref="C687:C688"/>
    <mergeCell ref="C689:C695"/>
    <mergeCell ref="C696:C697"/>
    <mergeCell ref="C698:C701"/>
    <mergeCell ref="C702:C703"/>
    <mergeCell ref="B706:B724"/>
    <mergeCell ref="C706:C707"/>
    <mergeCell ref="C708:C714"/>
    <mergeCell ref="C715:C716"/>
    <mergeCell ref="C717:C720"/>
    <mergeCell ref="C721:C722"/>
    <mergeCell ref="B725:B743"/>
    <mergeCell ref="C725:C726"/>
    <mergeCell ref="C727:C733"/>
    <mergeCell ref="C734:C735"/>
    <mergeCell ref="C736:C739"/>
    <mergeCell ref="C740:C741"/>
    <mergeCell ref="B744:B762"/>
    <mergeCell ref="C744:C745"/>
    <mergeCell ref="C746:C752"/>
    <mergeCell ref="C753:C754"/>
    <mergeCell ref="C755:C758"/>
    <mergeCell ref="C759:C760"/>
    <mergeCell ref="B763:B781"/>
    <mergeCell ref="C763:C764"/>
    <mergeCell ref="C765:C771"/>
    <mergeCell ref="C772:C773"/>
    <mergeCell ref="C774:C777"/>
    <mergeCell ref="C778:C779"/>
    <mergeCell ref="B782:B800"/>
    <mergeCell ref="C782:C783"/>
    <mergeCell ref="C784:C790"/>
    <mergeCell ref="C791:C792"/>
    <mergeCell ref="C793:C796"/>
    <mergeCell ref="C797:C798"/>
    <mergeCell ref="B801:B819"/>
    <mergeCell ref="C801:C802"/>
    <mergeCell ref="C803:C809"/>
    <mergeCell ref="C810:C811"/>
    <mergeCell ref="C812:C815"/>
    <mergeCell ref="C816:C817"/>
    <mergeCell ref="B820:B838"/>
    <mergeCell ref="C820:C821"/>
    <mergeCell ref="C822:C828"/>
    <mergeCell ref="C829:C830"/>
    <mergeCell ref="C831:C834"/>
    <mergeCell ref="C835:C836"/>
    <mergeCell ref="B839:B857"/>
    <mergeCell ref="C839:C840"/>
    <mergeCell ref="C841:C847"/>
    <mergeCell ref="C848:C849"/>
    <mergeCell ref="C850:C853"/>
    <mergeCell ref="C854:C855"/>
    <mergeCell ref="B858:B876"/>
    <mergeCell ref="C858:C859"/>
    <mergeCell ref="C860:C866"/>
    <mergeCell ref="C867:C868"/>
    <mergeCell ref="C869:C872"/>
    <mergeCell ref="C873:C874"/>
    <mergeCell ref="B877:B895"/>
    <mergeCell ref="C877:C878"/>
    <mergeCell ref="C879:C885"/>
    <mergeCell ref="C886:C887"/>
    <mergeCell ref="C888:C891"/>
    <mergeCell ref="C892:C893"/>
    <mergeCell ref="B896:B914"/>
    <mergeCell ref="C896:C897"/>
    <mergeCell ref="C898:C904"/>
    <mergeCell ref="C905:C906"/>
    <mergeCell ref="C907:C910"/>
    <mergeCell ref="C911:C912"/>
    <mergeCell ref="B915:B934"/>
    <mergeCell ref="C915:C916"/>
    <mergeCell ref="C917:C923"/>
    <mergeCell ref="C924:C925"/>
    <mergeCell ref="C926:C930"/>
    <mergeCell ref="C931:C932"/>
    <mergeCell ref="B955:B974"/>
    <mergeCell ref="C955:C956"/>
    <mergeCell ref="C957:C963"/>
    <mergeCell ref="C964:C965"/>
    <mergeCell ref="C966:C970"/>
    <mergeCell ref="C971:C972"/>
    <mergeCell ref="B935:B954"/>
    <mergeCell ref="C935:C936"/>
    <mergeCell ref="C937:C943"/>
    <mergeCell ref="C944:C945"/>
    <mergeCell ref="C946:C950"/>
    <mergeCell ref="C951:C952"/>
    <mergeCell ref="B975:B994"/>
    <mergeCell ref="C975:C976"/>
    <mergeCell ref="C977:C983"/>
    <mergeCell ref="C984:C985"/>
    <mergeCell ref="C986:C990"/>
    <mergeCell ref="C991:C992"/>
    <mergeCell ref="B995:B1014"/>
    <mergeCell ref="C995:C996"/>
    <mergeCell ref="C997:C1003"/>
    <mergeCell ref="C1004:C1005"/>
    <mergeCell ref="C1006:C1010"/>
    <mergeCell ref="C1011:C1012"/>
    <mergeCell ref="B1015:B1034"/>
    <mergeCell ref="C1015:C1016"/>
    <mergeCell ref="C1017:C1023"/>
    <mergeCell ref="C1024:C1025"/>
    <mergeCell ref="C1026:C1030"/>
    <mergeCell ref="C1031:C1032"/>
    <mergeCell ref="B1035:B1054"/>
    <mergeCell ref="C1035:C1036"/>
    <mergeCell ref="C1037:C1043"/>
    <mergeCell ref="C1044:C1045"/>
    <mergeCell ref="C1046:C1050"/>
    <mergeCell ref="C1051:C1052"/>
    <mergeCell ref="B1055:B1074"/>
    <mergeCell ref="C1055:C1056"/>
    <mergeCell ref="C1057:C1063"/>
    <mergeCell ref="C1064:C1065"/>
    <mergeCell ref="C1066:C1070"/>
    <mergeCell ref="C1071:C1072"/>
    <mergeCell ref="B1075:B1094"/>
    <mergeCell ref="C1075:C1076"/>
    <mergeCell ref="C1077:C1083"/>
    <mergeCell ref="C1084:C1085"/>
    <mergeCell ref="C1086:C1090"/>
    <mergeCell ref="C1091:C1092"/>
    <mergeCell ref="B1095:B1114"/>
    <mergeCell ref="C1095:C1096"/>
    <mergeCell ref="C1097:C1103"/>
    <mergeCell ref="C1104:C1105"/>
    <mergeCell ref="C1106:C1110"/>
    <mergeCell ref="C1111:C1112"/>
    <mergeCell ref="B1115:B1134"/>
    <mergeCell ref="C1115:C1116"/>
    <mergeCell ref="C1117:C1123"/>
    <mergeCell ref="C1124:C1125"/>
    <mergeCell ref="C1126:C1130"/>
    <mergeCell ref="C1131:C1132"/>
    <mergeCell ref="B1135:B1154"/>
    <mergeCell ref="C1135:C1136"/>
    <mergeCell ref="C1137:C1143"/>
    <mergeCell ref="C1144:C1145"/>
    <mergeCell ref="C1146:C1150"/>
    <mergeCell ref="C1151:C1152"/>
    <mergeCell ref="B1155:B1174"/>
    <mergeCell ref="C1155:C1156"/>
    <mergeCell ref="C1157:C1163"/>
    <mergeCell ref="C1164:C1165"/>
    <mergeCell ref="C1166:C1170"/>
    <mergeCell ref="C1171:C1172"/>
    <mergeCell ref="B1175:B1194"/>
    <mergeCell ref="C1175:C1176"/>
    <mergeCell ref="C1177:C1183"/>
    <mergeCell ref="C1184:C1185"/>
    <mergeCell ref="C1186:C1190"/>
    <mergeCell ref="C1191:C1192"/>
    <mergeCell ref="B1195:B1214"/>
    <mergeCell ref="C1195:C1196"/>
    <mergeCell ref="C1197:C1203"/>
    <mergeCell ref="C1204:C1205"/>
    <mergeCell ref="C1206:C1210"/>
    <mergeCell ref="C1211:C1212"/>
    <mergeCell ref="B1255:B1274"/>
    <mergeCell ref="C1255:C1256"/>
    <mergeCell ref="C1257:C1263"/>
    <mergeCell ref="C1264:C1265"/>
    <mergeCell ref="C1266:C1270"/>
    <mergeCell ref="C1271:C1272"/>
    <mergeCell ref="B1215:B1234"/>
    <mergeCell ref="C1215:C1216"/>
    <mergeCell ref="C1217:C1223"/>
    <mergeCell ref="C1224:C1225"/>
    <mergeCell ref="C1226:C1230"/>
    <mergeCell ref="C1231:C1232"/>
    <mergeCell ref="B1235:B1254"/>
    <mergeCell ref="C1235:C1236"/>
    <mergeCell ref="C1237:C1243"/>
    <mergeCell ref="C1244:C1245"/>
    <mergeCell ref="C1246:C1250"/>
    <mergeCell ref="C1251:C1252"/>
    <mergeCell ref="B1277:B1297"/>
    <mergeCell ref="C1277:C1278"/>
    <mergeCell ref="C1279:C1285"/>
    <mergeCell ref="C1286:C1287"/>
    <mergeCell ref="C1288:C1292"/>
    <mergeCell ref="C1293:C1294"/>
    <mergeCell ref="B1300:B1320"/>
    <mergeCell ref="C1300:C1301"/>
    <mergeCell ref="C1302:C1308"/>
    <mergeCell ref="C1309:C1310"/>
    <mergeCell ref="C1311:C1315"/>
    <mergeCell ref="C1316:C1317"/>
    <mergeCell ref="B1323:B1343"/>
    <mergeCell ref="C1323:C1324"/>
    <mergeCell ref="C1325:C1331"/>
    <mergeCell ref="C1332:C1333"/>
    <mergeCell ref="C1334:C1338"/>
    <mergeCell ref="C1339:C1340"/>
    <mergeCell ref="B1346:B1366"/>
    <mergeCell ref="C1346:C1347"/>
    <mergeCell ref="C1348:C1354"/>
    <mergeCell ref="C1355:C1356"/>
    <mergeCell ref="C1357:C1361"/>
    <mergeCell ref="C1362:C1363"/>
    <mergeCell ref="B1369:B1390"/>
    <mergeCell ref="C1369:C1370"/>
    <mergeCell ref="C1371:C1378"/>
    <mergeCell ref="C1379:C1380"/>
    <mergeCell ref="C1381:C1385"/>
    <mergeCell ref="C1386:C1387"/>
    <mergeCell ref="B1393:B1414"/>
    <mergeCell ref="C1393:C1394"/>
    <mergeCell ref="C1395:C1402"/>
    <mergeCell ref="C1403:C1404"/>
    <mergeCell ref="C1405:C1409"/>
    <mergeCell ref="C1410:C1411"/>
    <mergeCell ref="B1417:B1438"/>
    <mergeCell ref="C1417:C1418"/>
    <mergeCell ref="C1419:C1426"/>
    <mergeCell ref="C1427:C1428"/>
    <mergeCell ref="C1429:C1433"/>
    <mergeCell ref="C1434:C1435"/>
    <mergeCell ref="B1441:B1462"/>
    <mergeCell ref="C1441:C1442"/>
    <mergeCell ref="C1443:C1450"/>
    <mergeCell ref="C1451:C1452"/>
    <mergeCell ref="C1453:C1457"/>
    <mergeCell ref="C1458:C1459"/>
    <mergeCell ref="B1516:B1537"/>
    <mergeCell ref="C1516:C1517"/>
    <mergeCell ref="C1518:C1525"/>
    <mergeCell ref="C1526:C1527"/>
    <mergeCell ref="C1528:C1532"/>
    <mergeCell ref="C1533:C1534"/>
    <mergeCell ref="B1466:B1487"/>
    <mergeCell ref="C1466:C1467"/>
    <mergeCell ref="C1468:C1475"/>
    <mergeCell ref="C1476:C1477"/>
    <mergeCell ref="C1478:C1482"/>
    <mergeCell ref="C1483:C1484"/>
    <mergeCell ref="B1491:B1512"/>
    <mergeCell ref="C1491:C1492"/>
    <mergeCell ref="C1493:C1500"/>
    <mergeCell ref="C1501:C1502"/>
    <mergeCell ref="C1503:C1507"/>
    <mergeCell ref="C1508:C1509"/>
    <mergeCell ref="B1541:B1562"/>
    <mergeCell ref="C1541:C1542"/>
    <mergeCell ref="C1543:C1550"/>
    <mergeCell ref="C1551:C1552"/>
    <mergeCell ref="C1553:C1557"/>
    <mergeCell ref="C1558:C1559"/>
    <mergeCell ref="B1567:B1588"/>
    <mergeCell ref="C1567:C1568"/>
    <mergeCell ref="C1569:C1576"/>
    <mergeCell ref="C1577:C1578"/>
    <mergeCell ref="C1579:C1583"/>
    <mergeCell ref="C1584:C1585"/>
    <mergeCell ref="B1643:B1664"/>
    <mergeCell ref="C1643:C1644"/>
    <mergeCell ref="C1645:C1652"/>
    <mergeCell ref="C1653:C1654"/>
    <mergeCell ref="C1655:C1659"/>
    <mergeCell ref="C1660:C1661"/>
    <mergeCell ref="B1593:B1614"/>
    <mergeCell ref="C1593:C1594"/>
    <mergeCell ref="C1595:C1602"/>
    <mergeCell ref="C1603:C1604"/>
    <mergeCell ref="C1605:C1609"/>
    <mergeCell ref="C1610:C1611"/>
    <mergeCell ref="B1618:B1639"/>
    <mergeCell ref="C1618:C1619"/>
    <mergeCell ref="C1620:C1627"/>
    <mergeCell ref="C1628:C1629"/>
    <mergeCell ref="C1630:C1634"/>
    <mergeCell ref="C1635:C1636"/>
    <mergeCell ref="B1668:B1689"/>
    <mergeCell ref="C1668:C1669"/>
    <mergeCell ref="C1670:C1677"/>
    <mergeCell ref="C1678:C1679"/>
    <mergeCell ref="C1680:C1684"/>
    <mergeCell ref="C1685:C1686"/>
    <mergeCell ref="B1693:B1714"/>
    <mergeCell ref="C1693:C1694"/>
    <mergeCell ref="C1695:C1702"/>
    <mergeCell ref="C1703:C1704"/>
    <mergeCell ref="C1705:C1709"/>
    <mergeCell ref="C1710:C1711"/>
    <mergeCell ref="B1743:B1764"/>
    <mergeCell ref="C1743:C1744"/>
    <mergeCell ref="C1745:C1752"/>
    <mergeCell ref="C1753:C1754"/>
    <mergeCell ref="C1755:C1759"/>
    <mergeCell ref="C1760:C1761"/>
    <mergeCell ref="B1718:B1739"/>
    <mergeCell ref="C1718:C1719"/>
    <mergeCell ref="C1720:C1727"/>
    <mergeCell ref="C1728:C1729"/>
    <mergeCell ref="C1730:C1734"/>
    <mergeCell ref="C1735:C1736"/>
  </mergeCells>
  <phoneticPr fontId="1" type="noConversion"/>
  <pageMargins left="0.7" right="0.7" top="0.75" bottom="0.75" header="0.3" footer="0.3"/>
  <pageSetup paperSize="9" orientation="portrait"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"/>
  <sheetViews>
    <sheetView workbookViewId="0">
      <selection activeCell="B21" sqref="B21"/>
    </sheetView>
  </sheetViews>
  <sheetFormatPr defaultRowHeight="16.5" x14ac:dyDescent="0.3"/>
  <cols>
    <col min="1" max="1" width="2.25" customWidth="1"/>
    <col min="2" max="2" width="10" customWidth="1"/>
    <col min="3" max="3" width="5.625" customWidth="1"/>
    <col min="4" max="4" width="9.5" customWidth="1"/>
    <col min="5" max="5" width="7.75" customWidth="1"/>
    <col min="7" max="7" width="2.5" customWidth="1"/>
    <col min="8" max="8" width="12.25" customWidth="1"/>
    <col min="9" max="9" width="5.125" customWidth="1"/>
    <col min="10" max="10" width="10.125" customWidth="1"/>
    <col min="11" max="11" width="9.625" customWidth="1"/>
  </cols>
  <sheetData>
    <row r="2" spans="2:12" ht="17.25" thickBot="1" x14ac:dyDescent="0.35">
      <c r="B2" s="28" t="s">
        <v>39</v>
      </c>
      <c r="C2" s="29"/>
      <c r="D2" s="29"/>
      <c r="E2" s="29"/>
      <c r="F2" s="29"/>
      <c r="H2" s="28" t="s">
        <v>56</v>
      </c>
      <c r="I2" s="29"/>
      <c r="J2" s="29"/>
      <c r="K2" s="29"/>
      <c r="L2" s="29"/>
    </row>
    <row r="3" spans="2:12" x14ac:dyDescent="0.3">
      <c r="B3" s="35" t="s">
        <v>40</v>
      </c>
      <c r="C3" s="35" t="s">
        <v>41</v>
      </c>
      <c r="D3" s="35" t="s">
        <v>42</v>
      </c>
      <c r="E3" s="35" t="s">
        <v>43</v>
      </c>
      <c r="F3" s="35" t="s">
        <v>44</v>
      </c>
      <c r="H3" s="35" t="s">
        <v>57</v>
      </c>
      <c r="I3" s="35" t="s">
        <v>58</v>
      </c>
      <c r="J3" s="35" t="s">
        <v>42</v>
      </c>
      <c r="K3" s="35" t="s">
        <v>43</v>
      </c>
      <c r="L3" s="35" t="s">
        <v>59</v>
      </c>
    </row>
    <row r="4" spans="2:12" x14ac:dyDescent="0.3">
      <c r="B4" s="27" t="s">
        <v>45</v>
      </c>
      <c r="D4" s="26">
        <v>5400000</v>
      </c>
      <c r="E4" s="26"/>
      <c r="F4" s="24"/>
      <c r="H4" s="27" t="s">
        <v>45</v>
      </c>
      <c r="J4" s="26">
        <v>8300000</v>
      </c>
      <c r="K4" s="26"/>
      <c r="L4" s="24"/>
    </row>
    <row r="5" spans="2:12" x14ac:dyDescent="0.3">
      <c r="B5" s="27" t="s">
        <v>46</v>
      </c>
      <c r="D5" s="26">
        <v>399000</v>
      </c>
      <c r="E5" s="26">
        <f>SUM(D5:D12)</f>
        <v>1481179</v>
      </c>
      <c r="F5" s="24"/>
      <c r="H5" s="27" t="s">
        <v>46</v>
      </c>
      <c r="J5" s="26">
        <v>581000</v>
      </c>
      <c r="K5" s="26">
        <f>SUM(J5:J12)</f>
        <v>1909600</v>
      </c>
      <c r="L5" s="24"/>
    </row>
    <row r="6" spans="2:12" x14ac:dyDescent="0.3">
      <c r="B6" s="27" t="s">
        <v>52</v>
      </c>
      <c r="C6" s="25"/>
      <c r="D6" s="26">
        <v>57000</v>
      </c>
      <c r="E6" s="25"/>
      <c r="F6" s="24"/>
      <c r="H6" s="27" t="s">
        <v>52</v>
      </c>
      <c r="I6" s="25"/>
      <c r="J6" s="26">
        <v>83000</v>
      </c>
      <c r="K6" s="25"/>
      <c r="L6" s="24"/>
    </row>
    <row r="7" spans="2:12" x14ac:dyDescent="0.3">
      <c r="B7" s="27" t="s">
        <v>47</v>
      </c>
      <c r="D7" s="26">
        <v>1000</v>
      </c>
      <c r="E7" s="25"/>
      <c r="F7" s="24"/>
      <c r="H7" s="27" t="s">
        <v>47</v>
      </c>
      <c r="J7" s="26">
        <v>1000</v>
      </c>
      <c r="K7" s="25"/>
      <c r="L7" s="24"/>
    </row>
    <row r="8" spans="2:12" x14ac:dyDescent="0.3">
      <c r="B8" s="27" t="s">
        <v>48</v>
      </c>
      <c r="D8" s="26">
        <v>3000</v>
      </c>
      <c r="E8" s="25"/>
      <c r="F8" s="24"/>
      <c r="H8" s="27" t="s">
        <v>48</v>
      </c>
      <c r="J8" s="26">
        <v>3000</v>
      </c>
      <c r="K8" s="25"/>
      <c r="L8" s="24"/>
    </row>
    <row r="9" spans="2:12" x14ac:dyDescent="0.3">
      <c r="B9" s="27" t="s">
        <v>49</v>
      </c>
      <c r="D9" s="26">
        <v>7600</v>
      </c>
      <c r="E9" s="25"/>
      <c r="F9" s="24"/>
      <c r="H9" s="27" t="s">
        <v>49</v>
      </c>
      <c r="J9" s="26">
        <v>7600</v>
      </c>
      <c r="K9" s="25"/>
      <c r="L9" s="24"/>
    </row>
    <row r="10" spans="2:12" x14ac:dyDescent="0.3">
      <c r="B10" s="27" t="s">
        <v>50</v>
      </c>
      <c r="C10" s="25"/>
      <c r="D10" s="26">
        <v>165000</v>
      </c>
      <c r="E10" s="26">
        <f>SUM(D4:D10)</f>
        <v>6032600</v>
      </c>
      <c r="F10" s="24"/>
      <c r="H10" s="27" t="s">
        <v>50</v>
      </c>
      <c r="I10" s="25"/>
      <c r="J10" s="26">
        <v>165000</v>
      </c>
      <c r="K10" s="26">
        <f>SUM(J4:J10)</f>
        <v>9140600</v>
      </c>
      <c r="L10" s="24"/>
    </row>
    <row r="11" spans="2:12" x14ac:dyDescent="0.3">
      <c r="B11" s="27" t="s">
        <v>54</v>
      </c>
      <c r="C11" s="25"/>
      <c r="D11" s="26">
        <v>210579</v>
      </c>
      <c r="E11" s="26"/>
      <c r="F11" s="24"/>
      <c r="H11" s="27" t="s">
        <v>54</v>
      </c>
      <c r="I11" s="25"/>
      <c r="J11" s="26">
        <v>269000</v>
      </c>
      <c r="K11" s="26"/>
      <c r="L11" s="24"/>
    </row>
    <row r="12" spans="2:12" x14ac:dyDescent="0.3">
      <c r="B12" s="31" t="s">
        <v>53</v>
      </c>
      <c r="C12" s="32"/>
      <c r="D12" s="33">
        <v>638000</v>
      </c>
      <c r="E12" s="32"/>
      <c r="F12" s="34"/>
      <c r="H12" s="31" t="s">
        <v>53</v>
      </c>
      <c r="I12" s="32"/>
      <c r="J12" s="33">
        <v>800000</v>
      </c>
      <c r="K12" s="32"/>
      <c r="L12" s="34"/>
    </row>
    <row r="13" spans="2:12" x14ac:dyDescent="0.3">
      <c r="B13" s="27" t="s">
        <v>51</v>
      </c>
      <c r="D13" s="30">
        <f>SUM(D4:D12)</f>
        <v>6881179</v>
      </c>
      <c r="H13" s="27" t="s">
        <v>51</v>
      </c>
      <c r="J13" s="30">
        <f>SUM(J4:J12)</f>
        <v>10209600</v>
      </c>
      <c r="K13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A55" workbookViewId="0">
      <selection activeCell="L65" sqref="L65"/>
    </sheetView>
  </sheetViews>
  <sheetFormatPr defaultRowHeight="16.5" x14ac:dyDescent="0.3"/>
  <cols>
    <col min="1" max="1" width="2.75" style="39" customWidth="1"/>
    <col min="2" max="3" width="10.875" style="38" customWidth="1"/>
    <col min="4" max="4" width="5.75" style="38" customWidth="1"/>
    <col min="5" max="5" width="11.5" style="38" customWidth="1"/>
    <col min="6" max="6" width="10.625" style="38" customWidth="1"/>
    <col min="7" max="7" width="9.625" style="38" bestFit="1" customWidth="1"/>
    <col min="8" max="8" width="10.125" style="38" customWidth="1"/>
    <col min="9" max="9" width="10.875" style="38" customWidth="1"/>
    <col min="10" max="10" width="9" style="38"/>
    <col min="11" max="11" width="10.875" style="38" customWidth="1"/>
    <col min="12" max="12" width="10.375" style="38" customWidth="1"/>
    <col min="13" max="18" width="9" style="38"/>
  </cols>
  <sheetData>
    <row r="1" spans="1:9" x14ac:dyDescent="0.3">
      <c r="A1" s="37">
        <v>1</v>
      </c>
      <c r="B1" s="38" t="s">
        <v>60</v>
      </c>
      <c r="E1" s="41">
        <v>7600000</v>
      </c>
      <c r="F1" s="38" t="s">
        <v>53</v>
      </c>
      <c r="G1" s="41">
        <v>800000</v>
      </c>
      <c r="H1" s="38" t="s">
        <v>67</v>
      </c>
      <c r="I1" s="41">
        <v>1000</v>
      </c>
    </row>
    <row r="2" spans="1:9" x14ac:dyDescent="0.3">
      <c r="B2" s="38" t="s">
        <v>58</v>
      </c>
      <c r="C2" s="38" t="s">
        <v>61</v>
      </c>
      <c r="E2" s="40" t="s">
        <v>62</v>
      </c>
      <c r="F2" s="38" t="s">
        <v>54</v>
      </c>
      <c r="G2" s="41">
        <v>254470</v>
      </c>
      <c r="H2" s="38" t="s">
        <v>68</v>
      </c>
      <c r="I2" s="41">
        <v>3000</v>
      </c>
    </row>
    <row r="3" spans="1:9" x14ac:dyDescent="0.3">
      <c r="B3" s="38" t="s">
        <v>63</v>
      </c>
      <c r="C3" s="38" t="s">
        <v>64</v>
      </c>
      <c r="F3" s="38" t="s">
        <v>65</v>
      </c>
      <c r="G3" s="41">
        <f>380000+152000</f>
        <v>532000</v>
      </c>
      <c r="H3" s="38" t="s">
        <v>69</v>
      </c>
      <c r="I3" s="41">
        <v>7600</v>
      </c>
    </row>
    <row r="4" spans="1:9" x14ac:dyDescent="0.3">
      <c r="B4" s="42" t="s">
        <v>70</v>
      </c>
      <c r="C4" s="43">
        <f>SUM(E1,G1,G2,G3,G4,I4,I3,I2,I1)</f>
        <v>9486190</v>
      </c>
      <c r="F4" s="38" t="s">
        <v>66</v>
      </c>
      <c r="G4" s="41">
        <v>123120</v>
      </c>
      <c r="H4" s="38" t="s">
        <v>50</v>
      </c>
      <c r="I4" s="41">
        <v>165000</v>
      </c>
    </row>
    <row r="5" spans="1:9" x14ac:dyDescent="0.3">
      <c r="G5" s="41"/>
      <c r="H5" s="42"/>
      <c r="I5" s="41"/>
    </row>
    <row r="6" spans="1:9" x14ac:dyDescent="0.3">
      <c r="A6" s="37">
        <v>2</v>
      </c>
      <c r="B6" s="38" t="s">
        <v>60</v>
      </c>
      <c r="E6" s="41">
        <v>7700000</v>
      </c>
      <c r="F6" s="38" t="s">
        <v>53</v>
      </c>
      <c r="G6" s="41">
        <v>800000</v>
      </c>
      <c r="H6" s="38" t="s">
        <v>67</v>
      </c>
      <c r="I6" s="41">
        <v>1000</v>
      </c>
    </row>
    <row r="7" spans="1:9" x14ac:dyDescent="0.3">
      <c r="B7" s="38" t="s">
        <v>58</v>
      </c>
      <c r="C7" s="38" t="s">
        <v>74</v>
      </c>
      <c r="E7" s="40" t="s">
        <v>71</v>
      </c>
      <c r="F7" s="38" t="s">
        <v>54</v>
      </c>
      <c r="G7" s="41">
        <v>225370</v>
      </c>
      <c r="H7" s="38" t="s">
        <v>68</v>
      </c>
      <c r="I7" s="41">
        <v>3000</v>
      </c>
    </row>
    <row r="8" spans="1:9" x14ac:dyDescent="0.3">
      <c r="B8" s="38" t="s">
        <v>72</v>
      </c>
      <c r="C8" s="38" t="s">
        <v>73</v>
      </c>
      <c r="F8" s="38" t="s">
        <v>65</v>
      </c>
      <c r="G8" s="41">
        <f>385000+154000</f>
        <v>539000</v>
      </c>
      <c r="H8" s="38" t="s">
        <v>69</v>
      </c>
      <c r="I8" s="41">
        <v>7600</v>
      </c>
    </row>
    <row r="9" spans="1:9" x14ac:dyDescent="0.3">
      <c r="B9" s="42" t="s">
        <v>70</v>
      </c>
      <c r="C9" s="43">
        <f>SUM(E6,G6,G7,G8,G9,I9,I8,I7,I6)</f>
        <v>9565710</v>
      </c>
      <c r="F9" s="38" t="s">
        <v>66</v>
      </c>
      <c r="G9" s="41">
        <v>124740</v>
      </c>
      <c r="H9" s="38" t="s">
        <v>50</v>
      </c>
      <c r="I9" s="41">
        <v>165000</v>
      </c>
    </row>
    <row r="11" spans="1:9" x14ac:dyDescent="0.3">
      <c r="A11" s="37">
        <v>3</v>
      </c>
      <c r="B11" s="38" t="s">
        <v>60</v>
      </c>
      <c r="E11" s="41">
        <v>7700000</v>
      </c>
      <c r="F11" s="38" t="s">
        <v>53</v>
      </c>
      <c r="G11" s="41">
        <v>800000</v>
      </c>
      <c r="H11" s="38" t="s">
        <v>67</v>
      </c>
      <c r="I11" s="41">
        <v>1000</v>
      </c>
    </row>
    <row r="12" spans="1:9" x14ac:dyDescent="0.3">
      <c r="B12" s="38" t="s">
        <v>58</v>
      </c>
      <c r="C12" s="38" t="s">
        <v>74</v>
      </c>
      <c r="E12" s="40" t="s">
        <v>71</v>
      </c>
      <c r="F12" s="38" t="s">
        <v>54</v>
      </c>
      <c r="G12" s="41">
        <v>225370</v>
      </c>
      <c r="H12" s="38" t="s">
        <v>68</v>
      </c>
      <c r="I12" s="41">
        <v>3000</v>
      </c>
    </row>
    <row r="13" spans="1:9" x14ac:dyDescent="0.3">
      <c r="B13" s="38" t="s">
        <v>72</v>
      </c>
      <c r="C13" s="38" t="s">
        <v>73</v>
      </c>
      <c r="F13" s="38" t="s">
        <v>65</v>
      </c>
      <c r="G13" s="41">
        <f>385000+154000</f>
        <v>539000</v>
      </c>
      <c r="H13" s="38" t="s">
        <v>69</v>
      </c>
      <c r="I13" s="41">
        <v>7600</v>
      </c>
    </row>
    <row r="14" spans="1:9" x14ac:dyDescent="0.3">
      <c r="B14" s="42" t="s">
        <v>70</v>
      </c>
      <c r="C14" s="43">
        <f>SUM(E11,G11,G12,G13,G14,I14,I13,I12,I11)</f>
        <v>9565710</v>
      </c>
      <c r="F14" s="38" t="s">
        <v>66</v>
      </c>
      <c r="G14" s="41">
        <v>124740</v>
      </c>
      <c r="H14" s="38" t="s">
        <v>50</v>
      </c>
      <c r="I14" s="41">
        <v>165000</v>
      </c>
    </row>
    <row r="17" spans="2:12" x14ac:dyDescent="0.3">
      <c r="B17" s="45" t="s">
        <v>83</v>
      </c>
    </row>
    <row r="18" spans="2:12" x14ac:dyDescent="0.3">
      <c r="B18" s="41">
        <v>16980000</v>
      </c>
      <c r="H18" s="41">
        <v>16980000</v>
      </c>
    </row>
    <row r="19" spans="2:12" x14ac:dyDescent="0.3">
      <c r="B19" s="41">
        <v>500000</v>
      </c>
      <c r="H19" s="41">
        <v>500000</v>
      </c>
    </row>
    <row r="20" spans="2:12" x14ac:dyDescent="0.3">
      <c r="B20" s="38">
        <v>100000</v>
      </c>
      <c r="C20" s="41"/>
      <c r="F20" s="47"/>
      <c r="I20" s="41"/>
      <c r="L20" s="47"/>
    </row>
    <row r="21" spans="2:12" x14ac:dyDescent="0.3">
      <c r="B21" s="41">
        <f>SUM(B18:B20)</f>
        <v>17580000</v>
      </c>
      <c r="C21" s="38">
        <f>B21*0.059</f>
        <v>1037220</v>
      </c>
      <c r="E21" s="46">
        <f>C21-400000</f>
        <v>637220</v>
      </c>
      <c r="H21" s="41">
        <f>SUM(H18:H20)</f>
        <v>17480000</v>
      </c>
      <c r="I21" s="38">
        <f>H21*0.059</f>
        <v>1031320</v>
      </c>
      <c r="K21" s="46">
        <f>I21-400000</f>
        <v>631320</v>
      </c>
    </row>
    <row r="22" spans="2:12" x14ac:dyDescent="0.3">
      <c r="C22" s="41">
        <f>B21*0.058</f>
        <v>1019640</v>
      </c>
      <c r="E22" s="41">
        <f>C22-200000</f>
        <v>819640</v>
      </c>
      <c r="I22" s="41">
        <f>H21*0.058</f>
        <v>1013840</v>
      </c>
      <c r="K22" s="41">
        <f>I22-200000</f>
        <v>813840</v>
      </c>
    </row>
    <row r="24" spans="2:12" x14ac:dyDescent="0.3">
      <c r="B24" s="49"/>
      <c r="H24" s="49"/>
    </row>
    <row r="25" spans="2:12" x14ac:dyDescent="0.3">
      <c r="B25" s="49">
        <v>300000</v>
      </c>
      <c r="E25" s="41">
        <v>6000000</v>
      </c>
      <c r="H25" s="49">
        <v>300000</v>
      </c>
      <c r="K25" s="41">
        <v>6000000</v>
      </c>
    </row>
    <row r="26" spans="2:12" x14ac:dyDescent="0.3">
      <c r="B26" s="49">
        <v>200000</v>
      </c>
      <c r="H26" s="49">
        <v>200000</v>
      </c>
    </row>
    <row r="27" spans="2:12" x14ac:dyDescent="0.3">
      <c r="B27" s="49">
        <v>800000</v>
      </c>
      <c r="H27" s="49">
        <v>400000</v>
      </c>
    </row>
    <row r="28" spans="2:12" x14ac:dyDescent="0.3">
      <c r="B28" s="49">
        <f>B21*0.01</f>
        <v>175800</v>
      </c>
      <c r="F28" s="46">
        <f>C30/60</f>
        <v>169367.74333333332</v>
      </c>
      <c r="H28" s="49">
        <v>900000</v>
      </c>
      <c r="L28" s="46">
        <f>I30/60</f>
        <v>176752</v>
      </c>
    </row>
    <row r="29" spans="2:12" x14ac:dyDescent="0.3">
      <c r="B29" s="49">
        <v>900000</v>
      </c>
      <c r="F29" s="46">
        <f>C30/48</f>
        <v>211709.67916666667</v>
      </c>
      <c r="L29" s="46">
        <f>I30/48</f>
        <v>220940</v>
      </c>
    </row>
    <row r="30" spans="2:12" x14ac:dyDescent="0.3">
      <c r="B30" s="50"/>
      <c r="C30" s="41">
        <f>C32-E25</f>
        <v>10162064.6</v>
      </c>
      <c r="F30" s="46">
        <f>C30/36</f>
        <v>282279.57222222222</v>
      </c>
      <c r="H30" s="50"/>
      <c r="I30" s="41">
        <f>I32-K25</f>
        <v>10605120</v>
      </c>
      <c r="L30" s="46">
        <f>I30/36</f>
        <v>294586.66666666669</v>
      </c>
    </row>
    <row r="31" spans="2:12" x14ac:dyDescent="0.3">
      <c r="B31" s="49">
        <f>SUM(B24:B30)</f>
        <v>2375800</v>
      </c>
      <c r="C31" s="41">
        <f>B21-B31</f>
        <v>15204200</v>
      </c>
      <c r="E31" s="41">
        <f>C31*0.063</f>
        <v>957864.6</v>
      </c>
      <c r="F31" s="46"/>
      <c r="H31" s="49">
        <f>SUM(H24:H30)</f>
        <v>1800000</v>
      </c>
      <c r="I31" s="41">
        <f>H21-H31</f>
        <v>15680000</v>
      </c>
      <c r="K31" s="41">
        <f>I31*0.059</f>
        <v>925120</v>
      </c>
      <c r="L31" s="46"/>
    </row>
    <row r="32" spans="2:12" x14ac:dyDescent="0.3">
      <c r="C32" s="41">
        <f>C31+E31</f>
        <v>16162064.6</v>
      </c>
      <c r="I32" s="41">
        <f>I31+K31</f>
        <v>16605120</v>
      </c>
    </row>
    <row r="33" spans="2:6" x14ac:dyDescent="0.3">
      <c r="B33" s="38" t="s">
        <v>85</v>
      </c>
    </row>
    <row r="35" spans="2:6" x14ac:dyDescent="0.3">
      <c r="B35" s="41">
        <v>18230000</v>
      </c>
      <c r="C35" s="41"/>
    </row>
    <row r="36" spans="2:6" x14ac:dyDescent="0.3">
      <c r="B36" s="41">
        <v>550000</v>
      </c>
      <c r="C36" s="41"/>
    </row>
    <row r="37" spans="2:6" x14ac:dyDescent="0.3">
      <c r="B37" s="41"/>
      <c r="C37" s="41"/>
    </row>
    <row r="38" spans="2:6" x14ac:dyDescent="0.3">
      <c r="B38" s="41">
        <f>SUM(B35:B37)</f>
        <v>18780000</v>
      </c>
      <c r="C38" s="41">
        <f>B38*0.01</f>
        <v>187800</v>
      </c>
    </row>
    <row r="39" spans="2:6" x14ac:dyDescent="0.3">
      <c r="B39" s="41"/>
      <c r="C39" s="41">
        <v>200000</v>
      </c>
    </row>
    <row r="40" spans="2:6" x14ac:dyDescent="0.3">
      <c r="B40" s="41"/>
      <c r="C40" s="41">
        <v>200000</v>
      </c>
    </row>
    <row r="41" spans="2:6" x14ac:dyDescent="0.3">
      <c r="B41" s="41"/>
      <c r="C41" s="41">
        <v>1000000</v>
      </c>
    </row>
    <row r="42" spans="2:6" x14ac:dyDescent="0.3">
      <c r="B42" s="41"/>
      <c r="C42" s="41"/>
    </row>
    <row r="43" spans="2:6" x14ac:dyDescent="0.3">
      <c r="B43" s="41"/>
      <c r="C43" s="41"/>
    </row>
    <row r="44" spans="2:6" x14ac:dyDescent="0.3">
      <c r="B44" s="51" t="s">
        <v>87</v>
      </c>
      <c r="C44" s="41"/>
    </row>
    <row r="45" spans="2:6" x14ac:dyDescent="0.3">
      <c r="B45" s="41"/>
      <c r="C45" s="41">
        <f>SUM(C38:C43)</f>
        <v>1587800</v>
      </c>
    </row>
    <row r="46" spans="2:6" x14ac:dyDescent="0.3">
      <c r="B46" s="41">
        <f>B38-C45</f>
        <v>17192200</v>
      </c>
      <c r="C46" s="41"/>
      <c r="F46" s="46">
        <f>B46*0.01</f>
        <v>171922</v>
      </c>
    </row>
    <row r="47" spans="2:6" x14ac:dyDescent="0.3">
      <c r="F47" s="46">
        <f>F46/36</f>
        <v>4775.6111111111113</v>
      </c>
    </row>
    <row r="48" spans="2:6" x14ac:dyDescent="0.3">
      <c r="B48" s="48">
        <f>B46-C48</f>
        <v>12034540</v>
      </c>
      <c r="C48" s="48">
        <f>B46*0.3</f>
        <v>5157660</v>
      </c>
      <c r="F48" s="46">
        <f>B46/36</f>
        <v>477561.11111111112</v>
      </c>
    </row>
    <row r="50" spans="1:18" x14ac:dyDescent="0.3">
      <c r="C50" s="46">
        <f>B48/36</f>
        <v>334292.77777777775</v>
      </c>
      <c r="F50" s="46">
        <f>SUM(F47:F48)</f>
        <v>482336.72222222225</v>
      </c>
    </row>
    <row r="55" spans="1:18" x14ac:dyDescent="0.3">
      <c r="B55" s="41">
        <v>17220000</v>
      </c>
      <c r="C55" s="41"/>
      <c r="D55" s="41"/>
      <c r="E55" s="41"/>
      <c r="F55" s="41"/>
    </row>
    <row r="56" spans="1:18" x14ac:dyDescent="0.3">
      <c r="B56" s="41"/>
      <c r="C56" s="41"/>
      <c r="D56" s="41"/>
      <c r="E56" s="41"/>
      <c r="F56" s="41"/>
    </row>
    <row r="57" spans="1:18" x14ac:dyDescent="0.3">
      <c r="B57" s="41">
        <f>B55*0.01</f>
        <v>172200</v>
      </c>
      <c r="C57" s="41"/>
      <c r="D57" s="41"/>
      <c r="E57" s="41"/>
      <c r="F57" s="41"/>
    </row>
    <row r="58" spans="1:18" x14ac:dyDescent="0.3">
      <c r="B58" s="46">
        <f>B55/36</f>
        <v>478333.33333333331</v>
      </c>
      <c r="C58" s="41"/>
      <c r="D58" s="41"/>
      <c r="E58" s="41"/>
      <c r="F58" s="41"/>
    </row>
    <row r="59" spans="1:18" x14ac:dyDescent="0.3">
      <c r="B59" s="46">
        <f>B57/36</f>
        <v>4783.333333333333</v>
      </c>
      <c r="C59" s="41"/>
      <c r="D59" s="41"/>
      <c r="E59" s="41"/>
      <c r="F59" s="41"/>
    </row>
    <row r="60" spans="1:18" x14ac:dyDescent="0.3">
      <c r="B60" s="41"/>
      <c r="C60" s="41"/>
      <c r="D60" s="41"/>
      <c r="E60" s="41"/>
      <c r="F60" s="41"/>
    </row>
    <row r="61" spans="1:18" x14ac:dyDescent="0.3">
      <c r="B61" s="41">
        <f>SUM(B58:B59)</f>
        <v>483116.66666666663</v>
      </c>
      <c r="C61" s="41"/>
      <c r="D61" s="41"/>
      <c r="E61" s="41"/>
      <c r="F61" s="41"/>
    </row>
    <row r="62" spans="1:18" x14ac:dyDescent="0.3">
      <c r="B62" s="41"/>
      <c r="C62" s="41"/>
      <c r="D62" s="41"/>
      <c r="E62" s="41"/>
      <c r="F62" s="41"/>
    </row>
    <row r="63" spans="1:18" x14ac:dyDescent="0.3">
      <c r="B63" s="57" t="s">
        <v>86</v>
      </c>
    </row>
    <row r="64" spans="1:18" s="53" customFormat="1" x14ac:dyDescent="0.3">
      <c r="A64" s="54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0"/>
      <c r="O64" s="50"/>
      <c r="P64" s="50"/>
      <c r="Q64" s="50"/>
      <c r="R64" s="50"/>
    </row>
    <row r="65" spans="1:18" s="53" customFormat="1" x14ac:dyDescent="0.3">
      <c r="A65" s="54"/>
      <c r="B65" s="56">
        <v>17100000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0"/>
      <c r="O65" s="50"/>
      <c r="P65" s="50"/>
      <c r="Q65" s="50"/>
      <c r="R65" s="50"/>
    </row>
    <row r="66" spans="1:18" s="53" customFormat="1" x14ac:dyDescent="0.3">
      <c r="A66" s="54"/>
      <c r="B66" s="55">
        <v>300000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0"/>
      <c r="O66" s="50"/>
      <c r="P66" s="50"/>
      <c r="Q66" s="50"/>
      <c r="R66" s="50"/>
    </row>
    <row r="67" spans="1:18" s="53" customFormat="1" x14ac:dyDescent="0.3">
      <c r="A67" s="54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0"/>
      <c r="O67" s="50"/>
      <c r="P67" s="50"/>
      <c r="Q67" s="50"/>
      <c r="R67" s="50"/>
    </row>
    <row r="68" spans="1:18" s="53" customFormat="1" x14ac:dyDescent="0.3">
      <c r="A68" s="54"/>
      <c r="B68" s="55">
        <v>289000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0"/>
      <c r="O68" s="50"/>
      <c r="P68" s="50"/>
      <c r="Q68" s="50"/>
      <c r="R68" s="50"/>
    </row>
    <row r="69" spans="1:18" s="53" customFormat="1" x14ac:dyDescent="0.3">
      <c r="A69" s="54"/>
      <c r="B69" s="55">
        <v>789000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0"/>
      <c r="O69" s="50"/>
      <c r="P69" s="50"/>
      <c r="Q69" s="50"/>
      <c r="R69" s="50"/>
    </row>
    <row r="70" spans="1:18" s="53" customFormat="1" x14ac:dyDescent="0.3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0"/>
      <c r="O70" s="50"/>
      <c r="P70" s="50"/>
      <c r="Q70" s="50"/>
      <c r="R70" s="50"/>
    </row>
    <row r="71" spans="1:18" s="53" customFormat="1" x14ac:dyDescent="0.3">
      <c r="A71" s="54"/>
      <c r="B71" s="55">
        <f>(B65+B66+B68)-B69</f>
        <v>16900000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0"/>
      <c r="O71" s="50"/>
      <c r="P71" s="50"/>
      <c r="Q71" s="50"/>
      <c r="R71" s="50"/>
    </row>
    <row r="72" spans="1:18" s="53" customFormat="1" x14ac:dyDescent="0.3">
      <c r="A72" s="54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0"/>
      <c r="O72" s="50"/>
      <c r="P72" s="50"/>
      <c r="Q72" s="50"/>
      <c r="R72" s="50"/>
    </row>
    <row r="73" spans="1:18" s="53" customFormat="1" x14ac:dyDescent="0.3">
      <c r="A73" s="54"/>
      <c r="B73" s="55">
        <v>10000000</v>
      </c>
      <c r="C73" s="55"/>
      <c r="D73" s="55"/>
      <c r="E73" s="58">
        <f>E74/36</f>
        <v>7475</v>
      </c>
      <c r="F73" s="55"/>
      <c r="G73" s="55"/>
      <c r="H73" s="55"/>
      <c r="I73" s="55"/>
      <c r="J73" s="55"/>
      <c r="K73" s="55"/>
      <c r="L73" s="55"/>
      <c r="M73" s="55"/>
      <c r="N73" s="50"/>
      <c r="O73" s="50"/>
      <c r="P73" s="50"/>
      <c r="Q73" s="50"/>
      <c r="R73" s="50"/>
    </row>
    <row r="74" spans="1:18" s="53" customFormat="1" x14ac:dyDescent="0.3">
      <c r="A74" s="54"/>
      <c r="B74" s="55"/>
      <c r="C74" s="55"/>
      <c r="D74" s="55"/>
      <c r="E74" s="55">
        <f>B75*0.039</f>
        <v>269100</v>
      </c>
      <c r="F74" s="55"/>
      <c r="G74" s="55"/>
      <c r="H74" s="55"/>
      <c r="I74" s="55"/>
      <c r="J74" s="55"/>
      <c r="K74" s="55"/>
      <c r="L74" s="55"/>
      <c r="M74" s="55"/>
      <c r="N74" s="50"/>
      <c r="O74" s="50"/>
      <c r="P74" s="50"/>
      <c r="Q74" s="50"/>
      <c r="R74" s="50"/>
    </row>
    <row r="75" spans="1:18" s="53" customFormat="1" x14ac:dyDescent="0.3">
      <c r="A75" s="54"/>
      <c r="B75" s="55">
        <f>B71-B73</f>
        <v>6900000</v>
      </c>
      <c r="C75" s="55"/>
      <c r="D75" s="55"/>
      <c r="E75" s="58">
        <f>B75/36</f>
        <v>191666.66666666666</v>
      </c>
      <c r="F75" s="55">
        <f>E73+E75</f>
        <v>199141.66666666666</v>
      </c>
      <c r="G75" s="55"/>
      <c r="H75" s="55"/>
      <c r="I75" s="55"/>
      <c r="J75" s="55"/>
      <c r="K75" s="55"/>
      <c r="L75" s="55"/>
      <c r="M75" s="55"/>
      <c r="N75" s="50"/>
      <c r="O75" s="50"/>
      <c r="P75" s="50"/>
      <c r="Q75" s="50"/>
      <c r="R75" s="50"/>
    </row>
    <row r="76" spans="1:18" s="53" customFormat="1" x14ac:dyDescent="0.3">
      <c r="A76" s="52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>
      <selection activeCell="A43" sqref="A43"/>
    </sheetView>
  </sheetViews>
  <sheetFormatPr defaultColWidth="9" defaultRowHeight="12" x14ac:dyDescent="0.3"/>
  <cols>
    <col min="1" max="1" width="9" style="63"/>
    <col min="2" max="2" width="11.125" style="63" bestFit="1" customWidth="1"/>
    <col min="3" max="3" width="9" style="64"/>
    <col min="4" max="16384" width="9" style="63"/>
  </cols>
  <sheetData>
    <row r="1" spans="2:4" x14ac:dyDescent="0.3">
      <c r="B1" s="65" t="s">
        <v>1</v>
      </c>
      <c r="C1" s="67" t="s">
        <v>121</v>
      </c>
    </row>
    <row r="2" spans="2:4" x14ac:dyDescent="0.3">
      <c r="B2" s="69" t="s">
        <v>120</v>
      </c>
      <c r="C2" s="68">
        <v>500000</v>
      </c>
    </row>
    <row r="3" spans="2:4" x14ac:dyDescent="0.3">
      <c r="B3" s="63" t="s">
        <v>100</v>
      </c>
      <c r="C3" s="64">
        <v>50000</v>
      </c>
      <c r="D3" s="66" t="s">
        <v>102</v>
      </c>
    </row>
    <row r="4" spans="2:4" x14ac:dyDescent="0.3">
      <c r="B4" s="63" t="s">
        <v>109</v>
      </c>
      <c r="C4" s="64">
        <v>50000</v>
      </c>
    </row>
    <row r="5" spans="2:4" x14ac:dyDescent="0.3">
      <c r="B5" s="63" t="s">
        <v>122</v>
      </c>
    </row>
    <row r="6" spans="2:4" x14ac:dyDescent="0.3">
      <c r="B6" s="63" t="s">
        <v>110</v>
      </c>
    </row>
    <row r="7" spans="2:4" x14ac:dyDescent="0.3">
      <c r="B7" s="63" t="s">
        <v>103</v>
      </c>
    </row>
    <row r="8" spans="2:4" x14ac:dyDescent="0.3">
      <c r="B8" s="63" t="s">
        <v>104</v>
      </c>
    </row>
    <row r="9" spans="2:4" x14ac:dyDescent="0.3">
      <c r="B9" s="63" t="s">
        <v>123</v>
      </c>
    </row>
    <row r="10" spans="2:4" x14ac:dyDescent="0.3">
      <c r="B10" s="63" t="s">
        <v>105</v>
      </c>
    </row>
    <row r="11" spans="2:4" x14ac:dyDescent="0.3">
      <c r="B11" s="63" t="s">
        <v>106</v>
      </c>
    </row>
    <row r="12" spans="2:4" x14ac:dyDescent="0.3">
      <c r="B12" s="63" t="s">
        <v>107</v>
      </c>
    </row>
    <row r="13" spans="2:4" x14ac:dyDescent="0.3">
      <c r="B13" s="63" t="s">
        <v>108</v>
      </c>
    </row>
    <row r="14" spans="2:4" x14ac:dyDescent="0.3">
      <c r="B14" s="63" t="s">
        <v>111</v>
      </c>
    </row>
    <row r="15" spans="2:4" x14ac:dyDescent="0.3">
      <c r="B15" s="63" t="s">
        <v>112</v>
      </c>
    </row>
    <row r="16" spans="2:4" x14ac:dyDescent="0.3">
      <c r="B16" s="63" t="s">
        <v>113</v>
      </c>
    </row>
    <row r="17" spans="2:4" x14ac:dyDescent="0.3">
      <c r="B17" s="63" t="s">
        <v>114</v>
      </c>
    </row>
    <row r="18" spans="2:4" x14ac:dyDescent="0.3">
      <c r="B18" s="63" t="s">
        <v>115</v>
      </c>
    </row>
    <row r="19" spans="2:4" x14ac:dyDescent="0.3">
      <c r="B19" s="63" t="s">
        <v>117</v>
      </c>
    </row>
    <row r="20" spans="2:4" x14ac:dyDescent="0.3">
      <c r="B20" s="63" t="s">
        <v>116</v>
      </c>
    </row>
    <row r="21" spans="2:4" x14ac:dyDescent="0.3">
      <c r="B21" s="63" t="s">
        <v>118</v>
      </c>
      <c r="D21" s="66" t="s">
        <v>119</v>
      </c>
    </row>
    <row r="23" spans="2:4" x14ac:dyDescent="0.3">
      <c r="B23" s="65" t="s">
        <v>101</v>
      </c>
      <c r="C23" s="64">
        <f>SUM(C3:C22)</f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HOME</vt:lpstr>
      <vt:lpstr>CAR</vt:lpstr>
      <vt:lpstr>car_list</vt:lpstr>
      <vt:lpstr>BABY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이동헌</cp:lastModifiedBy>
  <dcterms:created xsi:type="dcterms:W3CDTF">2013-11-07T08:08:00Z</dcterms:created>
  <dcterms:modified xsi:type="dcterms:W3CDTF">2023-12-21T04:01:50Z</dcterms:modified>
</cp:coreProperties>
</file>