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purien\Desktop\hustzc-master\7.单总线CPU\单总线实验资料包(愚人节版)\"/>
    </mc:Choice>
  </mc:AlternateContent>
  <xr:revisionPtr revIDLastSave="0" documentId="13_ncr:1_{BE938F1F-E021-4682-9E87-6521DAFDFDBD}" xr6:coauthVersionLast="47" xr6:coauthVersionMax="47" xr10:uidLastSave="{00000000-0000-0000-0000-000000000000}"/>
  <bookViews>
    <workbookView xWindow="5100" yWindow="3780" windowWidth="28800" windowHeight="15345" xr2:uid="{00000000-000D-0000-FFFF-FFFF00000000}"/>
  </bookViews>
  <sheets>
    <sheet name="微程序地址入口表" sheetId="1" r:id="rId1"/>
    <sheet name="微程序入口查找逻辑自动生成" sheetId="2" r:id="rId2"/>
    <sheet name="微程序自动生成" sheetId="3" r:id="rId3"/>
  </sheets>
  <definedNames>
    <definedName name="_xlnm._FilterDatabase" localSheetId="0" hidden="1">微程序地址入口表!$J$2:$N$22</definedName>
    <definedName name="_xlnm._FilterDatabase" localSheetId="1" hidden="1">微程序入口查找逻辑自动生成!$A$1:$N$31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6" i="3" l="1"/>
  <c r="AE6" i="3" s="1"/>
  <c r="AC7" i="3"/>
  <c r="AE7" i="3" s="1"/>
  <c r="AC8" i="3"/>
  <c r="AE8" i="3" s="1"/>
  <c r="AC9" i="3"/>
  <c r="AE9" i="3" s="1"/>
  <c r="AC10" i="3"/>
  <c r="AE10" i="3" s="1"/>
  <c r="AC11" i="3"/>
  <c r="AE11" i="3" s="1"/>
  <c r="AC12" i="3"/>
  <c r="AE12" i="3" s="1"/>
  <c r="AC13" i="3"/>
  <c r="AE13" i="3" s="1"/>
  <c r="AC14" i="3"/>
  <c r="AE14" i="3" s="1"/>
  <c r="AC15" i="3"/>
  <c r="AE15" i="3" s="1"/>
  <c r="AC16" i="3"/>
  <c r="AE16" i="3" s="1"/>
  <c r="AC17" i="3"/>
  <c r="AE17" i="3" s="1"/>
  <c r="AC18" i="3"/>
  <c r="AE18" i="3" s="1"/>
  <c r="AC19" i="3"/>
  <c r="AE19" i="3" s="1"/>
  <c r="AC20" i="3"/>
  <c r="AE20" i="3" s="1"/>
  <c r="AC21" i="3"/>
  <c r="AE21" i="3" s="1"/>
  <c r="AC22" i="3"/>
  <c r="AE22" i="3" s="1"/>
  <c r="AC23" i="3"/>
  <c r="AE23" i="3" s="1"/>
  <c r="AC24" i="3"/>
  <c r="AE24" i="3" s="1"/>
  <c r="AC25" i="3"/>
  <c r="AE25" i="3" s="1"/>
  <c r="AC26" i="3"/>
  <c r="AE26" i="3" s="1"/>
  <c r="AD26" i="3" l="1"/>
  <c r="AF26" i="3" s="1"/>
  <c r="AD25" i="3"/>
  <c r="AF25" i="3" s="1"/>
  <c r="AD24" i="3"/>
  <c r="AF24" i="3" s="1"/>
  <c r="AD23" i="3"/>
  <c r="AD22" i="3"/>
  <c r="AF22" i="3" s="1"/>
  <c r="AD21" i="3"/>
  <c r="AD20" i="3"/>
  <c r="AF20" i="3" s="1"/>
  <c r="AD19" i="3"/>
  <c r="AF19" i="3" s="1"/>
  <c r="AD18" i="3"/>
  <c r="AF18" i="3" s="1"/>
  <c r="AD17" i="3"/>
  <c r="AF17" i="3" s="1"/>
  <c r="AD16" i="3"/>
  <c r="AD15" i="3"/>
  <c r="AF15" i="3" s="1"/>
  <c r="AD14" i="3"/>
  <c r="AF14" i="3" s="1"/>
  <c r="AD13" i="3"/>
  <c r="AD12" i="3"/>
  <c r="AF12" i="3" s="1"/>
  <c r="AG12" i="3" s="1"/>
  <c r="AD11" i="3"/>
  <c r="AD10" i="3"/>
  <c r="AF10" i="3" s="1"/>
  <c r="AG10" i="3" s="1"/>
  <c r="AD9" i="3"/>
  <c r="AF9" i="3" s="1"/>
  <c r="AG9" i="3" s="1"/>
  <c r="AD8" i="3"/>
  <c r="AF8" i="3" s="1"/>
  <c r="AD7" i="3"/>
  <c r="AD6" i="3"/>
  <c r="AF6" i="3" s="1"/>
  <c r="AH6" i="3" s="1"/>
  <c r="AD5" i="3"/>
  <c r="AC5" i="3"/>
  <c r="AE5" i="3" s="1"/>
  <c r="AD4" i="3"/>
  <c r="AC4" i="3"/>
  <c r="AE4" i="3" s="1"/>
  <c r="AD3" i="3"/>
  <c r="AC3" i="3"/>
  <c r="AE3" i="3" s="1"/>
  <c r="AD2" i="3"/>
  <c r="AC2" i="3"/>
  <c r="AE2" i="3" s="1"/>
  <c r="AH15" i="3" l="1"/>
  <c r="AG15" i="3"/>
  <c r="AH8" i="3"/>
  <c r="AG8" i="3"/>
  <c r="AH12" i="3"/>
  <c r="AH20" i="3"/>
  <c r="AG20" i="3"/>
  <c r="AH24" i="3"/>
  <c r="AG24" i="3"/>
  <c r="AH19" i="3"/>
  <c r="AG19" i="3"/>
  <c r="AH9" i="3"/>
  <c r="AH17" i="3"/>
  <c r="AG17" i="3"/>
  <c r="AH25" i="3"/>
  <c r="AG25" i="3"/>
  <c r="AF2" i="3"/>
  <c r="AH10" i="3"/>
  <c r="AH14" i="3"/>
  <c r="AG14" i="3"/>
  <c r="AH18" i="3"/>
  <c r="AG18" i="3"/>
  <c r="AH22" i="3"/>
  <c r="AG22" i="3"/>
  <c r="AH26" i="3"/>
  <c r="AG26" i="3"/>
  <c r="AF3" i="3"/>
  <c r="AF7" i="3"/>
  <c r="AF23" i="3"/>
  <c r="AF13" i="3"/>
  <c r="AF11" i="3"/>
  <c r="AF21" i="3"/>
  <c r="AF4" i="3"/>
  <c r="AF16" i="3"/>
  <c r="AG6" i="3"/>
  <c r="AF5" i="3"/>
  <c r="AG5" i="3" l="1"/>
  <c r="AH5" i="3"/>
  <c r="AH21" i="3"/>
  <c r="AG21" i="3"/>
  <c r="AH7" i="3"/>
  <c r="AG7" i="3"/>
  <c r="AG2" i="3"/>
  <c r="AH2" i="3"/>
  <c r="AG4" i="3"/>
  <c r="AH4" i="3"/>
  <c r="AH23" i="3"/>
  <c r="AG23" i="3"/>
  <c r="AH11" i="3"/>
  <c r="AG11" i="3"/>
  <c r="AG3" i="3"/>
  <c r="AH3" i="3"/>
  <c r="AH16" i="3"/>
  <c r="AG16" i="3"/>
  <c r="AH13" i="3"/>
  <c r="AG13" i="3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4" i="1"/>
  <c r="J5" i="1"/>
  <c r="J6" i="1"/>
  <c r="J7" i="1"/>
  <c r="J3" i="1"/>
  <c r="AH27" i="3" l="1"/>
  <c r="AG27" i="3" s="1"/>
  <c r="K11" i="2"/>
  <c r="K1" i="2"/>
  <c r="K6" i="1"/>
  <c r="K5" i="2" s="1"/>
  <c r="L6" i="1"/>
  <c r="M6" i="1"/>
  <c r="N6" i="1"/>
  <c r="K7" i="1"/>
  <c r="K6" i="2" s="1"/>
  <c r="L7" i="1"/>
  <c r="M7" i="1"/>
  <c r="N7" i="1"/>
  <c r="K8" i="1"/>
  <c r="K7" i="2" s="1"/>
  <c r="L8" i="1"/>
  <c r="M8" i="1"/>
  <c r="N8" i="1"/>
  <c r="K9" i="1"/>
  <c r="K8" i="2" s="1"/>
  <c r="L9" i="1"/>
  <c r="M9" i="1"/>
  <c r="N9" i="1"/>
  <c r="K10" i="1"/>
  <c r="K9" i="2" s="1"/>
  <c r="L10" i="1"/>
  <c r="M10" i="1"/>
  <c r="N10" i="1"/>
  <c r="K11" i="1"/>
  <c r="K10" i="2" s="1"/>
  <c r="L11" i="1"/>
  <c r="M11" i="1"/>
  <c r="N11" i="1"/>
  <c r="K12" i="1"/>
  <c r="L12" i="1"/>
  <c r="M12" i="1"/>
  <c r="N12" i="1"/>
  <c r="K13" i="1"/>
  <c r="K12" i="2" s="1"/>
  <c r="L13" i="1"/>
  <c r="M13" i="1"/>
  <c r="N13" i="1"/>
  <c r="K14" i="1"/>
  <c r="K13" i="2" s="1"/>
  <c r="L14" i="1"/>
  <c r="M14" i="1"/>
  <c r="N14" i="1"/>
  <c r="K15" i="1"/>
  <c r="K14" i="2" s="1"/>
  <c r="L15" i="1"/>
  <c r="M15" i="1"/>
  <c r="N15" i="1"/>
  <c r="K16" i="1"/>
  <c r="K15" i="2" s="1"/>
  <c r="L16" i="1"/>
  <c r="M16" i="1"/>
  <c r="N16" i="1"/>
  <c r="K17" i="1"/>
  <c r="K16" i="2" s="1"/>
  <c r="L17" i="1"/>
  <c r="M17" i="1"/>
  <c r="N17" i="1"/>
  <c r="K18" i="1"/>
  <c r="K17" i="2" s="1"/>
  <c r="L18" i="1"/>
  <c r="M18" i="1"/>
  <c r="N18" i="1"/>
  <c r="K19" i="1"/>
  <c r="K18" i="2" s="1"/>
  <c r="L19" i="1"/>
  <c r="M19" i="1"/>
  <c r="N19" i="1"/>
  <c r="K20" i="1"/>
  <c r="K19" i="2" s="1"/>
  <c r="L20" i="1"/>
  <c r="M20" i="1"/>
  <c r="N20" i="1"/>
  <c r="K21" i="1"/>
  <c r="K20" i="2" s="1"/>
  <c r="L21" i="1"/>
  <c r="M21" i="1"/>
  <c r="N21" i="1"/>
  <c r="K22" i="1"/>
  <c r="K21" i="2" s="1"/>
  <c r="L22" i="1"/>
  <c r="M22" i="1"/>
  <c r="N22" i="1"/>
  <c r="K23" i="1"/>
  <c r="K22" i="2" s="1"/>
  <c r="L23" i="1"/>
  <c r="M23" i="1"/>
  <c r="N23" i="1"/>
  <c r="K24" i="1"/>
  <c r="K23" i="2" s="1"/>
  <c r="L24" i="1"/>
  <c r="M24" i="1"/>
  <c r="N24" i="1"/>
  <c r="K25" i="1"/>
  <c r="K24" i="2" s="1"/>
  <c r="L25" i="1"/>
  <c r="M25" i="1"/>
  <c r="N25" i="1"/>
  <c r="K26" i="1"/>
  <c r="K25" i="2" s="1"/>
  <c r="L26" i="1"/>
  <c r="M26" i="1"/>
  <c r="N26" i="1"/>
  <c r="K27" i="1"/>
  <c r="K26" i="2" s="1"/>
  <c r="L27" i="1"/>
  <c r="M27" i="1"/>
  <c r="N27" i="1"/>
  <c r="K28" i="1"/>
  <c r="K27" i="2" s="1"/>
  <c r="L28" i="1"/>
  <c r="M28" i="1"/>
  <c r="N28" i="1"/>
  <c r="K29" i="1"/>
  <c r="K28" i="2" s="1"/>
  <c r="L29" i="1"/>
  <c r="M29" i="1"/>
  <c r="N29" i="1"/>
  <c r="K30" i="1"/>
  <c r="K29" i="2" s="1"/>
  <c r="L30" i="1"/>
  <c r="M30" i="1"/>
  <c r="N30" i="1"/>
  <c r="K31" i="1"/>
  <c r="K30" i="2" s="1"/>
  <c r="L31" i="1"/>
  <c r="M31" i="1"/>
  <c r="N31" i="1"/>
  <c r="K5" i="1"/>
  <c r="K4" i="1"/>
  <c r="K3" i="1"/>
  <c r="K2" i="2" s="1"/>
  <c r="A1" i="2"/>
  <c r="B1" i="2"/>
  <c r="C1" i="2"/>
  <c r="M5" i="1" l="1"/>
  <c r="H30" i="2" l="1"/>
  <c r="G30" i="2"/>
  <c r="F30" i="2"/>
  <c r="E30" i="2"/>
  <c r="D30" i="2"/>
  <c r="C30" i="2"/>
  <c r="B30" i="2"/>
  <c r="A30" i="2"/>
  <c r="H29" i="2"/>
  <c r="G29" i="2"/>
  <c r="F29" i="2"/>
  <c r="E29" i="2"/>
  <c r="D29" i="2"/>
  <c r="C29" i="2"/>
  <c r="B29" i="2"/>
  <c r="A29" i="2"/>
  <c r="H28" i="2"/>
  <c r="G28" i="2"/>
  <c r="F28" i="2"/>
  <c r="E28" i="2"/>
  <c r="D28" i="2"/>
  <c r="C28" i="2"/>
  <c r="B28" i="2"/>
  <c r="A28" i="2"/>
  <c r="H27" i="2"/>
  <c r="G27" i="2"/>
  <c r="F27" i="2"/>
  <c r="E27" i="2"/>
  <c r="D27" i="2"/>
  <c r="C27" i="2"/>
  <c r="B27" i="2"/>
  <c r="A27" i="2"/>
  <c r="H26" i="2"/>
  <c r="G26" i="2"/>
  <c r="F26" i="2"/>
  <c r="E26" i="2"/>
  <c r="D26" i="2"/>
  <c r="C26" i="2"/>
  <c r="B26" i="2"/>
  <c r="A26" i="2"/>
  <c r="H25" i="2"/>
  <c r="G25" i="2"/>
  <c r="F25" i="2"/>
  <c r="E25" i="2"/>
  <c r="D25" i="2"/>
  <c r="C25" i="2"/>
  <c r="B25" i="2"/>
  <c r="A25" i="2"/>
  <c r="H24" i="2"/>
  <c r="G24" i="2"/>
  <c r="F24" i="2"/>
  <c r="E24" i="2"/>
  <c r="D24" i="2"/>
  <c r="C24" i="2"/>
  <c r="B24" i="2"/>
  <c r="A24" i="2"/>
  <c r="H23" i="2"/>
  <c r="G23" i="2"/>
  <c r="F23" i="2"/>
  <c r="E23" i="2"/>
  <c r="D23" i="2"/>
  <c r="C23" i="2"/>
  <c r="B23" i="2"/>
  <c r="A23" i="2"/>
  <c r="H22" i="2"/>
  <c r="G22" i="2"/>
  <c r="F22" i="2"/>
  <c r="E22" i="2"/>
  <c r="D22" i="2"/>
  <c r="C22" i="2"/>
  <c r="B22" i="2"/>
  <c r="A22" i="2"/>
  <c r="H21" i="2"/>
  <c r="G21" i="2"/>
  <c r="F21" i="2"/>
  <c r="E21" i="2"/>
  <c r="D21" i="2"/>
  <c r="C21" i="2"/>
  <c r="B21" i="2"/>
  <c r="A21" i="2"/>
  <c r="H20" i="2"/>
  <c r="G20" i="2"/>
  <c r="F20" i="2"/>
  <c r="E20" i="2"/>
  <c r="D20" i="2"/>
  <c r="C20" i="2"/>
  <c r="B20" i="2"/>
  <c r="A20" i="2"/>
  <c r="H19" i="2"/>
  <c r="G19" i="2"/>
  <c r="F19" i="2"/>
  <c r="E19" i="2"/>
  <c r="D19" i="2"/>
  <c r="C19" i="2"/>
  <c r="B19" i="2"/>
  <c r="A19" i="2"/>
  <c r="H18" i="2"/>
  <c r="G18" i="2"/>
  <c r="F18" i="2"/>
  <c r="E18" i="2"/>
  <c r="D18" i="2"/>
  <c r="C18" i="2"/>
  <c r="B18" i="2"/>
  <c r="A18" i="2"/>
  <c r="H17" i="2"/>
  <c r="G17" i="2"/>
  <c r="F17" i="2"/>
  <c r="E17" i="2"/>
  <c r="D17" i="2"/>
  <c r="C17" i="2"/>
  <c r="B17" i="2"/>
  <c r="A17" i="2"/>
  <c r="H16" i="2"/>
  <c r="G16" i="2"/>
  <c r="F16" i="2"/>
  <c r="E16" i="2"/>
  <c r="D16" i="2"/>
  <c r="C16" i="2"/>
  <c r="B16" i="2"/>
  <c r="A16" i="2"/>
  <c r="H15" i="2"/>
  <c r="G15" i="2"/>
  <c r="F15" i="2"/>
  <c r="E15" i="2"/>
  <c r="D15" i="2"/>
  <c r="C15" i="2"/>
  <c r="B15" i="2"/>
  <c r="A15" i="2"/>
  <c r="H14" i="2"/>
  <c r="G14" i="2"/>
  <c r="F14" i="2"/>
  <c r="E14" i="2"/>
  <c r="D14" i="2"/>
  <c r="C14" i="2"/>
  <c r="B14" i="2"/>
  <c r="A14" i="2"/>
  <c r="H13" i="2"/>
  <c r="G13" i="2"/>
  <c r="F13" i="2"/>
  <c r="E13" i="2"/>
  <c r="D13" i="2"/>
  <c r="C13" i="2"/>
  <c r="B13" i="2"/>
  <c r="A13" i="2"/>
  <c r="H12" i="2"/>
  <c r="G12" i="2"/>
  <c r="F12" i="2"/>
  <c r="E12" i="2"/>
  <c r="D12" i="2"/>
  <c r="C12" i="2"/>
  <c r="B12" i="2"/>
  <c r="A12" i="2"/>
  <c r="H11" i="2"/>
  <c r="G11" i="2"/>
  <c r="F11" i="2"/>
  <c r="E11" i="2"/>
  <c r="D11" i="2"/>
  <c r="C11" i="2"/>
  <c r="B11" i="2"/>
  <c r="A11" i="2"/>
  <c r="H10" i="2"/>
  <c r="G10" i="2"/>
  <c r="F10" i="2"/>
  <c r="E10" i="2"/>
  <c r="D10" i="2"/>
  <c r="C10" i="2"/>
  <c r="B10" i="2"/>
  <c r="A10" i="2"/>
  <c r="H9" i="2"/>
  <c r="G9" i="2"/>
  <c r="F9" i="2"/>
  <c r="E9" i="2"/>
  <c r="D9" i="2"/>
  <c r="C9" i="2"/>
  <c r="B9" i="2"/>
  <c r="A9" i="2"/>
  <c r="H8" i="2"/>
  <c r="G8" i="2"/>
  <c r="F8" i="2"/>
  <c r="E8" i="2"/>
  <c r="D8" i="2"/>
  <c r="C8" i="2"/>
  <c r="B8" i="2"/>
  <c r="A8" i="2"/>
  <c r="H7" i="2"/>
  <c r="G7" i="2"/>
  <c r="F7" i="2"/>
  <c r="E7" i="2"/>
  <c r="D7" i="2"/>
  <c r="C7" i="2"/>
  <c r="B7" i="2"/>
  <c r="A7" i="2"/>
  <c r="H6" i="2"/>
  <c r="G6" i="2"/>
  <c r="F6" i="2"/>
  <c r="E6" i="2"/>
  <c r="D6" i="2"/>
  <c r="C6" i="2"/>
  <c r="B6" i="2"/>
  <c r="A6" i="2"/>
  <c r="H5" i="2"/>
  <c r="G5" i="2"/>
  <c r="F5" i="2"/>
  <c r="E5" i="2"/>
  <c r="D5" i="2"/>
  <c r="C5" i="2"/>
  <c r="B5" i="2"/>
  <c r="A5" i="2"/>
  <c r="H4" i="2"/>
  <c r="G4" i="2"/>
  <c r="F4" i="2"/>
  <c r="E4" i="2"/>
  <c r="D4" i="2"/>
  <c r="C4" i="2"/>
  <c r="B4" i="2"/>
  <c r="A4" i="2"/>
  <c r="H3" i="2"/>
  <c r="G3" i="2"/>
  <c r="F3" i="2"/>
  <c r="E3" i="2"/>
  <c r="D3" i="2"/>
  <c r="C3" i="2"/>
  <c r="B3" i="2"/>
  <c r="A3" i="2"/>
  <c r="H2" i="2"/>
  <c r="G2" i="2"/>
  <c r="F2" i="2"/>
  <c r="E2" i="2"/>
  <c r="D2" i="2"/>
  <c r="C2" i="2"/>
  <c r="B2" i="2"/>
  <c r="A2" i="2"/>
  <c r="N1" i="2"/>
  <c r="M1" i="2"/>
  <c r="L1" i="2"/>
  <c r="J1" i="2"/>
  <c r="H1" i="2"/>
  <c r="G1" i="2"/>
  <c r="F1" i="2"/>
  <c r="E1" i="2"/>
  <c r="D1" i="2"/>
  <c r="N30" i="2"/>
  <c r="M30" i="2"/>
  <c r="L30" i="2"/>
  <c r="J30" i="2"/>
  <c r="N29" i="2"/>
  <c r="M29" i="2"/>
  <c r="L29" i="2"/>
  <c r="J29" i="2"/>
  <c r="N28" i="2"/>
  <c r="M28" i="2"/>
  <c r="L28" i="2"/>
  <c r="J28" i="2"/>
  <c r="N27" i="2"/>
  <c r="M27" i="2"/>
  <c r="L27" i="2"/>
  <c r="J27" i="2"/>
  <c r="N26" i="2"/>
  <c r="M26" i="2"/>
  <c r="L26" i="2"/>
  <c r="J26" i="2"/>
  <c r="N25" i="2"/>
  <c r="M25" i="2"/>
  <c r="L25" i="2"/>
  <c r="J25" i="2"/>
  <c r="N24" i="2"/>
  <c r="M24" i="2"/>
  <c r="L24" i="2"/>
  <c r="J24" i="2"/>
  <c r="N23" i="2"/>
  <c r="M23" i="2"/>
  <c r="L23" i="2"/>
  <c r="J23" i="2"/>
  <c r="N22" i="2"/>
  <c r="M22" i="2"/>
  <c r="L22" i="2"/>
  <c r="J22" i="2"/>
  <c r="N21" i="2"/>
  <c r="M21" i="2"/>
  <c r="L21" i="2"/>
  <c r="J21" i="2"/>
  <c r="N20" i="2"/>
  <c r="M20" i="2"/>
  <c r="L20" i="2"/>
  <c r="J20" i="2"/>
  <c r="N19" i="2"/>
  <c r="M19" i="2"/>
  <c r="L19" i="2"/>
  <c r="J19" i="2"/>
  <c r="N18" i="2"/>
  <c r="M18" i="2"/>
  <c r="L18" i="2"/>
  <c r="J18" i="2"/>
  <c r="N17" i="2"/>
  <c r="M17" i="2"/>
  <c r="L17" i="2"/>
  <c r="J17" i="2"/>
  <c r="N16" i="2"/>
  <c r="M16" i="2"/>
  <c r="L16" i="2"/>
  <c r="J16" i="2"/>
  <c r="N15" i="2"/>
  <c r="M15" i="2"/>
  <c r="L15" i="2"/>
  <c r="J15" i="2"/>
  <c r="N14" i="2"/>
  <c r="M14" i="2"/>
  <c r="L14" i="2"/>
  <c r="J14" i="2"/>
  <c r="N13" i="2"/>
  <c r="M13" i="2"/>
  <c r="L13" i="2"/>
  <c r="J13" i="2"/>
  <c r="N12" i="2"/>
  <c r="M12" i="2"/>
  <c r="L12" i="2"/>
  <c r="J12" i="2"/>
  <c r="N11" i="2"/>
  <c r="M11" i="2"/>
  <c r="L11" i="2"/>
  <c r="J11" i="2"/>
  <c r="N10" i="2"/>
  <c r="M10" i="2"/>
  <c r="L10" i="2"/>
  <c r="J10" i="2"/>
  <c r="N9" i="2"/>
  <c r="M9" i="2"/>
  <c r="L9" i="2"/>
  <c r="J9" i="2"/>
  <c r="N8" i="2"/>
  <c r="M8" i="2"/>
  <c r="L8" i="2"/>
  <c r="J8" i="2"/>
  <c r="N7" i="2"/>
  <c r="M7" i="2"/>
  <c r="L7" i="2"/>
  <c r="J7" i="2"/>
  <c r="N6" i="2"/>
  <c r="L5" i="2"/>
  <c r="N5" i="1"/>
  <c r="L5" i="1"/>
  <c r="N4" i="1"/>
  <c r="M4" i="1"/>
  <c r="L4" i="1"/>
  <c r="L3" i="2" s="1"/>
  <c r="N3" i="1"/>
  <c r="M3" i="1"/>
  <c r="L3" i="1"/>
  <c r="J2" i="2"/>
  <c r="L4" i="2" l="1"/>
  <c r="I2" i="2"/>
  <c r="I3" i="2"/>
  <c r="I4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5" i="2"/>
  <c r="I6" i="2"/>
  <c r="I20" i="2"/>
  <c r="I21" i="2"/>
  <c r="I22" i="2"/>
  <c r="I23" i="2"/>
  <c r="I24" i="2"/>
  <c r="I25" i="2"/>
  <c r="I26" i="2"/>
  <c r="I27" i="2"/>
  <c r="I28" i="2"/>
  <c r="I29" i="2"/>
  <c r="I30" i="2"/>
  <c r="N2" i="2"/>
  <c r="N4" i="2" l="1"/>
  <c r="K4" i="2"/>
  <c r="M4" i="2"/>
  <c r="N5" i="2"/>
  <c r="J5" i="2"/>
  <c r="M5" i="2"/>
  <c r="M6" i="2"/>
  <c r="L6" i="2"/>
  <c r="J6" i="2"/>
  <c r="N3" i="2"/>
  <c r="K3" i="2"/>
  <c r="J4" i="2"/>
  <c r="M3" i="2"/>
  <c r="M2" i="2"/>
  <c r="L2" i="2"/>
  <c r="J3" i="2"/>
  <c r="L32" i="2" l="1"/>
  <c r="L31" i="2" s="1"/>
  <c r="J32" i="2"/>
  <c r="J31" i="2" s="1"/>
  <c r="N32" i="2"/>
  <c r="N31" i="2" s="1"/>
  <c r="K32" i="2"/>
  <c r="K31" i="2" s="1"/>
  <c r="M32" i="2"/>
  <c r="M31" i="2" s="1"/>
</calcChain>
</file>

<file path=xl/sharedStrings.xml><?xml version="1.0" encoding="utf-8"?>
<sst xmlns="http://schemas.openxmlformats.org/spreadsheetml/2006/main" count="82" uniqueCount="62">
  <si>
    <t>只填0或1，无关项不填</t>
  </si>
  <si>
    <t>最小项表达式</t>
  </si>
  <si>
    <t>这里是最终的表达式，复制到Logisim中即可</t>
  </si>
  <si>
    <t>LW</t>
  </si>
  <si>
    <t>SW</t>
  </si>
  <si>
    <t>BEQ</t>
  </si>
  <si>
    <t>微程序入口地址</t>
    <phoneticPr fontId="12" type="noConversion"/>
  </si>
  <si>
    <t>S3</t>
    <phoneticPr fontId="12" type="noConversion"/>
  </si>
  <si>
    <t>S2</t>
    <phoneticPr fontId="12" type="noConversion"/>
  </si>
  <si>
    <t>S1</t>
    <phoneticPr fontId="12" type="noConversion"/>
  </si>
  <si>
    <t>S0</t>
    <phoneticPr fontId="12" type="noConversion"/>
  </si>
  <si>
    <t>机器指令译码信号</t>
    <phoneticPr fontId="12" type="noConversion"/>
  </si>
  <si>
    <t>入口地址
10进制</t>
    <phoneticPr fontId="12" type="noConversion"/>
  </si>
  <si>
    <t>SLT</t>
    <phoneticPr fontId="12" type="noConversion"/>
  </si>
  <si>
    <t>ADDI</t>
    <phoneticPr fontId="12" type="noConversion"/>
  </si>
  <si>
    <t>S4</t>
    <phoneticPr fontId="12" type="noConversion"/>
  </si>
  <si>
    <t>微指令功能</t>
  </si>
  <si>
    <t>状态/微地址</t>
    <phoneticPr fontId="12" type="noConversion"/>
  </si>
  <si>
    <t>PCout</t>
    <phoneticPr fontId="12" type="noConversion"/>
  </si>
  <si>
    <t>DRout</t>
    <phoneticPr fontId="12" type="noConversion"/>
  </si>
  <si>
    <t>Zout</t>
    <phoneticPr fontId="12" type="noConversion"/>
  </si>
  <si>
    <t>Rout</t>
    <phoneticPr fontId="12" type="noConversion"/>
  </si>
  <si>
    <t>IR(I)out</t>
    <phoneticPr fontId="12" type="noConversion"/>
  </si>
  <si>
    <t>IR(A)out</t>
    <phoneticPr fontId="12" type="noConversion"/>
  </si>
  <si>
    <t>DREout</t>
    <phoneticPr fontId="12" type="noConversion"/>
  </si>
  <si>
    <t>PCin</t>
    <phoneticPr fontId="12" type="noConversion"/>
  </si>
  <si>
    <t>ARin</t>
    <phoneticPr fontId="12" type="noConversion"/>
  </si>
  <si>
    <t>DREin</t>
    <phoneticPr fontId="12" type="noConversion"/>
  </si>
  <si>
    <t>DRin</t>
    <phoneticPr fontId="12" type="noConversion"/>
  </si>
  <si>
    <t>Xin</t>
    <phoneticPr fontId="12" type="noConversion"/>
  </si>
  <si>
    <t>Rin</t>
    <phoneticPr fontId="12" type="noConversion"/>
  </si>
  <si>
    <t>IRin</t>
    <phoneticPr fontId="12" type="noConversion"/>
  </si>
  <si>
    <t>PSWin</t>
    <phoneticPr fontId="12" type="noConversion"/>
  </si>
  <si>
    <t>RegDst</t>
    <phoneticPr fontId="12" type="noConversion"/>
  </si>
  <si>
    <t>Add</t>
    <phoneticPr fontId="12" type="noConversion"/>
  </si>
  <si>
    <t>Add4</t>
    <phoneticPr fontId="12" type="noConversion"/>
  </si>
  <si>
    <t>Slt</t>
    <phoneticPr fontId="12" type="noConversion"/>
  </si>
  <si>
    <t>READ</t>
    <phoneticPr fontId="12" type="noConversion"/>
  </si>
  <si>
    <t>WRITE</t>
    <phoneticPr fontId="12" type="noConversion"/>
  </si>
  <si>
    <t>P1</t>
    <phoneticPr fontId="12" type="noConversion"/>
  </si>
  <si>
    <t>下址字段</t>
    <phoneticPr fontId="12" type="noConversion"/>
  </si>
  <si>
    <t>下址DEC</t>
    <phoneticPr fontId="12" type="noConversion"/>
  </si>
  <si>
    <r>
      <rPr>
        <b/>
        <sz val="11"/>
        <color theme="1"/>
        <rFont val="微软雅黑"/>
        <family val="2"/>
        <charset val="134"/>
      </rPr>
      <t>微指令</t>
    </r>
  </si>
  <si>
    <t>微指令十六进制</t>
    <phoneticPr fontId="12" type="noConversion"/>
  </si>
  <si>
    <t>取指令</t>
  </si>
  <si>
    <t>2</t>
  </si>
  <si>
    <t>3</t>
  </si>
  <si>
    <t>第1步： 在第1列安排微程序，通常取指令部分放置在0号单元，同一指令的微程序中的微指令顺序存放</t>
    <phoneticPr fontId="12" type="noConversion"/>
  </si>
  <si>
    <t>第3步： 完成第2步后，最后一列微指令16进制会自动更新</t>
    <phoneticPr fontId="12" type="noConversion"/>
  </si>
  <si>
    <t>微指令十六进制编码直接复制粘贴到控存中</t>
    <phoneticPr fontId="12" type="noConversion"/>
  </si>
  <si>
    <t>第3步： 将最后一列的16进制编码复制粘贴到Logisim中的控制存储器中</t>
    <phoneticPr fontId="12" type="noConversion"/>
  </si>
  <si>
    <t>ERET</t>
    <phoneticPr fontId="12" type="noConversion"/>
  </si>
  <si>
    <t>P0</t>
    <phoneticPr fontId="12" type="noConversion"/>
  </si>
  <si>
    <t>P2</t>
    <phoneticPr fontId="12" type="noConversion"/>
  </si>
  <si>
    <t>第2步： 填写C到AC列的微指令控制信号，注意第2列和下址字段列填10进制</t>
    <phoneticPr fontId="12" type="noConversion"/>
  </si>
  <si>
    <t>Rs/Rt</t>
    <phoneticPr fontId="12" type="noConversion"/>
  </si>
  <si>
    <t>lw</t>
    <phoneticPr fontId="18" type="noConversion"/>
  </si>
  <si>
    <t>sw</t>
    <phoneticPr fontId="18" type="noConversion"/>
  </si>
  <si>
    <t>beq</t>
    <phoneticPr fontId="18" type="noConversion"/>
  </si>
  <si>
    <t>addi</t>
    <phoneticPr fontId="18" type="noConversion"/>
  </si>
  <si>
    <t>1</t>
    <phoneticPr fontId="18" type="noConversion"/>
  </si>
  <si>
    <t>slt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</si>
</sst>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0_ "/>
  </numFmts>
  <fonts count="27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仿宋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b/>
      <sz val="11"/>
      <color rgb="FF0000F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Segoe UI"/>
      <family val="2"/>
    </font>
    <font>
      <b/>
      <sz val="8"/>
      <color theme="1"/>
      <name val="微软雅黑"/>
      <family val="2"/>
      <charset val="134"/>
    </font>
    <font>
      <b/>
      <sz val="11"/>
      <color theme="1"/>
      <name val="Consolas"/>
      <family val="3"/>
    </font>
    <font>
      <b/>
      <sz val="11"/>
      <color theme="1"/>
      <name val="Segoe UI Black"/>
      <family val="2"/>
    </font>
    <font>
      <b/>
      <sz val="11"/>
      <color theme="1"/>
      <name val="等线"/>
      <family val="3"/>
      <charset val="134"/>
      <scheme val="minor"/>
    </font>
    <font>
      <sz val="11"/>
      <color theme="1"/>
      <name val="Consolas"/>
      <family val="3"/>
    </font>
    <font>
      <b/>
      <sz val="11"/>
      <color rgb="FF7030A0"/>
      <name val="微软雅黑"/>
      <family val="2"/>
      <charset val="134"/>
    </font>
  </fonts>
  <fills count="17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176" fontId="2" fillId="5" borderId="5" xfId="0" applyNumberFormat="1" applyFont="1" applyFill="1" applyBorder="1" applyAlignment="1">
      <alignment horizontal="center" vertical="center" shrinkToFit="1"/>
    </xf>
    <xf numFmtId="176" fontId="2" fillId="5" borderId="10" xfId="0" applyNumberFormat="1" applyFont="1" applyFill="1" applyBorder="1" applyAlignment="1">
      <alignment horizontal="center" vertical="center" shrinkToFit="1"/>
    </xf>
    <xf numFmtId="176" fontId="2" fillId="5" borderId="11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0" fontId="4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 vertical="center" shrinkToFit="1"/>
    </xf>
    <xf numFmtId="0" fontId="7" fillId="0" borderId="6" xfId="0" applyFont="1" applyBorder="1" applyAlignment="1" applyProtection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8" borderId="6" xfId="0" applyFont="1" applyFill="1" applyBorder="1" applyAlignment="1" applyProtection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0" borderId="19" xfId="0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7" borderId="0" xfId="0" applyFont="1" applyFill="1">
      <alignment vertical="center"/>
    </xf>
    <xf numFmtId="0" fontId="2" fillId="0" borderId="21" xfId="0" applyFont="1" applyBorder="1" applyAlignment="1">
      <alignment horizontal="center" vertical="center" shrinkToFit="1"/>
    </xf>
    <xf numFmtId="176" fontId="2" fillId="0" borderId="22" xfId="0" applyNumberFormat="1" applyFont="1" applyBorder="1" applyAlignment="1">
      <alignment vertical="center" shrinkToFit="1"/>
    </xf>
    <xf numFmtId="0" fontId="2" fillId="0" borderId="7" xfId="0" applyFont="1" applyBorder="1" applyAlignment="1">
      <alignment horizontal="center" vertical="center" shrinkToFit="1"/>
    </xf>
    <xf numFmtId="176" fontId="2" fillId="7" borderId="0" xfId="0" applyNumberFormat="1" applyFont="1" applyFill="1" applyAlignment="1">
      <alignment vertical="center" shrinkToFit="1"/>
    </xf>
    <xf numFmtId="176" fontId="10" fillId="0" borderId="0" xfId="0" applyNumberFormat="1" applyFont="1" applyAlignment="1">
      <alignment vertical="center" shrinkToFit="1"/>
    </xf>
    <xf numFmtId="0" fontId="4" fillId="0" borderId="13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shrinkToFit="1"/>
    </xf>
    <xf numFmtId="176" fontId="14" fillId="2" borderId="9" xfId="0" applyNumberFormat="1" applyFont="1" applyFill="1" applyBorder="1" applyAlignment="1">
      <alignment horizontal="center" vertical="center" shrinkToFit="1"/>
    </xf>
    <xf numFmtId="176" fontId="14" fillId="4" borderId="3" xfId="0" applyNumberFormat="1" applyFont="1" applyFill="1" applyBorder="1" applyAlignment="1">
      <alignment horizontal="center" vertical="center" shrinkToFit="1"/>
    </xf>
    <xf numFmtId="0" fontId="17" fillId="2" borderId="15" xfId="0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center" vertical="center" shrinkToFit="1"/>
    </xf>
    <xf numFmtId="0" fontId="17" fillId="2" borderId="2" xfId="0" applyFont="1" applyFill="1" applyBorder="1" applyAlignment="1">
      <alignment horizontal="center" vertical="center" shrinkToFit="1"/>
    </xf>
    <xf numFmtId="176" fontId="11" fillId="6" borderId="12" xfId="0" applyNumberFormat="1" applyFont="1" applyFill="1" applyBorder="1" applyAlignment="1">
      <alignment horizontal="center" vertical="center" shrinkToFit="1"/>
    </xf>
    <xf numFmtId="0" fontId="6" fillId="2" borderId="1" xfId="0" applyFont="1" applyFill="1" applyBorder="1" applyAlignment="1" applyProtection="1">
      <alignment horizontal="center" vertical="center" shrinkToFit="1"/>
    </xf>
    <xf numFmtId="0" fontId="13" fillId="9" borderId="24" xfId="0" applyFont="1" applyFill="1" applyBorder="1" applyAlignment="1">
      <alignment horizontal="center" vertical="center" wrapText="1"/>
    </xf>
    <xf numFmtId="0" fontId="13" fillId="9" borderId="25" xfId="0" applyFont="1" applyFill="1" applyBorder="1" applyAlignment="1" applyProtection="1">
      <alignment horizontal="center" vertical="center"/>
    </xf>
    <xf numFmtId="0" fontId="13" fillId="9" borderId="26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10" borderId="14" xfId="0" applyFont="1" applyFill="1" applyBorder="1" applyAlignment="1">
      <alignment horizontal="center" vertical="center"/>
    </xf>
    <xf numFmtId="0" fontId="0" fillId="0" borderId="0" xfId="0" applyAlignment="1"/>
    <xf numFmtId="0" fontId="4" fillId="7" borderId="6" xfId="0" applyFont="1" applyFill="1" applyBorder="1" applyAlignment="1">
      <alignment horizontal="center" shrinkToFit="1"/>
    </xf>
    <xf numFmtId="0" fontId="19" fillId="7" borderId="6" xfId="0" applyFont="1" applyFill="1" applyBorder="1" applyAlignment="1">
      <alignment horizontal="center" shrinkToFit="1"/>
    </xf>
    <xf numFmtId="0" fontId="20" fillId="11" borderId="15" xfId="0" applyFont="1" applyFill="1" applyBorder="1" applyAlignment="1" applyProtection="1">
      <alignment horizontal="center" vertical="center" shrinkToFit="1"/>
    </xf>
    <xf numFmtId="0" fontId="20" fillId="11" borderId="3" xfId="0" applyFont="1" applyFill="1" applyBorder="1" applyAlignment="1" applyProtection="1">
      <alignment horizontal="center" vertical="center" shrinkToFit="1"/>
    </xf>
    <xf numFmtId="0" fontId="20" fillId="12" borderId="3" xfId="0" applyFont="1" applyFill="1" applyBorder="1" applyAlignment="1" applyProtection="1">
      <alignment horizontal="center" vertical="center" shrinkToFit="1"/>
    </xf>
    <xf numFmtId="0" fontId="20" fillId="13" borderId="3" xfId="0" applyFont="1" applyFill="1" applyBorder="1" applyAlignment="1" applyProtection="1">
      <alignment horizontal="center" vertical="center" shrinkToFit="1"/>
    </xf>
    <xf numFmtId="49" fontId="21" fillId="14" borderId="6" xfId="0" applyNumberFormat="1" applyFont="1" applyFill="1" applyBorder="1" applyAlignment="1">
      <alignment horizontal="center" shrinkToFit="1"/>
    </xf>
    <xf numFmtId="0" fontId="4" fillId="11" borderId="11" xfId="0" applyFont="1" applyFill="1" applyBorder="1" applyAlignment="1" applyProtection="1">
      <alignment horizontal="center" vertical="center" shrinkToFit="1"/>
    </xf>
    <xf numFmtId="49" fontId="22" fillId="6" borderId="6" xfId="0" applyNumberFormat="1" applyFont="1" applyFill="1" applyBorder="1" applyAlignment="1">
      <alignment horizontal="center"/>
    </xf>
    <xf numFmtId="49" fontId="4" fillId="6" borderId="6" xfId="0" applyNumberFormat="1" applyFont="1" applyFill="1" applyBorder="1" applyAlignment="1">
      <alignment horizontal="center" shrinkToFit="1"/>
    </xf>
    <xf numFmtId="49" fontId="10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9" fontId="19" fillId="0" borderId="4" xfId="0" applyNumberFormat="1" applyFont="1" applyBorder="1" applyAlignment="1">
      <alignment horizontal="center"/>
    </xf>
    <xf numFmtId="49" fontId="25" fillId="0" borderId="4" xfId="0" applyNumberFormat="1" applyFont="1" applyBorder="1" applyAlignment="1">
      <alignment horizontal="center"/>
    </xf>
    <xf numFmtId="49" fontId="22" fillId="0" borderId="4" xfId="0" applyNumberFormat="1" applyFont="1" applyBorder="1" applyAlignment="1">
      <alignment horizontal="center"/>
    </xf>
    <xf numFmtId="0" fontId="4" fillId="15" borderId="6" xfId="0" applyFont="1" applyFill="1" applyBorder="1" applyAlignment="1">
      <alignment horizontal="center"/>
    </xf>
    <xf numFmtId="0" fontId="19" fillId="0" borderId="0" xfId="0" applyFont="1" applyAlignment="1"/>
    <xf numFmtId="0" fontId="19" fillId="0" borderId="0" xfId="0" applyFont="1" applyAlignment="1">
      <alignment horizontal="center"/>
    </xf>
    <xf numFmtId="49" fontId="19" fillId="0" borderId="0" xfId="0" applyNumberFormat="1" applyFont="1" applyAlignment="1"/>
    <xf numFmtId="49" fontId="4" fillId="0" borderId="0" xfId="0" applyNumberFormat="1" applyFont="1" applyAlignment="1"/>
    <xf numFmtId="49" fontId="25" fillId="0" borderId="0" xfId="0" applyNumberFormat="1" applyFont="1" applyAlignment="1">
      <alignment horizontal="center"/>
    </xf>
    <xf numFmtId="177" fontId="19" fillId="0" borderId="0" xfId="0" applyNumberFormat="1" applyFont="1" applyAlignment="1">
      <alignment horizontal="center"/>
    </xf>
    <xf numFmtId="49" fontId="25" fillId="0" borderId="0" xfId="0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/>
    <xf numFmtId="0" fontId="0" fillId="0" borderId="0" xfId="0" applyAlignment="1">
      <alignment horizontal="center"/>
    </xf>
    <xf numFmtId="49" fontId="0" fillId="0" borderId="0" xfId="0" applyNumberFormat="1" applyAlignment="1"/>
    <xf numFmtId="49" fontId="24" fillId="0" borderId="0" xfId="0" applyNumberFormat="1" applyFont="1" applyAlignment="1"/>
    <xf numFmtId="177" fontId="0" fillId="0" borderId="0" xfId="0" applyNumberFormat="1" applyAlignment="1">
      <alignment horizontal="center"/>
    </xf>
    <xf numFmtId="49" fontId="23" fillId="0" borderId="4" xfId="0" applyNumberFormat="1" applyFont="1" applyBorder="1" applyAlignment="1">
      <alignment horizontal="center"/>
    </xf>
    <xf numFmtId="49" fontId="23" fillId="15" borderId="4" xfId="0" applyNumberFormat="1" applyFont="1" applyFill="1" applyBorder="1" applyAlignment="1">
      <alignment horizontal="center"/>
    </xf>
    <xf numFmtId="0" fontId="19" fillId="0" borderId="4" xfId="0" applyFont="1" applyBorder="1" applyAlignment="1" applyProtection="1">
      <alignment horizontal="center"/>
    </xf>
    <xf numFmtId="0" fontId="23" fillId="0" borderId="17" xfId="0" applyFont="1" applyBorder="1" applyAlignment="1" applyProtection="1">
      <alignment horizontal="center" vertical="center"/>
    </xf>
    <xf numFmtId="0" fontId="23" fillId="0" borderId="4" xfId="0" applyFont="1" applyBorder="1" applyAlignment="1" applyProtection="1">
      <alignment horizontal="center" vertical="center"/>
    </xf>
    <xf numFmtId="0" fontId="19" fillId="15" borderId="6" xfId="0" applyFont="1" applyFill="1" applyBorder="1" applyAlignment="1" applyProtection="1">
      <alignment horizontal="center"/>
    </xf>
    <xf numFmtId="0" fontId="23" fillId="8" borderId="14" xfId="0" applyFont="1" applyFill="1" applyBorder="1" applyAlignment="1" applyProtection="1">
      <alignment horizontal="center" vertical="center"/>
    </xf>
    <xf numFmtId="0" fontId="23" fillId="8" borderId="6" xfId="0" applyFont="1" applyFill="1" applyBorder="1" applyAlignment="1" applyProtection="1">
      <alignment horizontal="center" vertical="center"/>
    </xf>
    <xf numFmtId="177" fontId="4" fillId="16" borderId="0" xfId="0" applyNumberFormat="1" applyFont="1" applyFill="1" applyAlignment="1">
      <alignment horizontal="center"/>
    </xf>
    <xf numFmtId="0" fontId="16" fillId="3" borderId="1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14" fillId="9" borderId="14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3" fillId="0" borderId="8" xfId="0" applyFont="1" applyBorder="1" applyAlignment="1">
      <alignment horizontal="right" vertical="center"/>
    </xf>
    <xf numFmtId="0" fontId="3" fillId="0" borderId="23" xfId="0" applyFont="1" applyBorder="1" applyAlignment="1">
      <alignment horizontal="right" vertical="center"/>
    </xf>
    <xf numFmtId="0" fontId="19" fillId="0" borderId="0" xfId="0" applyFont="1" applyAlignment="1">
      <alignment horizontal="left"/>
    </xf>
  </cellXfs>
  <cellStyles count="1">
    <cellStyle name="常规" xfId="0" builtinId="0"/>
  </cellStyles>
  <dxfs count="7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298840</xdr:colOff>
      <xdr:row>33</xdr:row>
      <xdr:rowOff>36635</xdr:rowOff>
    </xdr:from>
    <xdr:to>
      <xdr:col>10</xdr:col>
      <xdr:colOff>556747</xdr:colOff>
      <xdr:row>36</xdr:row>
      <xdr:rowOff>39214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771802" y="6183923"/>
          <a:ext cx="1056542" cy="5667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1712301</xdr:colOff>
      <xdr:row>26</xdr:row>
      <xdr:rowOff>169984</xdr:rowOff>
    </xdr:from>
    <xdr:to>
      <xdr:col>32</xdr:col>
      <xdr:colOff>264501</xdr:colOff>
      <xdr:row>29</xdr:row>
      <xdr:rowOff>104814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F52353B-96C5-4981-9D43-DD47306DA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4466276" y="5637334"/>
          <a:ext cx="1057275" cy="563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N32"/>
  <sheetViews>
    <sheetView tabSelected="1" workbookViewId="0">
      <pane ySplit="2" topLeftCell="A3" activePane="bottomLeft" state="frozen"/>
      <selection pane="bottomLeft" activeCell="O8" sqref="O8"/>
    </sheetView>
  </sheetViews>
  <sheetFormatPr defaultColWidth="9" defaultRowHeight="14.25" x14ac:dyDescent="0.2"/>
  <cols>
    <col min="1" max="1" width="7.625" style="7" customWidth="1"/>
    <col min="2" max="5" width="6.625" style="7" customWidth="1"/>
    <col min="6" max="7" width="6.625" style="7" hidden="1" customWidth="1"/>
    <col min="8" max="8" width="6.5" style="7" hidden="1" customWidth="1"/>
    <col min="9" max="9" width="10.375" style="7" customWidth="1"/>
    <col min="10" max="13" width="3.625" style="6" customWidth="1"/>
    <col min="14" max="14" width="3.625" style="7" customWidth="1"/>
  </cols>
  <sheetData>
    <row r="1" spans="1:14" ht="27" customHeight="1" x14ac:dyDescent="0.2">
      <c r="A1" s="86" t="s">
        <v>11</v>
      </c>
      <c r="B1" s="87"/>
      <c r="C1" s="87"/>
      <c r="D1" s="87"/>
      <c r="E1" s="87"/>
      <c r="F1" s="87"/>
      <c r="G1" s="87"/>
      <c r="H1" s="88"/>
      <c r="I1" s="89" t="s">
        <v>6</v>
      </c>
      <c r="J1" s="90"/>
      <c r="K1" s="90"/>
      <c r="L1" s="90"/>
      <c r="M1" s="90"/>
      <c r="N1" s="91"/>
    </row>
    <row r="2" spans="1:14" ht="27.75" thickBot="1" x14ac:dyDescent="0.25">
      <c r="A2" s="41" t="s">
        <v>3</v>
      </c>
      <c r="B2" s="41" t="s">
        <v>4</v>
      </c>
      <c r="C2" s="41" t="s">
        <v>5</v>
      </c>
      <c r="D2" s="8" t="s">
        <v>13</v>
      </c>
      <c r="E2" s="8" t="s">
        <v>14</v>
      </c>
      <c r="F2" s="8" t="s">
        <v>51</v>
      </c>
      <c r="G2" s="8"/>
      <c r="H2" s="34"/>
      <c r="I2" s="42" t="s">
        <v>12</v>
      </c>
      <c r="J2" s="43" t="s">
        <v>15</v>
      </c>
      <c r="K2" s="43" t="s">
        <v>7</v>
      </c>
      <c r="L2" s="43" t="s">
        <v>8</v>
      </c>
      <c r="M2" s="43" t="s">
        <v>9</v>
      </c>
      <c r="N2" s="44" t="s">
        <v>10</v>
      </c>
    </row>
    <row r="3" spans="1:14" ht="15.75" thickTop="1" x14ac:dyDescent="0.2">
      <c r="A3" s="11">
        <v>1</v>
      </c>
      <c r="B3" s="12"/>
      <c r="C3" s="12"/>
      <c r="D3" s="12"/>
      <c r="E3" s="12"/>
      <c r="F3" s="12"/>
      <c r="G3" s="12"/>
      <c r="H3" s="17"/>
      <c r="I3" s="45">
        <v>4</v>
      </c>
      <c r="J3" s="9">
        <f>IF(ISNUMBER($I3),IF(MOD($I3,32)/16&gt;=1,1,0),"")</f>
        <v>0</v>
      </c>
      <c r="K3" s="9">
        <f>IF(ISNUMBER($I3),IF(MOD($I3,16)/8&gt;=1,1,0),"")</f>
        <v>0</v>
      </c>
      <c r="L3" s="9">
        <f>IF(ISNUMBER($I3),IF(MOD($I3,8)/4&gt;=1,1,0),"")</f>
        <v>1</v>
      </c>
      <c r="M3" s="9">
        <f>IF(ISNUMBER($I3),IF(MOD($I3,4)/2&gt;=1,1,0),"")</f>
        <v>0</v>
      </c>
      <c r="N3" s="10">
        <f>IF(ISNUMBER($I3),MOD($I3,2),"")</f>
        <v>0</v>
      </c>
    </row>
    <row r="4" spans="1:14" ht="15" x14ac:dyDescent="0.2">
      <c r="A4" s="15"/>
      <c r="B4" s="16">
        <v>1</v>
      </c>
      <c r="C4" s="16"/>
      <c r="D4" s="16"/>
      <c r="E4" s="16"/>
      <c r="F4" s="16"/>
      <c r="G4" s="16"/>
      <c r="H4" s="18"/>
      <c r="I4" s="46">
        <v>9</v>
      </c>
      <c r="J4" s="13">
        <f t="shared" ref="J4:J31" si="0">IF(ISNUMBER($I4),IF(MOD($I4,32)/16&gt;=1,1,0),"")</f>
        <v>0</v>
      </c>
      <c r="K4" s="13">
        <f t="shared" ref="K4:K31" si="1">IF(ISNUMBER($I4),IF(MOD($I4,16)/8&gt;=1,1,0),"")</f>
        <v>1</v>
      </c>
      <c r="L4" s="13">
        <f t="shared" ref="L4:L31" si="2">IF(ISNUMBER($I4),IF(MOD($I4,8)/4&gt;=1,1,0),"")</f>
        <v>0</v>
      </c>
      <c r="M4" s="13">
        <f t="shared" ref="M4" si="3">IF(ISNUMBER($I4),IF(MOD($I4,4)/2&gt;=1,1,0),"")</f>
        <v>0</v>
      </c>
      <c r="N4" s="14">
        <f t="shared" ref="N4:N31" si="4">IF(ISNUMBER($I4),MOD($I4,2),"")</f>
        <v>1</v>
      </c>
    </row>
    <row r="5" spans="1:14" ht="15" x14ac:dyDescent="0.2">
      <c r="A5" s="19"/>
      <c r="B5" s="20"/>
      <c r="C5" s="20">
        <v>1</v>
      </c>
      <c r="D5" s="20"/>
      <c r="E5" s="20"/>
      <c r="F5" s="20"/>
      <c r="G5" s="20"/>
      <c r="H5" s="33"/>
      <c r="I5" s="45">
        <v>14</v>
      </c>
      <c r="J5" s="9">
        <f t="shared" si="0"/>
        <v>0</v>
      </c>
      <c r="K5" s="9">
        <f t="shared" si="1"/>
        <v>1</v>
      </c>
      <c r="L5" s="9">
        <f t="shared" si="2"/>
        <v>1</v>
      </c>
      <c r="M5" s="9">
        <f>IF(ISNUMBER($I5),IF(MOD($I5,4)/2&gt;=1,1,0),"")</f>
        <v>1</v>
      </c>
      <c r="N5" s="10">
        <f t="shared" si="4"/>
        <v>0</v>
      </c>
    </row>
    <row r="6" spans="1:14" ht="15" x14ac:dyDescent="0.2">
      <c r="A6" s="15"/>
      <c r="B6" s="16"/>
      <c r="C6" s="16"/>
      <c r="D6" s="16">
        <v>1</v>
      </c>
      <c r="E6" s="16"/>
      <c r="F6" s="16"/>
      <c r="G6" s="16"/>
      <c r="H6" s="18"/>
      <c r="I6" s="46">
        <v>19</v>
      </c>
      <c r="J6" s="13">
        <f t="shared" si="0"/>
        <v>1</v>
      </c>
      <c r="K6" s="13">
        <f t="shared" si="1"/>
        <v>0</v>
      </c>
      <c r="L6" s="13">
        <f t="shared" si="2"/>
        <v>0</v>
      </c>
      <c r="M6" s="13">
        <f t="shared" ref="M6:M31" si="5">IF(ISNUMBER($I6),IF(MOD($I6,4)/2&gt;=1,1,0),"")</f>
        <v>1</v>
      </c>
      <c r="N6" s="14">
        <f t="shared" si="4"/>
        <v>1</v>
      </c>
    </row>
    <row r="7" spans="1:14" ht="15" x14ac:dyDescent="0.2">
      <c r="A7" s="19"/>
      <c r="B7" s="20"/>
      <c r="C7" s="20"/>
      <c r="D7" s="20"/>
      <c r="E7" s="20">
        <v>1</v>
      </c>
      <c r="F7" s="20"/>
      <c r="G7" s="20"/>
      <c r="H7" s="33"/>
      <c r="I7" s="45">
        <v>22</v>
      </c>
      <c r="J7" s="9">
        <f t="shared" si="0"/>
        <v>1</v>
      </c>
      <c r="K7" s="9">
        <f t="shared" si="1"/>
        <v>0</v>
      </c>
      <c r="L7" s="9">
        <f t="shared" si="2"/>
        <v>1</v>
      </c>
      <c r="M7" s="9">
        <f t="shared" si="5"/>
        <v>1</v>
      </c>
      <c r="N7" s="10">
        <f t="shared" si="4"/>
        <v>0</v>
      </c>
    </row>
    <row r="8" spans="1:14" ht="15" x14ac:dyDescent="0.2">
      <c r="A8" s="15"/>
      <c r="B8" s="16"/>
      <c r="C8" s="16"/>
      <c r="D8" s="16"/>
      <c r="E8" s="16"/>
      <c r="F8" s="16"/>
      <c r="G8" s="16"/>
      <c r="H8" s="18"/>
      <c r="I8" s="46"/>
      <c r="J8" s="13" t="str">
        <f t="shared" si="0"/>
        <v/>
      </c>
      <c r="K8" s="13" t="str">
        <f t="shared" si="1"/>
        <v/>
      </c>
      <c r="L8" s="13" t="str">
        <f t="shared" si="2"/>
        <v/>
      </c>
      <c r="M8" s="13" t="str">
        <f t="shared" si="5"/>
        <v/>
      </c>
      <c r="N8" s="14" t="str">
        <f t="shared" si="4"/>
        <v/>
      </c>
    </row>
    <row r="9" spans="1:14" ht="15" x14ac:dyDescent="0.2">
      <c r="A9" s="19"/>
      <c r="B9" s="20"/>
      <c r="C9" s="20"/>
      <c r="D9" s="20"/>
      <c r="E9" s="20"/>
      <c r="F9" s="20"/>
      <c r="G9" s="20"/>
      <c r="H9" s="33"/>
      <c r="I9" s="45"/>
      <c r="J9" s="9" t="str">
        <f t="shared" si="0"/>
        <v/>
      </c>
      <c r="K9" s="9" t="str">
        <f t="shared" si="1"/>
        <v/>
      </c>
      <c r="L9" s="9" t="str">
        <f t="shared" si="2"/>
        <v/>
      </c>
      <c r="M9" s="9" t="str">
        <f t="shared" si="5"/>
        <v/>
      </c>
      <c r="N9" s="10" t="str">
        <f t="shared" si="4"/>
        <v/>
      </c>
    </row>
    <row r="10" spans="1:14" ht="15" x14ac:dyDescent="0.2">
      <c r="A10" s="15"/>
      <c r="B10" s="16"/>
      <c r="C10" s="16"/>
      <c r="D10" s="16"/>
      <c r="E10" s="16"/>
      <c r="F10" s="16"/>
      <c r="G10" s="16"/>
      <c r="H10" s="18"/>
      <c r="I10" s="46"/>
      <c r="J10" s="13" t="str">
        <f t="shared" si="0"/>
        <v/>
      </c>
      <c r="K10" s="13" t="str">
        <f t="shared" si="1"/>
        <v/>
      </c>
      <c r="L10" s="13" t="str">
        <f t="shared" si="2"/>
        <v/>
      </c>
      <c r="M10" s="13" t="str">
        <f t="shared" si="5"/>
        <v/>
      </c>
      <c r="N10" s="14" t="str">
        <f t="shared" si="4"/>
        <v/>
      </c>
    </row>
    <row r="11" spans="1:14" ht="15" x14ac:dyDescent="0.2">
      <c r="A11" s="19"/>
      <c r="B11" s="20"/>
      <c r="C11" s="20"/>
      <c r="D11" s="20"/>
      <c r="E11" s="20"/>
      <c r="F11" s="20"/>
      <c r="G11" s="20"/>
      <c r="H11" s="33"/>
      <c r="I11" s="45"/>
      <c r="J11" s="9" t="str">
        <f t="shared" si="0"/>
        <v/>
      </c>
      <c r="K11" s="9" t="str">
        <f t="shared" si="1"/>
        <v/>
      </c>
      <c r="L11" s="9" t="str">
        <f t="shared" si="2"/>
        <v/>
      </c>
      <c r="M11" s="9" t="str">
        <f t="shared" si="5"/>
        <v/>
      </c>
      <c r="N11" s="10" t="str">
        <f t="shared" si="4"/>
        <v/>
      </c>
    </row>
    <row r="12" spans="1:14" ht="15" x14ac:dyDescent="0.2">
      <c r="A12" s="15"/>
      <c r="B12" s="16"/>
      <c r="C12" s="16"/>
      <c r="D12" s="16"/>
      <c r="E12" s="16"/>
      <c r="F12" s="16"/>
      <c r="G12" s="16"/>
      <c r="H12" s="18"/>
      <c r="I12" s="46"/>
      <c r="J12" s="13" t="str">
        <f t="shared" si="0"/>
        <v/>
      </c>
      <c r="K12" s="13" t="str">
        <f t="shared" si="1"/>
        <v/>
      </c>
      <c r="L12" s="13" t="str">
        <f t="shared" si="2"/>
        <v/>
      </c>
      <c r="M12" s="13" t="str">
        <f t="shared" si="5"/>
        <v/>
      </c>
      <c r="N12" s="14" t="str">
        <f t="shared" si="4"/>
        <v/>
      </c>
    </row>
    <row r="13" spans="1:14" ht="15" x14ac:dyDescent="0.2">
      <c r="A13" s="19"/>
      <c r="B13" s="20"/>
      <c r="C13" s="20"/>
      <c r="D13" s="20"/>
      <c r="E13" s="20"/>
      <c r="F13" s="20"/>
      <c r="G13" s="20"/>
      <c r="H13" s="33"/>
      <c r="I13" s="45"/>
      <c r="J13" s="9" t="str">
        <f t="shared" si="0"/>
        <v/>
      </c>
      <c r="K13" s="9" t="str">
        <f t="shared" si="1"/>
        <v/>
      </c>
      <c r="L13" s="9" t="str">
        <f t="shared" si="2"/>
        <v/>
      </c>
      <c r="M13" s="9" t="str">
        <f t="shared" si="5"/>
        <v/>
      </c>
      <c r="N13" s="10" t="str">
        <f t="shared" si="4"/>
        <v/>
      </c>
    </row>
    <row r="14" spans="1:14" ht="15" x14ac:dyDescent="0.2">
      <c r="A14" s="15"/>
      <c r="B14" s="16"/>
      <c r="C14" s="16"/>
      <c r="D14" s="16"/>
      <c r="E14" s="16"/>
      <c r="F14" s="16"/>
      <c r="G14" s="16"/>
      <c r="H14" s="18"/>
      <c r="I14" s="46"/>
      <c r="J14" s="13" t="str">
        <f t="shared" si="0"/>
        <v/>
      </c>
      <c r="K14" s="13" t="str">
        <f t="shared" si="1"/>
        <v/>
      </c>
      <c r="L14" s="13" t="str">
        <f t="shared" si="2"/>
        <v/>
      </c>
      <c r="M14" s="13" t="str">
        <f t="shared" si="5"/>
        <v/>
      </c>
      <c r="N14" s="14" t="str">
        <f t="shared" si="4"/>
        <v/>
      </c>
    </row>
    <row r="15" spans="1:14" ht="15" x14ac:dyDescent="0.2">
      <c r="A15" s="19"/>
      <c r="B15" s="20"/>
      <c r="C15" s="20"/>
      <c r="D15" s="20"/>
      <c r="E15" s="20"/>
      <c r="F15" s="20"/>
      <c r="G15" s="20"/>
      <c r="H15" s="33"/>
      <c r="I15" s="45"/>
      <c r="J15" s="9" t="str">
        <f t="shared" si="0"/>
        <v/>
      </c>
      <c r="K15" s="9" t="str">
        <f t="shared" si="1"/>
        <v/>
      </c>
      <c r="L15" s="9" t="str">
        <f t="shared" si="2"/>
        <v/>
      </c>
      <c r="M15" s="9" t="str">
        <f t="shared" si="5"/>
        <v/>
      </c>
      <c r="N15" s="10" t="str">
        <f t="shared" si="4"/>
        <v/>
      </c>
    </row>
    <row r="16" spans="1:14" ht="15" hidden="1" x14ac:dyDescent="0.2">
      <c r="A16" s="15"/>
      <c r="B16" s="16"/>
      <c r="C16" s="16"/>
      <c r="D16" s="16"/>
      <c r="E16" s="16"/>
      <c r="F16" s="16"/>
      <c r="G16" s="16"/>
      <c r="H16" s="18"/>
      <c r="I16" s="46"/>
      <c r="J16" s="13" t="str">
        <f t="shared" si="0"/>
        <v/>
      </c>
      <c r="K16" s="13" t="str">
        <f t="shared" si="1"/>
        <v/>
      </c>
      <c r="L16" s="13" t="str">
        <f t="shared" si="2"/>
        <v/>
      </c>
      <c r="M16" s="13" t="str">
        <f t="shared" si="5"/>
        <v/>
      </c>
      <c r="N16" s="14" t="str">
        <f t="shared" si="4"/>
        <v/>
      </c>
    </row>
    <row r="17" spans="1:14" ht="15" hidden="1" x14ac:dyDescent="0.2">
      <c r="A17" s="19"/>
      <c r="B17" s="20"/>
      <c r="C17" s="20"/>
      <c r="D17" s="20"/>
      <c r="E17" s="20"/>
      <c r="F17" s="20"/>
      <c r="G17" s="20"/>
      <c r="H17" s="33"/>
      <c r="I17" s="45"/>
      <c r="J17" s="9" t="str">
        <f t="shared" si="0"/>
        <v/>
      </c>
      <c r="K17" s="9" t="str">
        <f t="shared" si="1"/>
        <v/>
      </c>
      <c r="L17" s="9" t="str">
        <f t="shared" si="2"/>
        <v/>
      </c>
      <c r="M17" s="9" t="str">
        <f t="shared" si="5"/>
        <v/>
      </c>
      <c r="N17" s="10" t="str">
        <f t="shared" si="4"/>
        <v/>
      </c>
    </row>
    <row r="18" spans="1:14" ht="15" hidden="1" x14ac:dyDescent="0.2">
      <c r="A18" s="15"/>
      <c r="B18" s="16"/>
      <c r="C18" s="16"/>
      <c r="D18" s="16"/>
      <c r="E18" s="16"/>
      <c r="F18" s="16"/>
      <c r="G18" s="16"/>
      <c r="H18" s="18"/>
      <c r="I18" s="46"/>
      <c r="J18" s="13" t="str">
        <f t="shared" si="0"/>
        <v/>
      </c>
      <c r="K18" s="13" t="str">
        <f t="shared" si="1"/>
        <v/>
      </c>
      <c r="L18" s="13" t="str">
        <f t="shared" si="2"/>
        <v/>
      </c>
      <c r="M18" s="13" t="str">
        <f t="shared" si="5"/>
        <v/>
      </c>
      <c r="N18" s="14" t="str">
        <f t="shared" si="4"/>
        <v/>
      </c>
    </row>
    <row r="19" spans="1:14" ht="15" hidden="1" x14ac:dyDescent="0.2">
      <c r="A19" s="19"/>
      <c r="B19" s="20"/>
      <c r="C19" s="20"/>
      <c r="D19" s="20"/>
      <c r="E19" s="20"/>
      <c r="F19" s="20"/>
      <c r="G19" s="20"/>
      <c r="H19" s="33"/>
      <c r="I19" s="45"/>
      <c r="J19" s="9" t="str">
        <f t="shared" si="0"/>
        <v/>
      </c>
      <c r="K19" s="9" t="str">
        <f t="shared" si="1"/>
        <v/>
      </c>
      <c r="L19" s="9" t="str">
        <f t="shared" si="2"/>
        <v/>
      </c>
      <c r="M19" s="9" t="str">
        <f t="shared" si="5"/>
        <v/>
      </c>
      <c r="N19" s="10" t="str">
        <f t="shared" si="4"/>
        <v/>
      </c>
    </row>
    <row r="20" spans="1:14" ht="15" hidden="1" x14ac:dyDescent="0.2">
      <c r="A20" s="15"/>
      <c r="B20" s="16"/>
      <c r="C20" s="16"/>
      <c r="D20" s="16"/>
      <c r="E20" s="16"/>
      <c r="F20" s="16"/>
      <c r="G20" s="16"/>
      <c r="H20" s="18"/>
      <c r="I20" s="46"/>
      <c r="J20" s="13" t="str">
        <f t="shared" si="0"/>
        <v/>
      </c>
      <c r="K20" s="13" t="str">
        <f t="shared" si="1"/>
        <v/>
      </c>
      <c r="L20" s="13" t="str">
        <f t="shared" si="2"/>
        <v/>
      </c>
      <c r="M20" s="13" t="str">
        <f t="shared" si="5"/>
        <v/>
      </c>
      <c r="N20" s="14" t="str">
        <f t="shared" si="4"/>
        <v/>
      </c>
    </row>
    <row r="21" spans="1:14" ht="15" hidden="1" x14ac:dyDescent="0.2">
      <c r="A21" s="19"/>
      <c r="B21" s="20"/>
      <c r="C21" s="20"/>
      <c r="D21" s="20"/>
      <c r="E21" s="20"/>
      <c r="F21" s="20"/>
      <c r="G21" s="20"/>
      <c r="H21" s="33"/>
      <c r="I21" s="45"/>
      <c r="J21" s="9" t="str">
        <f t="shared" si="0"/>
        <v/>
      </c>
      <c r="K21" s="9" t="str">
        <f t="shared" si="1"/>
        <v/>
      </c>
      <c r="L21" s="9" t="str">
        <f t="shared" si="2"/>
        <v/>
      </c>
      <c r="M21" s="9" t="str">
        <f t="shared" si="5"/>
        <v/>
      </c>
      <c r="N21" s="10" t="str">
        <f t="shared" si="4"/>
        <v/>
      </c>
    </row>
    <row r="22" spans="1:14" ht="15" hidden="1" x14ac:dyDescent="0.2">
      <c r="A22" s="15"/>
      <c r="B22" s="16"/>
      <c r="C22" s="16"/>
      <c r="D22" s="16"/>
      <c r="E22" s="16"/>
      <c r="F22" s="16"/>
      <c r="G22" s="16"/>
      <c r="H22" s="18"/>
      <c r="I22" s="46"/>
      <c r="J22" s="13" t="str">
        <f t="shared" si="0"/>
        <v/>
      </c>
      <c r="K22" s="13" t="str">
        <f t="shared" si="1"/>
        <v/>
      </c>
      <c r="L22" s="13" t="str">
        <f t="shared" si="2"/>
        <v/>
      </c>
      <c r="M22" s="13" t="str">
        <f t="shared" si="5"/>
        <v/>
      </c>
      <c r="N22" s="14" t="str">
        <f t="shared" si="4"/>
        <v/>
      </c>
    </row>
    <row r="23" spans="1:14" ht="15" hidden="1" x14ac:dyDescent="0.2">
      <c r="A23" s="19"/>
      <c r="B23" s="20"/>
      <c r="C23" s="20"/>
      <c r="D23" s="20"/>
      <c r="E23" s="20"/>
      <c r="F23" s="20"/>
      <c r="G23" s="20"/>
      <c r="H23" s="33"/>
      <c r="I23" s="45"/>
      <c r="J23" s="9" t="str">
        <f t="shared" si="0"/>
        <v/>
      </c>
      <c r="K23" s="9" t="str">
        <f t="shared" si="1"/>
        <v/>
      </c>
      <c r="L23" s="9" t="str">
        <f t="shared" si="2"/>
        <v/>
      </c>
      <c r="M23" s="9" t="str">
        <f t="shared" si="5"/>
        <v/>
      </c>
      <c r="N23" s="10" t="str">
        <f t="shared" si="4"/>
        <v/>
      </c>
    </row>
    <row r="24" spans="1:14" ht="15" hidden="1" x14ac:dyDescent="0.2">
      <c r="A24" s="15"/>
      <c r="B24" s="16"/>
      <c r="C24" s="16"/>
      <c r="D24" s="16"/>
      <c r="E24" s="16"/>
      <c r="F24" s="16"/>
      <c r="G24" s="16"/>
      <c r="H24" s="18"/>
      <c r="I24" s="46"/>
      <c r="J24" s="13" t="str">
        <f t="shared" si="0"/>
        <v/>
      </c>
      <c r="K24" s="13" t="str">
        <f t="shared" si="1"/>
        <v/>
      </c>
      <c r="L24" s="13" t="str">
        <f t="shared" si="2"/>
        <v/>
      </c>
      <c r="M24" s="13" t="str">
        <f t="shared" si="5"/>
        <v/>
      </c>
      <c r="N24" s="14" t="str">
        <f t="shared" si="4"/>
        <v/>
      </c>
    </row>
    <row r="25" spans="1:14" ht="15" hidden="1" x14ac:dyDescent="0.2">
      <c r="A25" s="19"/>
      <c r="B25" s="20"/>
      <c r="C25" s="20"/>
      <c r="D25" s="20"/>
      <c r="E25" s="20"/>
      <c r="F25" s="20"/>
      <c r="G25" s="20"/>
      <c r="H25" s="33"/>
      <c r="I25" s="45"/>
      <c r="J25" s="9" t="str">
        <f t="shared" si="0"/>
        <v/>
      </c>
      <c r="K25" s="9" t="str">
        <f t="shared" si="1"/>
        <v/>
      </c>
      <c r="L25" s="9" t="str">
        <f t="shared" si="2"/>
        <v/>
      </c>
      <c r="M25" s="9" t="str">
        <f t="shared" si="5"/>
        <v/>
      </c>
      <c r="N25" s="10" t="str">
        <f t="shared" si="4"/>
        <v/>
      </c>
    </row>
    <row r="26" spans="1:14" ht="15" hidden="1" x14ac:dyDescent="0.2">
      <c r="A26" s="15"/>
      <c r="B26" s="16"/>
      <c r="C26" s="16"/>
      <c r="D26" s="16"/>
      <c r="E26" s="16"/>
      <c r="F26" s="16"/>
      <c r="G26" s="16"/>
      <c r="H26" s="18"/>
      <c r="I26" s="46"/>
      <c r="J26" s="13" t="str">
        <f t="shared" si="0"/>
        <v/>
      </c>
      <c r="K26" s="13" t="str">
        <f t="shared" si="1"/>
        <v/>
      </c>
      <c r="L26" s="13" t="str">
        <f t="shared" si="2"/>
        <v/>
      </c>
      <c r="M26" s="13" t="str">
        <f t="shared" si="5"/>
        <v/>
      </c>
      <c r="N26" s="14" t="str">
        <f t="shared" si="4"/>
        <v/>
      </c>
    </row>
    <row r="27" spans="1:14" ht="15" hidden="1" x14ac:dyDescent="0.2">
      <c r="A27" s="19"/>
      <c r="B27" s="20"/>
      <c r="C27" s="20"/>
      <c r="D27" s="20"/>
      <c r="E27" s="20"/>
      <c r="F27" s="20"/>
      <c r="G27" s="20"/>
      <c r="H27" s="33"/>
      <c r="I27" s="45"/>
      <c r="J27" s="9" t="str">
        <f t="shared" si="0"/>
        <v/>
      </c>
      <c r="K27" s="9" t="str">
        <f t="shared" si="1"/>
        <v/>
      </c>
      <c r="L27" s="9" t="str">
        <f t="shared" si="2"/>
        <v/>
      </c>
      <c r="M27" s="9" t="str">
        <f t="shared" si="5"/>
        <v/>
      </c>
      <c r="N27" s="10" t="str">
        <f t="shared" si="4"/>
        <v/>
      </c>
    </row>
    <row r="28" spans="1:14" ht="15" hidden="1" x14ac:dyDescent="0.2">
      <c r="A28" s="15"/>
      <c r="B28" s="16"/>
      <c r="C28" s="16"/>
      <c r="D28" s="16"/>
      <c r="E28" s="16"/>
      <c r="F28" s="16"/>
      <c r="G28" s="16"/>
      <c r="H28" s="18"/>
      <c r="I28" s="46"/>
      <c r="J28" s="13" t="str">
        <f t="shared" si="0"/>
        <v/>
      </c>
      <c r="K28" s="13" t="str">
        <f t="shared" si="1"/>
        <v/>
      </c>
      <c r="L28" s="13" t="str">
        <f t="shared" si="2"/>
        <v/>
      </c>
      <c r="M28" s="13" t="str">
        <f t="shared" si="5"/>
        <v/>
      </c>
      <c r="N28" s="14" t="str">
        <f t="shared" si="4"/>
        <v/>
      </c>
    </row>
    <row r="29" spans="1:14" ht="15" hidden="1" x14ac:dyDescent="0.2">
      <c r="A29" s="19"/>
      <c r="B29" s="20"/>
      <c r="C29" s="20"/>
      <c r="D29" s="20"/>
      <c r="E29" s="20"/>
      <c r="F29" s="20"/>
      <c r="G29" s="20"/>
      <c r="H29" s="33"/>
      <c r="I29" s="45"/>
      <c r="J29" s="9" t="str">
        <f t="shared" si="0"/>
        <v/>
      </c>
      <c r="K29" s="9" t="str">
        <f t="shared" si="1"/>
        <v/>
      </c>
      <c r="L29" s="9" t="str">
        <f t="shared" si="2"/>
        <v/>
      </c>
      <c r="M29" s="9" t="str">
        <f t="shared" si="5"/>
        <v/>
      </c>
      <c r="N29" s="10" t="str">
        <f t="shared" si="4"/>
        <v/>
      </c>
    </row>
    <row r="30" spans="1:14" ht="15" hidden="1" x14ac:dyDescent="0.2">
      <c r="A30" s="15"/>
      <c r="B30" s="16"/>
      <c r="C30" s="16"/>
      <c r="D30" s="16"/>
      <c r="E30" s="16"/>
      <c r="F30" s="16"/>
      <c r="G30" s="16"/>
      <c r="H30" s="18"/>
      <c r="I30" s="46"/>
      <c r="J30" s="13" t="str">
        <f t="shared" si="0"/>
        <v/>
      </c>
      <c r="K30" s="13" t="str">
        <f t="shared" si="1"/>
        <v/>
      </c>
      <c r="L30" s="13" t="str">
        <f t="shared" si="2"/>
        <v/>
      </c>
      <c r="M30" s="13" t="str">
        <f t="shared" si="5"/>
        <v/>
      </c>
      <c r="N30" s="14" t="str">
        <f t="shared" si="4"/>
        <v/>
      </c>
    </row>
    <row r="31" spans="1:14" ht="15" hidden="1" x14ac:dyDescent="0.2">
      <c r="A31" s="19"/>
      <c r="B31" s="20"/>
      <c r="C31" s="20"/>
      <c r="D31" s="20"/>
      <c r="E31" s="20"/>
      <c r="F31" s="20"/>
      <c r="G31" s="20"/>
      <c r="H31" s="33"/>
      <c r="I31" s="45"/>
      <c r="J31" s="9" t="str">
        <f t="shared" si="0"/>
        <v/>
      </c>
      <c r="K31" s="9" t="str">
        <f t="shared" si="1"/>
        <v/>
      </c>
      <c r="L31" s="9" t="str">
        <f t="shared" si="2"/>
        <v/>
      </c>
      <c r="M31" s="9" t="str">
        <f t="shared" si="5"/>
        <v/>
      </c>
      <c r="N31" s="10" t="str">
        <f t="shared" si="4"/>
        <v/>
      </c>
    </row>
    <row r="32" spans="1:14" ht="15" x14ac:dyDescent="0.2">
      <c r="A32" s="92" t="s">
        <v>0</v>
      </c>
      <c r="B32" s="92"/>
      <c r="C32" s="92"/>
      <c r="D32" s="92"/>
      <c r="E32" s="92"/>
      <c r="F32" s="92"/>
      <c r="G32" s="92"/>
      <c r="H32" s="92"/>
    </row>
  </sheetData>
  <protectedRanges>
    <protectedRange sqref="A1:I1048576" name="区域2"/>
  </protectedRanges>
  <mergeCells count="3">
    <mergeCell ref="A1:H1"/>
    <mergeCell ref="I1:N1"/>
    <mergeCell ref="A32:H32"/>
  </mergeCells>
  <phoneticPr fontId="12" type="noConversion"/>
  <conditionalFormatting sqref="A3:H31">
    <cfRule type="cellIs" dxfId="70" priority="2" operator="equal">
      <formula>1</formula>
    </cfRule>
    <cfRule type="notContainsBlanks" dxfId="69" priority="3">
      <formula>LEN(TRIM(A3))&gt;0</formula>
    </cfRule>
  </conditionalFormatting>
  <conditionalFormatting sqref="J32:N1048576">
    <cfRule type="containsText" dxfId="68" priority="13" operator="containsText" text="1">
      <formula>NOT(ISERROR(SEARCH("1",J32)))</formula>
    </cfRule>
  </conditionalFormatting>
  <dataValidations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H1048576" xr:uid="{00000000-0002-0000-0000-000000000000}"/>
    <dataValidation allowBlank="1" showInputMessage="1" showErrorMessage="1" promptTitle="次态输出" prompt="次态二进制表示，由前列10进制自动计算，不可修改" sqref="J32:N1048576" xr:uid="{00000000-0002-0000-0000-000001000000}"/>
    <dataValidation allowBlank="1" showInputMessage="1" showErrorMessage="1" promptTitle="次态10进制" prompt="次态10进制，方便大家输入，输入十进制后会自动计算二进制N3N2N1N0" sqref="I1:I1048576" xr:uid="{00000000-0002-0000-0000-000002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H31" xr:uid="{00000000-0002-0000-0000-000003000000}"/>
    <dataValidation allowBlank="1" showInputMessage="1" showErrorMessage="1" promptTitle="入口地址二进制信息" prompt="入口地址二进制信息，由前列10进制自动计算，不可修改" sqref="J2:N31" xr:uid="{00000000-0002-0000-0000-000004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N36"/>
  <sheetViews>
    <sheetView zoomScale="130" zoomScaleNormal="130" workbookViewId="0">
      <selection activeCell="M39" sqref="D38:M39"/>
    </sheetView>
  </sheetViews>
  <sheetFormatPr defaultColWidth="9" defaultRowHeight="14.25" x14ac:dyDescent="0.2"/>
  <cols>
    <col min="1" max="5" width="4.625" customWidth="1"/>
    <col min="6" max="8" width="4.625" hidden="1" customWidth="1"/>
    <col min="9" max="9" width="13.25" style="22" customWidth="1"/>
    <col min="10" max="11" width="10.5" style="22" customWidth="1"/>
    <col min="12" max="12" width="9.5" style="22" customWidth="1"/>
    <col min="13" max="13" width="10.125" style="22" customWidth="1"/>
    <col min="14" max="14" width="11.125" style="22" customWidth="1"/>
  </cols>
  <sheetData>
    <row r="1" spans="1:14" s="21" customFormat="1" ht="17.25" thickBot="1" x14ac:dyDescent="0.25">
      <c r="A1" s="37" t="str">
        <f>微程序地址入口表!A2</f>
        <v>LW</v>
      </c>
      <c r="B1" s="38" t="str">
        <f>微程序地址入口表!B2</f>
        <v>SW</v>
      </c>
      <c r="C1" s="38" t="str">
        <f>微程序地址入口表!C2</f>
        <v>BEQ</v>
      </c>
      <c r="D1" s="38" t="str">
        <f>微程序地址入口表!D2</f>
        <v>SLT</v>
      </c>
      <c r="E1" s="38" t="str">
        <f>微程序地址入口表!E2</f>
        <v>ADDI</v>
      </c>
      <c r="F1" s="38" t="str">
        <f>微程序地址入口表!F2</f>
        <v>ERET</v>
      </c>
      <c r="G1" s="38">
        <f>微程序地址入口表!G2</f>
        <v>0</v>
      </c>
      <c r="H1" s="39">
        <f>微程序地址入口表!H2</f>
        <v>0</v>
      </c>
      <c r="I1" s="35" t="s">
        <v>1</v>
      </c>
      <c r="J1" s="36" t="str">
        <f>微程序地址入口表!J2</f>
        <v>S4</v>
      </c>
      <c r="K1" s="36" t="str">
        <f>微程序地址入口表!K2</f>
        <v>S3</v>
      </c>
      <c r="L1" s="36" t="str">
        <f>微程序地址入口表!L2</f>
        <v>S2</v>
      </c>
      <c r="M1" s="36" t="str">
        <f>微程序地址入口表!M2</f>
        <v>S1</v>
      </c>
      <c r="N1" s="36" t="str">
        <f>微程序地址入口表!N2</f>
        <v>S0</v>
      </c>
    </row>
    <row r="2" spans="1:14" ht="15" thickTop="1" x14ac:dyDescent="0.2">
      <c r="A2" s="23" t="str">
        <f>IF(微程序地址入口表!A3&lt;&gt;"",IF(微程序地址入口表!A3=1,微程序地址入口表!A$2&amp;"&amp;",IF(微程序地址入口表!A3=0,"~"&amp;微程序地址入口表!A$2&amp;"&amp;","")),"")</f>
        <v>LW&amp;</v>
      </c>
      <c r="B2" s="24" t="str">
        <f>IF(微程序地址入口表!B3&lt;&gt;"",IF(微程序地址入口表!B3=1,微程序地址入口表!B$2&amp;"&amp;",IF(微程序地址入口表!B3=0,"~"&amp;微程序地址入口表!B$2&amp;"&amp;","")),"")</f>
        <v/>
      </c>
      <c r="C2" s="24" t="str">
        <f>IF(微程序地址入口表!C3&lt;&gt;"",IF(微程序地址入口表!C3=1,微程序地址入口表!C$2&amp;"&amp;",IF(微程序地址入口表!C3=0,"~"&amp;微程序地址入口表!C$2&amp;"&amp;","")),"")</f>
        <v/>
      </c>
      <c r="D2" s="24" t="str">
        <f>IF(微程序地址入口表!D3&lt;&gt;"",IF(微程序地址入口表!D3=1,微程序地址入口表!D$2&amp;"&amp;",IF(微程序地址入口表!D3=0,"~"&amp;微程序地址入口表!D$2&amp;"&amp;","")),"")</f>
        <v/>
      </c>
      <c r="E2" s="24" t="str">
        <f>IF(微程序地址入口表!E3&lt;&gt;"",IF(微程序地址入口表!E3=1,微程序地址入口表!E$2&amp;"&amp;",IF(微程序地址入口表!E3=0,"~"&amp;微程序地址入口表!E$2&amp;"&amp;","")),"")</f>
        <v/>
      </c>
      <c r="F2" s="24" t="str">
        <f>IF(微程序地址入口表!F3&lt;&gt;"",IF(微程序地址入口表!F3=1,微程序地址入口表!F$2&amp;"&amp;",IF(微程序地址入口表!F3=0,"~"&amp;微程序地址入口表!F$2&amp;"&amp;","")),"")</f>
        <v/>
      </c>
      <c r="G2" s="24" t="str">
        <f>IF(微程序地址入口表!G3&lt;&gt;"",IF(微程序地址入口表!G3=1,微程序地址入口表!G$2&amp;"&amp;",IF(微程序地址入口表!G3=0,"~"&amp;微程序地址入口表!G$2&amp;"&amp;","")),"")</f>
        <v/>
      </c>
      <c r="H2" s="28" t="str">
        <f>IF(微程序地址入口表!H3&lt;&gt;"",IF(微程序地址入口表!H3=1,微程序地址入口表!H$2&amp;"&amp;",IF(微程序地址入口表!H3=0,"~"&amp;微程序地址入口表!H$2&amp;"&amp;","")),"")</f>
        <v/>
      </c>
      <c r="I2" s="29" t="str">
        <f>IF(LEN(CONCATENATE(A2,B2,C2,D2,E2,F2,G2,H2))=0,"",LEFT(CONCATENATE(A2,B2,C2,D2,E2,F2,G2,H2),LEN(CONCATENATE(A2,B2,C2,D2,E2,F2,G2,H2))-1))</f>
        <v>LW</v>
      </c>
      <c r="J2" s="1" t="str">
        <f>IF(微程序地址入口表!J3=1,$I2&amp;"+","")</f>
        <v/>
      </c>
      <c r="K2" s="1" t="str">
        <f>IF(微程序地址入口表!K3=1,$I2&amp;"+","")</f>
        <v/>
      </c>
      <c r="L2" s="1" t="str">
        <f>IF(微程序地址入口表!L3=1,$I2&amp;"+","")</f>
        <v>LW+</v>
      </c>
      <c r="M2" s="1" t="str">
        <f>IF(微程序地址入口表!M3=1,$I2&amp;"+","")</f>
        <v/>
      </c>
      <c r="N2" s="1" t="str">
        <f>IF(微程序地址入口表!N3=1,$I2&amp;"+","")</f>
        <v/>
      </c>
    </row>
    <row r="3" spans="1:14" x14ac:dyDescent="0.2">
      <c r="A3" s="26" t="str">
        <f>IF(微程序地址入口表!A4&lt;&gt;"",IF(微程序地址入口表!A4=1,微程序地址入口表!A$2&amp;"&amp;",IF(微程序地址入口表!A4=0,"~"&amp;微程序地址入口表!A$2&amp;"&amp;","")),"")</f>
        <v/>
      </c>
      <c r="B3" s="25" t="str">
        <f>IF(微程序地址入口表!B4&lt;&gt;"",IF(微程序地址入口表!B4=1,微程序地址入口表!B$2&amp;"&amp;",IF(微程序地址入口表!B4=0,"~"&amp;微程序地址入口表!B$2&amp;"&amp;","")),"")</f>
        <v>SW&amp;</v>
      </c>
      <c r="C3" s="25" t="str">
        <f>IF(微程序地址入口表!C4&lt;&gt;"",IF(微程序地址入口表!C4=1,微程序地址入口表!C$2&amp;"&amp;",IF(微程序地址入口表!C4=0,"~"&amp;微程序地址入口表!C$2&amp;"&amp;","")),"")</f>
        <v/>
      </c>
      <c r="D3" s="25" t="str">
        <f>IF(微程序地址入口表!D4&lt;&gt;"",IF(微程序地址入口表!D4=1,微程序地址入口表!D$2&amp;"&amp;",IF(微程序地址入口表!D4=0,"~"&amp;微程序地址入口表!D$2&amp;"&amp;","")),"")</f>
        <v/>
      </c>
      <c r="E3" s="25" t="str">
        <f>IF(微程序地址入口表!E4&lt;&gt;"",IF(微程序地址入口表!E4=1,微程序地址入口表!E$2&amp;"&amp;",IF(微程序地址入口表!E4=0,"~"&amp;微程序地址入口表!E$2&amp;"&amp;","")),"")</f>
        <v/>
      </c>
      <c r="F3" s="25" t="str">
        <f>IF(微程序地址入口表!F4&lt;&gt;"",IF(微程序地址入口表!F4=1,微程序地址入口表!F$2&amp;"&amp;",IF(微程序地址入口表!F4=0,"~"&amp;微程序地址入口表!F$2&amp;"&amp;","")),"")</f>
        <v/>
      </c>
      <c r="G3" s="25" t="str">
        <f>IF(微程序地址入口表!G4&lt;&gt;"",IF(微程序地址入口表!G4=1,微程序地址入口表!G$2&amp;"&amp;",IF(微程序地址入口表!G4=0,"~"&amp;微程序地址入口表!G$2&amp;"&amp;","")),"")</f>
        <v/>
      </c>
      <c r="H3" s="30" t="str">
        <f>IF(微程序地址入口表!H4&lt;&gt;"",IF(微程序地址入口表!H4=1,微程序地址入口表!H$2&amp;"&amp;",IF(微程序地址入口表!H4=0,"~"&amp;微程序地址入口表!H$2&amp;"&amp;","")),"")</f>
        <v/>
      </c>
      <c r="I3" s="29" t="str">
        <f t="shared" ref="I3:I30" si="0">IF(LEN(CONCATENATE(A3,B3,C3,D3,E3,F3,G3,H3))=0,"",LEFT(CONCATENATE(A3,B3,C3,D3,E3,F3,G3,H3),LEN(CONCATENATE(A3,B3,C3,D3,E3,F3,G3,H3))-1))</f>
        <v>SW</v>
      </c>
      <c r="J3" s="2" t="str">
        <f>IF(微程序地址入口表!J4=1,$I3&amp;"+","")</f>
        <v/>
      </c>
      <c r="K3" s="1" t="str">
        <f>IF(微程序地址入口表!K4=1,$I3&amp;"+","")</f>
        <v>SW+</v>
      </c>
      <c r="L3" s="2" t="str">
        <f>IF(微程序地址入口表!L4=1,$I3&amp;"+","")</f>
        <v/>
      </c>
      <c r="M3" s="2" t="str">
        <f>IF(微程序地址入口表!M4=1,$I3&amp;"+","")</f>
        <v/>
      </c>
      <c r="N3" s="2" t="str">
        <f>IF(微程序地址入口表!N4=1,$I3&amp;"+","")</f>
        <v>SW+</v>
      </c>
    </row>
    <row r="4" spans="1:14" x14ac:dyDescent="0.2">
      <c r="A4" s="26" t="str">
        <f>IF(微程序地址入口表!A5&lt;&gt;"",IF(微程序地址入口表!A5=1,微程序地址入口表!A$2&amp;"&amp;",IF(微程序地址入口表!A5=0,"~"&amp;微程序地址入口表!A$2&amp;"&amp;","")),"")</f>
        <v/>
      </c>
      <c r="B4" s="25" t="str">
        <f>IF(微程序地址入口表!B5&lt;&gt;"",IF(微程序地址入口表!B5=1,微程序地址入口表!B$2&amp;"&amp;",IF(微程序地址入口表!B5=0,"~"&amp;微程序地址入口表!B$2&amp;"&amp;","")),"")</f>
        <v/>
      </c>
      <c r="C4" s="25" t="str">
        <f>IF(微程序地址入口表!C5&lt;&gt;"",IF(微程序地址入口表!C5=1,微程序地址入口表!C$2&amp;"&amp;",IF(微程序地址入口表!C5=0,"~"&amp;微程序地址入口表!C$2&amp;"&amp;","")),"")</f>
        <v>BEQ&amp;</v>
      </c>
      <c r="D4" s="25" t="str">
        <f>IF(微程序地址入口表!D5&lt;&gt;"",IF(微程序地址入口表!D5=1,微程序地址入口表!D$2&amp;"&amp;",IF(微程序地址入口表!D5=0,"~"&amp;微程序地址入口表!D$2&amp;"&amp;","")),"")</f>
        <v/>
      </c>
      <c r="E4" s="25" t="str">
        <f>IF(微程序地址入口表!E5&lt;&gt;"",IF(微程序地址入口表!E5=1,微程序地址入口表!E$2&amp;"&amp;",IF(微程序地址入口表!E5=0,"~"&amp;微程序地址入口表!E$2&amp;"&amp;","")),"")</f>
        <v/>
      </c>
      <c r="F4" s="25" t="str">
        <f>IF(微程序地址入口表!F5&lt;&gt;"",IF(微程序地址入口表!F5=1,微程序地址入口表!F$2&amp;"&amp;",IF(微程序地址入口表!F5=0,"~"&amp;微程序地址入口表!F$2&amp;"&amp;","")),"")</f>
        <v/>
      </c>
      <c r="G4" s="25" t="str">
        <f>IF(微程序地址入口表!G5&lt;&gt;"",IF(微程序地址入口表!G5=1,微程序地址入口表!G$2&amp;"&amp;",IF(微程序地址入口表!G5=0,"~"&amp;微程序地址入口表!G$2&amp;"&amp;","")),"")</f>
        <v/>
      </c>
      <c r="H4" s="30" t="str">
        <f>IF(微程序地址入口表!H5&lt;&gt;"",IF(微程序地址入口表!H5=1,微程序地址入口表!H$2&amp;"&amp;",IF(微程序地址入口表!H5=0,"~"&amp;微程序地址入口表!H$2&amp;"&amp;","")),"")</f>
        <v/>
      </c>
      <c r="I4" s="29" t="str">
        <f t="shared" si="0"/>
        <v>BEQ</v>
      </c>
      <c r="J4" s="2" t="str">
        <f>IF(微程序地址入口表!J5=1,$I4&amp;"+","")</f>
        <v/>
      </c>
      <c r="K4" s="1" t="str">
        <f>IF(微程序地址入口表!K5=1,$I4&amp;"+","")</f>
        <v>BEQ+</v>
      </c>
      <c r="L4" s="2" t="str">
        <f>IF(微程序地址入口表!L5=1,$I4&amp;"+","")</f>
        <v>BEQ+</v>
      </c>
      <c r="M4" s="2" t="str">
        <f>IF(微程序地址入口表!M5=1,$I4&amp;"+","")</f>
        <v>BEQ+</v>
      </c>
      <c r="N4" s="2" t="str">
        <f>IF(微程序地址入口表!N5=1,$I4&amp;"+","")</f>
        <v/>
      </c>
    </row>
    <row r="5" spans="1:14" x14ac:dyDescent="0.2">
      <c r="A5" s="26" t="str">
        <f>IF(微程序地址入口表!A6&lt;&gt;"",IF(微程序地址入口表!A6=1,微程序地址入口表!A$2&amp;"&amp;",IF(微程序地址入口表!A6=0,"~"&amp;微程序地址入口表!A$2&amp;"&amp;","")),"")</f>
        <v/>
      </c>
      <c r="B5" s="25" t="str">
        <f>IF(微程序地址入口表!B6&lt;&gt;"",IF(微程序地址入口表!B6=1,微程序地址入口表!B$2&amp;"&amp;",IF(微程序地址入口表!B6=0,"~"&amp;微程序地址入口表!B$2&amp;"&amp;","")),"")</f>
        <v/>
      </c>
      <c r="C5" s="25" t="str">
        <f>IF(微程序地址入口表!C6&lt;&gt;"",IF(微程序地址入口表!C6=1,微程序地址入口表!C$2&amp;"&amp;",IF(微程序地址入口表!C6=0,"~"&amp;微程序地址入口表!C$2&amp;"&amp;","")),"")</f>
        <v/>
      </c>
      <c r="D5" s="25" t="str">
        <f>IF(微程序地址入口表!D6&lt;&gt;"",IF(微程序地址入口表!D6=1,微程序地址入口表!D$2&amp;"&amp;",IF(微程序地址入口表!D6=0,"~"&amp;微程序地址入口表!D$2&amp;"&amp;","")),"")</f>
        <v>SLT&amp;</v>
      </c>
      <c r="E5" s="25" t="str">
        <f>IF(微程序地址入口表!E6&lt;&gt;"",IF(微程序地址入口表!E6=1,微程序地址入口表!E$2&amp;"&amp;",IF(微程序地址入口表!E6=0,"~"&amp;微程序地址入口表!E$2&amp;"&amp;","")),"")</f>
        <v/>
      </c>
      <c r="F5" s="25" t="str">
        <f>IF(微程序地址入口表!F6&lt;&gt;"",IF(微程序地址入口表!F6=1,微程序地址入口表!F$2&amp;"&amp;",IF(微程序地址入口表!F6=0,"~"&amp;微程序地址入口表!F$2&amp;"&amp;","")),"")</f>
        <v/>
      </c>
      <c r="G5" s="25" t="str">
        <f>IF(微程序地址入口表!G6&lt;&gt;"",IF(微程序地址入口表!G6=1,微程序地址入口表!G$2&amp;"&amp;",IF(微程序地址入口表!G6=0,"~"&amp;微程序地址入口表!G$2&amp;"&amp;","")),"")</f>
        <v/>
      </c>
      <c r="H5" s="30" t="str">
        <f>IF(微程序地址入口表!H6&lt;&gt;"",IF(微程序地址入口表!H6=1,微程序地址入口表!H$2&amp;"&amp;",IF(微程序地址入口表!H6=0,"~"&amp;微程序地址入口表!H$2&amp;"&amp;","")),"")</f>
        <v/>
      </c>
      <c r="I5" s="29" t="str">
        <f t="shared" si="0"/>
        <v>SLT</v>
      </c>
      <c r="J5" s="2" t="str">
        <f>IF(微程序地址入口表!J6=1,$I5&amp;"+","")</f>
        <v>SLT+</v>
      </c>
      <c r="K5" s="1" t="str">
        <f>IF(微程序地址入口表!K6=1,$I5&amp;"+","")</f>
        <v/>
      </c>
      <c r="L5" s="2" t="str">
        <f>IF(微程序地址入口表!L6=1,$I5&amp;"+","")</f>
        <v/>
      </c>
      <c r="M5" s="2" t="str">
        <f>IF(微程序地址入口表!M6=1,$I5&amp;"+","")</f>
        <v>SLT+</v>
      </c>
      <c r="N5" s="2" t="str">
        <f>IF(微程序地址入口表!N6=1,$I5&amp;"+","")</f>
        <v>SLT+</v>
      </c>
    </row>
    <row r="6" spans="1:14" x14ac:dyDescent="0.2">
      <c r="A6" s="26" t="str">
        <f>IF(微程序地址入口表!A7&lt;&gt;"",IF(微程序地址入口表!A7=1,微程序地址入口表!A$2&amp;"&amp;",IF(微程序地址入口表!A7=0,"~"&amp;微程序地址入口表!A$2&amp;"&amp;","")),"")</f>
        <v/>
      </c>
      <c r="B6" s="25" t="str">
        <f>IF(微程序地址入口表!B7&lt;&gt;"",IF(微程序地址入口表!B7=1,微程序地址入口表!B$2&amp;"&amp;",IF(微程序地址入口表!B7=0,"~"&amp;微程序地址入口表!B$2&amp;"&amp;","")),"")</f>
        <v/>
      </c>
      <c r="C6" s="25" t="str">
        <f>IF(微程序地址入口表!C7&lt;&gt;"",IF(微程序地址入口表!C7=1,微程序地址入口表!C$2&amp;"&amp;",IF(微程序地址入口表!C7=0,"~"&amp;微程序地址入口表!C$2&amp;"&amp;","")),"")</f>
        <v/>
      </c>
      <c r="D6" s="25" t="str">
        <f>IF(微程序地址入口表!D7&lt;&gt;"",IF(微程序地址入口表!D7=1,微程序地址入口表!D$2&amp;"&amp;",IF(微程序地址入口表!D7=0,"~"&amp;微程序地址入口表!D$2&amp;"&amp;","")),"")</f>
        <v/>
      </c>
      <c r="E6" s="25" t="str">
        <f>IF(微程序地址入口表!E7&lt;&gt;"",IF(微程序地址入口表!E7=1,微程序地址入口表!E$2&amp;"&amp;",IF(微程序地址入口表!E7=0,"~"&amp;微程序地址入口表!E$2&amp;"&amp;","")),"")</f>
        <v>ADDI&amp;</v>
      </c>
      <c r="F6" s="25" t="str">
        <f>IF(微程序地址入口表!F7&lt;&gt;"",IF(微程序地址入口表!F7=1,微程序地址入口表!F$2&amp;"&amp;",IF(微程序地址入口表!F7=0,"~"&amp;微程序地址入口表!F$2&amp;"&amp;","")),"")</f>
        <v/>
      </c>
      <c r="G6" s="25" t="str">
        <f>IF(微程序地址入口表!G7&lt;&gt;"",IF(微程序地址入口表!G7=1,微程序地址入口表!G$2&amp;"&amp;",IF(微程序地址入口表!G7=0,"~"&amp;微程序地址入口表!G$2&amp;"&amp;","")),"")</f>
        <v/>
      </c>
      <c r="H6" s="30" t="str">
        <f>IF(微程序地址入口表!H7&lt;&gt;"",IF(微程序地址入口表!H7=1,微程序地址入口表!H$2&amp;"&amp;",IF(微程序地址入口表!H7=0,"~"&amp;微程序地址入口表!H$2&amp;"&amp;","")),"")</f>
        <v/>
      </c>
      <c r="I6" s="29" t="str">
        <f t="shared" si="0"/>
        <v>ADDI</v>
      </c>
      <c r="J6" s="2" t="str">
        <f>IF(微程序地址入口表!J7=1,$I6&amp;"+","")</f>
        <v>ADDI+</v>
      </c>
      <c r="K6" s="1" t="str">
        <f>IF(微程序地址入口表!K7=1,$I6&amp;"+","")</f>
        <v/>
      </c>
      <c r="L6" s="2" t="str">
        <f>IF(微程序地址入口表!L7=1,$I6&amp;"+","")</f>
        <v>ADDI+</v>
      </c>
      <c r="M6" s="2" t="str">
        <f>IF(微程序地址入口表!M7=1,$I6&amp;"+","")</f>
        <v>ADDI+</v>
      </c>
      <c r="N6" s="2" t="str">
        <f>IF(微程序地址入口表!N7=1,$I6&amp;"+","")</f>
        <v/>
      </c>
    </row>
    <row r="7" spans="1:14" x14ac:dyDescent="0.2">
      <c r="A7" s="26" t="str">
        <f>IF(微程序地址入口表!A8&lt;&gt;"",IF(微程序地址入口表!A8=1,微程序地址入口表!A$2&amp;"&amp;",IF(微程序地址入口表!A8=0,"~"&amp;微程序地址入口表!A$2&amp;"&amp;","")),"")</f>
        <v/>
      </c>
      <c r="B7" s="25" t="str">
        <f>IF(微程序地址入口表!B8&lt;&gt;"",IF(微程序地址入口表!B8=1,微程序地址入口表!B$2&amp;"&amp;",IF(微程序地址入口表!B8=0,"~"&amp;微程序地址入口表!B$2&amp;"&amp;","")),"")</f>
        <v/>
      </c>
      <c r="C7" s="25" t="str">
        <f>IF(微程序地址入口表!C8&lt;&gt;"",IF(微程序地址入口表!C8=1,微程序地址入口表!C$2&amp;"&amp;",IF(微程序地址入口表!C8=0,"~"&amp;微程序地址入口表!C$2&amp;"&amp;","")),"")</f>
        <v/>
      </c>
      <c r="D7" s="25" t="str">
        <f>IF(微程序地址入口表!D8&lt;&gt;"",IF(微程序地址入口表!D8=1,微程序地址入口表!D$2&amp;"&amp;",IF(微程序地址入口表!D8=0,"~"&amp;微程序地址入口表!D$2&amp;"&amp;","")),"")</f>
        <v/>
      </c>
      <c r="E7" s="25" t="str">
        <f>IF(微程序地址入口表!E8&lt;&gt;"",IF(微程序地址入口表!E8=1,微程序地址入口表!E$2&amp;"&amp;",IF(微程序地址入口表!E8=0,"~"&amp;微程序地址入口表!E$2&amp;"&amp;","")),"")</f>
        <v/>
      </c>
      <c r="F7" s="25" t="str">
        <f>IF(微程序地址入口表!F8&lt;&gt;"",IF(微程序地址入口表!F8=1,微程序地址入口表!F$2&amp;"&amp;",IF(微程序地址入口表!F8=0,"~"&amp;微程序地址入口表!F$2&amp;"&amp;","")),"")</f>
        <v/>
      </c>
      <c r="G7" s="25" t="str">
        <f>IF(微程序地址入口表!G8&lt;&gt;"",IF(微程序地址入口表!G8=1,微程序地址入口表!G$2&amp;"&amp;",IF(微程序地址入口表!G8=0,"~"&amp;微程序地址入口表!G$2&amp;"&amp;","")),"")</f>
        <v/>
      </c>
      <c r="H7" s="30" t="str">
        <f>IF(微程序地址入口表!H8&lt;&gt;"",IF(微程序地址入口表!H8=1,微程序地址入口表!H$2&amp;"&amp;",IF(微程序地址入口表!H8=0,"~"&amp;微程序地址入口表!H$2&amp;"&amp;","")),"")</f>
        <v/>
      </c>
      <c r="I7" s="29" t="str">
        <f t="shared" si="0"/>
        <v/>
      </c>
      <c r="J7" s="2" t="str">
        <f>IF(微程序地址入口表!J8=1,$I7&amp;"+","")</f>
        <v/>
      </c>
      <c r="K7" s="1" t="str">
        <f>IF(微程序地址入口表!K8=1,$I7&amp;"+","")</f>
        <v/>
      </c>
      <c r="L7" s="2" t="str">
        <f>IF(微程序地址入口表!L8=1,$I7&amp;"+","")</f>
        <v/>
      </c>
      <c r="M7" s="2" t="str">
        <f>IF(微程序地址入口表!M8=1,$I7&amp;"+","")</f>
        <v/>
      </c>
      <c r="N7" s="2" t="str">
        <f>IF(微程序地址入口表!N8=1,$I7&amp;"+","")</f>
        <v/>
      </c>
    </row>
    <row r="8" spans="1:14" x14ac:dyDescent="0.2">
      <c r="A8" s="26" t="str">
        <f>IF(微程序地址入口表!A9&lt;&gt;"",IF(微程序地址入口表!A9=1,微程序地址入口表!A$2&amp;"&amp;",IF(微程序地址入口表!A9=0,"~"&amp;微程序地址入口表!A$2&amp;"&amp;","")),"")</f>
        <v/>
      </c>
      <c r="B8" s="25" t="str">
        <f>IF(微程序地址入口表!B9&lt;&gt;"",IF(微程序地址入口表!B9=1,微程序地址入口表!B$2&amp;"&amp;",IF(微程序地址入口表!B9=0,"~"&amp;微程序地址入口表!B$2&amp;"&amp;","")),"")</f>
        <v/>
      </c>
      <c r="C8" s="25" t="str">
        <f>IF(微程序地址入口表!C9&lt;&gt;"",IF(微程序地址入口表!C9=1,微程序地址入口表!C$2&amp;"&amp;",IF(微程序地址入口表!C9=0,"~"&amp;微程序地址入口表!C$2&amp;"&amp;","")),"")</f>
        <v/>
      </c>
      <c r="D8" s="25" t="str">
        <f>IF(微程序地址入口表!D9&lt;&gt;"",IF(微程序地址入口表!D9=1,微程序地址入口表!D$2&amp;"&amp;",IF(微程序地址入口表!D9=0,"~"&amp;微程序地址入口表!D$2&amp;"&amp;","")),"")</f>
        <v/>
      </c>
      <c r="E8" s="25" t="str">
        <f>IF(微程序地址入口表!E9&lt;&gt;"",IF(微程序地址入口表!E9=1,微程序地址入口表!E$2&amp;"&amp;",IF(微程序地址入口表!E9=0,"~"&amp;微程序地址入口表!E$2&amp;"&amp;","")),"")</f>
        <v/>
      </c>
      <c r="F8" s="25" t="str">
        <f>IF(微程序地址入口表!F9&lt;&gt;"",IF(微程序地址入口表!F9=1,微程序地址入口表!F$2&amp;"&amp;",IF(微程序地址入口表!F9=0,"~"&amp;微程序地址入口表!F$2&amp;"&amp;","")),"")</f>
        <v/>
      </c>
      <c r="G8" s="25" t="str">
        <f>IF(微程序地址入口表!G9&lt;&gt;"",IF(微程序地址入口表!G9=1,微程序地址入口表!G$2&amp;"&amp;",IF(微程序地址入口表!G9=0,"~"&amp;微程序地址入口表!G$2&amp;"&amp;","")),"")</f>
        <v/>
      </c>
      <c r="H8" s="30" t="str">
        <f>IF(微程序地址入口表!H9&lt;&gt;"",IF(微程序地址入口表!H9=1,微程序地址入口表!H$2&amp;"&amp;",IF(微程序地址入口表!H9=0,"~"&amp;微程序地址入口表!H$2&amp;"&amp;","")),"")</f>
        <v/>
      </c>
      <c r="I8" s="29" t="str">
        <f t="shared" si="0"/>
        <v/>
      </c>
      <c r="J8" s="2" t="str">
        <f>IF(微程序地址入口表!J9=1,$I8&amp;"+","")</f>
        <v/>
      </c>
      <c r="K8" s="1" t="str">
        <f>IF(微程序地址入口表!K9=1,$I8&amp;"+","")</f>
        <v/>
      </c>
      <c r="L8" s="2" t="str">
        <f>IF(微程序地址入口表!L9=1,$I8&amp;"+","")</f>
        <v/>
      </c>
      <c r="M8" s="2" t="str">
        <f>IF(微程序地址入口表!M9=1,$I8&amp;"+","")</f>
        <v/>
      </c>
      <c r="N8" s="2" t="str">
        <f>IF(微程序地址入口表!N9=1,$I8&amp;"+","")</f>
        <v/>
      </c>
    </row>
    <row r="9" spans="1:14" x14ac:dyDescent="0.2">
      <c r="A9" s="26" t="str">
        <f>IF(微程序地址入口表!A10&lt;&gt;"",IF(微程序地址入口表!A10=1,微程序地址入口表!A$2&amp;"&amp;",IF(微程序地址入口表!A10=0,"~"&amp;微程序地址入口表!A$2&amp;"&amp;","")),"")</f>
        <v/>
      </c>
      <c r="B9" s="25" t="str">
        <f>IF(微程序地址入口表!B10&lt;&gt;"",IF(微程序地址入口表!B10=1,微程序地址入口表!B$2&amp;"&amp;",IF(微程序地址入口表!B10=0,"~"&amp;微程序地址入口表!B$2&amp;"&amp;","")),"")</f>
        <v/>
      </c>
      <c r="C9" s="25" t="str">
        <f>IF(微程序地址入口表!C10&lt;&gt;"",IF(微程序地址入口表!C10=1,微程序地址入口表!C$2&amp;"&amp;",IF(微程序地址入口表!C10=0,"~"&amp;微程序地址入口表!C$2&amp;"&amp;","")),"")</f>
        <v/>
      </c>
      <c r="D9" s="25" t="str">
        <f>IF(微程序地址入口表!D10&lt;&gt;"",IF(微程序地址入口表!D10=1,微程序地址入口表!D$2&amp;"&amp;",IF(微程序地址入口表!D10=0,"~"&amp;微程序地址入口表!D$2&amp;"&amp;","")),"")</f>
        <v/>
      </c>
      <c r="E9" s="25" t="str">
        <f>IF(微程序地址入口表!E10&lt;&gt;"",IF(微程序地址入口表!E10=1,微程序地址入口表!E$2&amp;"&amp;",IF(微程序地址入口表!E10=0,"~"&amp;微程序地址入口表!E$2&amp;"&amp;","")),"")</f>
        <v/>
      </c>
      <c r="F9" s="25" t="str">
        <f>IF(微程序地址入口表!F10&lt;&gt;"",IF(微程序地址入口表!F10=1,微程序地址入口表!F$2&amp;"&amp;",IF(微程序地址入口表!F10=0,"~"&amp;微程序地址入口表!F$2&amp;"&amp;","")),"")</f>
        <v/>
      </c>
      <c r="G9" s="25" t="str">
        <f>IF(微程序地址入口表!G10&lt;&gt;"",IF(微程序地址入口表!G10=1,微程序地址入口表!G$2&amp;"&amp;",IF(微程序地址入口表!G10=0,"~"&amp;微程序地址入口表!G$2&amp;"&amp;","")),"")</f>
        <v/>
      </c>
      <c r="H9" s="30" t="str">
        <f>IF(微程序地址入口表!H10&lt;&gt;"",IF(微程序地址入口表!H10=1,微程序地址入口表!H$2&amp;"&amp;",IF(微程序地址入口表!H10=0,"~"&amp;微程序地址入口表!H$2&amp;"&amp;","")),"")</f>
        <v/>
      </c>
      <c r="I9" s="29" t="str">
        <f t="shared" si="0"/>
        <v/>
      </c>
      <c r="J9" s="2" t="str">
        <f>IF(微程序地址入口表!J10=1,$I9&amp;"+","")</f>
        <v/>
      </c>
      <c r="K9" s="1" t="str">
        <f>IF(微程序地址入口表!K10=1,$I9&amp;"+","")</f>
        <v/>
      </c>
      <c r="L9" s="2" t="str">
        <f>IF(微程序地址入口表!L10=1,$I9&amp;"+","")</f>
        <v/>
      </c>
      <c r="M9" s="2" t="str">
        <f>IF(微程序地址入口表!M10=1,$I9&amp;"+","")</f>
        <v/>
      </c>
      <c r="N9" s="2" t="str">
        <f>IF(微程序地址入口表!N10=1,$I9&amp;"+","")</f>
        <v/>
      </c>
    </row>
    <row r="10" spans="1:14" x14ac:dyDescent="0.2">
      <c r="A10" s="26" t="str">
        <f>IF(微程序地址入口表!A11&lt;&gt;"",IF(微程序地址入口表!A11=1,微程序地址入口表!A$2&amp;"&amp;",IF(微程序地址入口表!A11=0,"~"&amp;微程序地址入口表!A$2&amp;"&amp;","")),"")</f>
        <v/>
      </c>
      <c r="B10" s="25" t="str">
        <f>IF(微程序地址入口表!B11&lt;&gt;"",IF(微程序地址入口表!B11=1,微程序地址入口表!B$2&amp;"&amp;",IF(微程序地址入口表!B11=0,"~"&amp;微程序地址入口表!B$2&amp;"&amp;","")),"")</f>
        <v/>
      </c>
      <c r="C10" s="25" t="str">
        <f>IF(微程序地址入口表!C11&lt;&gt;"",IF(微程序地址入口表!C11=1,微程序地址入口表!C$2&amp;"&amp;",IF(微程序地址入口表!C11=0,"~"&amp;微程序地址入口表!C$2&amp;"&amp;","")),"")</f>
        <v/>
      </c>
      <c r="D10" s="25" t="str">
        <f>IF(微程序地址入口表!D11&lt;&gt;"",IF(微程序地址入口表!D11=1,微程序地址入口表!D$2&amp;"&amp;",IF(微程序地址入口表!D11=0,"~"&amp;微程序地址入口表!D$2&amp;"&amp;","")),"")</f>
        <v/>
      </c>
      <c r="E10" s="25" t="str">
        <f>IF(微程序地址入口表!E11&lt;&gt;"",IF(微程序地址入口表!E11=1,微程序地址入口表!E$2&amp;"&amp;",IF(微程序地址入口表!E11=0,"~"&amp;微程序地址入口表!E$2&amp;"&amp;","")),"")</f>
        <v/>
      </c>
      <c r="F10" s="25" t="str">
        <f>IF(微程序地址入口表!F11&lt;&gt;"",IF(微程序地址入口表!F11=1,微程序地址入口表!F$2&amp;"&amp;",IF(微程序地址入口表!F11=0,"~"&amp;微程序地址入口表!F$2&amp;"&amp;","")),"")</f>
        <v/>
      </c>
      <c r="G10" s="25" t="str">
        <f>IF(微程序地址入口表!G11&lt;&gt;"",IF(微程序地址入口表!G11=1,微程序地址入口表!G$2&amp;"&amp;",IF(微程序地址入口表!G11=0,"~"&amp;微程序地址入口表!G$2&amp;"&amp;","")),"")</f>
        <v/>
      </c>
      <c r="H10" s="30" t="str">
        <f>IF(微程序地址入口表!H11&lt;&gt;"",IF(微程序地址入口表!H11=1,微程序地址入口表!H$2&amp;"&amp;",IF(微程序地址入口表!H11=0,"~"&amp;微程序地址入口表!H$2&amp;"&amp;","")),"")</f>
        <v/>
      </c>
      <c r="I10" s="29" t="str">
        <f t="shared" si="0"/>
        <v/>
      </c>
      <c r="J10" s="2" t="str">
        <f>IF(微程序地址入口表!J11=1,$I10&amp;"+","")</f>
        <v/>
      </c>
      <c r="K10" s="1" t="str">
        <f>IF(微程序地址入口表!K11=1,$I10&amp;"+","")</f>
        <v/>
      </c>
      <c r="L10" s="2" t="str">
        <f>IF(微程序地址入口表!L11=1,$I10&amp;"+","")</f>
        <v/>
      </c>
      <c r="M10" s="2" t="str">
        <f>IF(微程序地址入口表!M11=1,$I10&amp;"+","")</f>
        <v/>
      </c>
      <c r="N10" s="2" t="str">
        <f>IF(微程序地址入口表!N11=1,$I10&amp;"+","")</f>
        <v/>
      </c>
    </row>
    <row r="11" spans="1:14" x14ac:dyDescent="0.2">
      <c r="A11" s="26" t="str">
        <f>IF(微程序地址入口表!A12&lt;&gt;"",IF(微程序地址入口表!A12=1,微程序地址入口表!A$2&amp;"&amp;",IF(微程序地址入口表!A12=0,"~"&amp;微程序地址入口表!A$2&amp;"&amp;","")),"")</f>
        <v/>
      </c>
      <c r="B11" s="25" t="str">
        <f>IF(微程序地址入口表!B12&lt;&gt;"",IF(微程序地址入口表!B12=1,微程序地址入口表!B$2&amp;"&amp;",IF(微程序地址入口表!B12=0,"~"&amp;微程序地址入口表!B$2&amp;"&amp;","")),"")</f>
        <v/>
      </c>
      <c r="C11" s="25" t="str">
        <f>IF(微程序地址入口表!C12&lt;&gt;"",IF(微程序地址入口表!C12=1,微程序地址入口表!C$2&amp;"&amp;",IF(微程序地址入口表!C12=0,"~"&amp;微程序地址入口表!C$2&amp;"&amp;","")),"")</f>
        <v/>
      </c>
      <c r="D11" s="25" t="str">
        <f>IF(微程序地址入口表!D12&lt;&gt;"",IF(微程序地址入口表!D12=1,微程序地址入口表!D$2&amp;"&amp;",IF(微程序地址入口表!D12=0,"~"&amp;微程序地址入口表!D$2&amp;"&amp;","")),"")</f>
        <v/>
      </c>
      <c r="E11" s="25" t="str">
        <f>IF(微程序地址入口表!E12&lt;&gt;"",IF(微程序地址入口表!E12=1,微程序地址入口表!E$2&amp;"&amp;",IF(微程序地址入口表!E12=0,"~"&amp;微程序地址入口表!E$2&amp;"&amp;","")),"")</f>
        <v/>
      </c>
      <c r="F11" s="25" t="str">
        <f>IF(微程序地址入口表!F12&lt;&gt;"",IF(微程序地址入口表!F12=1,微程序地址入口表!F$2&amp;"&amp;",IF(微程序地址入口表!F12=0,"~"&amp;微程序地址入口表!F$2&amp;"&amp;","")),"")</f>
        <v/>
      </c>
      <c r="G11" s="25" t="str">
        <f>IF(微程序地址入口表!G12&lt;&gt;"",IF(微程序地址入口表!G12=1,微程序地址入口表!G$2&amp;"&amp;",IF(微程序地址入口表!G12=0,"~"&amp;微程序地址入口表!G$2&amp;"&amp;","")),"")</f>
        <v/>
      </c>
      <c r="H11" s="30" t="str">
        <f>IF(微程序地址入口表!H12&lt;&gt;"",IF(微程序地址入口表!H12=1,微程序地址入口表!H$2&amp;"&amp;",IF(微程序地址入口表!H12=0,"~"&amp;微程序地址入口表!H$2&amp;"&amp;","")),"")</f>
        <v/>
      </c>
      <c r="I11" s="29" t="str">
        <f t="shared" si="0"/>
        <v/>
      </c>
      <c r="J11" s="2" t="str">
        <f>IF(微程序地址入口表!J12=1,$I11&amp;"+","")</f>
        <v/>
      </c>
      <c r="K11" s="1" t="str">
        <f>IF(微程序地址入口表!K12=1,$I11&amp;"+","")</f>
        <v/>
      </c>
      <c r="L11" s="2" t="str">
        <f>IF(微程序地址入口表!L12=1,$I11&amp;"+","")</f>
        <v/>
      </c>
      <c r="M11" s="2" t="str">
        <f>IF(微程序地址入口表!M12=1,$I11&amp;"+","")</f>
        <v/>
      </c>
      <c r="N11" s="2" t="str">
        <f>IF(微程序地址入口表!N12=1,$I11&amp;"+","")</f>
        <v/>
      </c>
    </row>
    <row r="12" spans="1:14" x14ac:dyDescent="0.2">
      <c r="A12" s="26" t="str">
        <f>IF(微程序地址入口表!A13&lt;&gt;"",IF(微程序地址入口表!A13=1,微程序地址入口表!A$2&amp;"&amp;",IF(微程序地址入口表!A13=0,"~"&amp;微程序地址入口表!A$2&amp;"&amp;","")),"")</f>
        <v/>
      </c>
      <c r="B12" s="25" t="str">
        <f>IF(微程序地址入口表!B13&lt;&gt;"",IF(微程序地址入口表!B13=1,微程序地址入口表!B$2&amp;"&amp;",IF(微程序地址入口表!B13=0,"~"&amp;微程序地址入口表!B$2&amp;"&amp;","")),"")</f>
        <v/>
      </c>
      <c r="C12" s="25" t="str">
        <f>IF(微程序地址入口表!C13&lt;&gt;"",IF(微程序地址入口表!C13=1,微程序地址入口表!C$2&amp;"&amp;",IF(微程序地址入口表!C13=0,"~"&amp;微程序地址入口表!C$2&amp;"&amp;","")),"")</f>
        <v/>
      </c>
      <c r="D12" s="25" t="str">
        <f>IF(微程序地址入口表!D13&lt;&gt;"",IF(微程序地址入口表!D13=1,微程序地址入口表!D$2&amp;"&amp;",IF(微程序地址入口表!D13=0,"~"&amp;微程序地址入口表!D$2&amp;"&amp;","")),"")</f>
        <v/>
      </c>
      <c r="E12" s="25" t="str">
        <f>IF(微程序地址入口表!E13&lt;&gt;"",IF(微程序地址入口表!E13=1,微程序地址入口表!E$2&amp;"&amp;",IF(微程序地址入口表!E13=0,"~"&amp;微程序地址入口表!E$2&amp;"&amp;","")),"")</f>
        <v/>
      </c>
      <c r="F12" s="25" t="str">
        <f>IF(微程序地址入口表!F13&lt;&gt;"",IF(微程序地址入口表!F13=1,微程序地址入口表!F$2&amp;"&amp;",IF(微程序地址入口表!F13=0,"~"&amp;微程序地址入口表!F$2&amp;"&amp;","")),"")</f>
        <v/>
      </c>
      <c r="G12" s="25" t="str">
        <f>IF(微程序地址入口表!G13&lt;&gt;"",IF(微程序地址入口表!G13=1,微程序地址入口表!G$2&amp;"&amp;",IF(微程序地址入口表!G13=0,"~"&amp;微程序地址入口表!G$2&amp;"&amp;","")),"")</f>
        <v/>
      </c>
      <c r="H12" s="30" t="str">
        <f>IF(微程序地址入口表!H13&lt;&gt;"",IF(微程序地址入口表!H13=1,微程序地址入口表!H$2&amp;"&amp;",IF(微程序地址入口表!H13=0,"~"&amp;微程序地址入口表!H$2&amp;"&amp;","")),"")</f>
        <v/>
      </c>
      <c r="I12" s="29" t="str">
        <f t="shared" si="0"/>
        <v/>
      </c>
      <c r="J12" s="2" t="str">
        <f>IF(微程序地址入口表!J13=1,$I12&amp;"+","")</f>
        <v/>
      </c>
      <c r="K12" s="1" t="str">
        <f>IF(微程序地址入口表!K13=1,$I12&amp;"+","")</f>
        <v/>
      </c>
      <c r="L12" s="2" t="str">
        <f>IF(微程序地址入口表!L13=1,$I12&amp;"+","")</f>
        <v/>
      </c>
      <c r="M12" s="2" t="str">
        <f>IF(微程序地址入口表!M13=1,$I12&amp;"+","")</f>
        <v/>
      </c>
      <c r="N12" s="2" t="str">
        <f>IF(微程序地址入口表!N13=1,$I12&amp;"+","")</f>
        <v/>
      </c>
    </row>
    <row r="13" spans="1:14" x14ac:dyDescent="0.2">
      <c r="A13" s="26" t="str">
        <f>IF(微程序地址入口表!A14&lt;&gt;"",IF(微程序地址入口表!A14=1,微程序地址入口表!A$2&amp;"&amp;",IF(微程序地址入口表!A14=0,"~"&amp;微程序地址入口表!A$2&amp;"&amp;","")),"")</f>
        <v/>
      </c>
      <c r="B13" s="25" t="str">
        <f>IF(微程序地址入口表!B14&lt;&gt;"",IF(微程序地址入口表!B14=1,微程序地址入口表!B$2&amp;"&amp;",IF(微程序地址入口表!B14=0,"~"&amp;微程序地址入口表!B$2&amp;"&amp;","")),"")</f>
        <v/>
      </c>
      <c r="C13" s="25" t="str">
        <f>IF(微程序地址入口表!C14&lt;&gt;"",IF(微程序地址入口表!C14=1,微程序地址入口表!C$2&amp;"&amp;",IF(微程序地址入口表!C14=0,"~"&amp;微程序地址入口表!C$2&amp;"&amp;","")),"")</f>
        <v/>
      </c>
      <c r="D13" s="25" t="str">
        <f>IF(微程序地址入口表!D14&lt;&gt;"",IF(微程序地址入口表!D14=1,微程序地址入口表!D$2&amp;"&amp;",IF(微程序地址入口表!D14=0,"~"&amp;微程序地址入口表!D$2&amp;"&amp;","")),"")</f>
        <v/>
      </c>
      <c r="E13" s="25" t="str">
        <f>IF(微程序地址入口表!E14&lt;&gt;"",IF(微程序地址入口表!E14=1,微程序地址入口表!E$2&amp;"&amp;",IF(微程序地址入口表!E14=0,"~"&amp;微程序地址入口表!E$2&amp;"&amp;","")),"")</f>
        <v/>
      </c>
      <c r="F13" s="25" t="str">
        <f>IF(微程序地址入口表!F14&lt;&gt;"",IF(微程序地址入口表!F14=1,微程序地址入口表!F$2&amp;"&amp;",IF(微程序地址入口表!F14=0,"~"&amp;微程序地址入口表!F$2&amp;"&amp;","")),"")</f>
        <v/>
      </c>
      <c r="G13" s="25" t="str">
        <f>IF(微程序地址入口表!G14&lt;&gt;"",IF(微程序地址入口表!G14=1,微程序地址入口表!G$2&amp;"&amp;",IF(微程序地址入口表!G14=0,"~"&amp;微程序地址入口表!G$2&amp;"&amp;","")),"")</f>
        <v/>
      </c>
      <c r="H13" s="30" t="str">
        <f>IF(微程序地址入口表!H14&lt;&gt;"",IF(微程序地址入口表!H14=1,微程序地址入口表!H$2&amp;"&amp;",IF(微程序地址入口表!H14=0,"~"&amp;微程序地址入口表!H$2&amp;"&amp;","")),"")</f>
        <v/>
      </c>
      <c r="I13" s="29" t="str">
        <f t="shared" si="0"/>
        <v/>
      </c>
      <c r="J13" s="2" t="str">
        <f>IF(微程序地址入口表!J14=1,$I13&amp;"+","")</f>
        <v/>
      </c>
      <c r="K13" s="1" t="str">
        <f>IF(微程序地址入口表!K14=1,$I13&amp;"+","")</f>
        <v/>
      </c>
      <c r="L13" s="2" t="str">
        <f>IF(微程序地址入口表!L14=1,$I13&amp;"+","")</f>
        <v/>
      </c>
      <c r="M13" s="2" t="str">
        <f>IF(微程序地址入口表!M14=1,$I13&amp;"+","")</f>
        <v/>
      </c>
      <c r="N13" s="2" t="str">
        <f>IF(微程序地址入口表!N14=1,$I13&amp;"+","")</f>
        <v/>
      </c>
    </row>
    <row r="14" spans="1:14" ht="15" thickBot="1" x14ac:dyDescent="0.25">
      <c r="A14" s="26" t="str">
        <f>IF(微程序地址入口表!A15&lt;&gt;"",IF(微程序地址入口表!A15=1,微程序地址入口表!A$2&amp;"&amp;",IF(微程序地址入口表!A15=0,"~"&amp;微程序地址入口表!A$2&amp;"&amp;","")),"")</f>
        <v/>
      </c>
      <c r="B14" s="25" t="str">
        <f>IF(微程序地址入口表!B15&lt;&gt;"",IF(微程序地址入口表!B15=1,微程序地址入口表!B$2&amp;"&amp;",IF(微程序地址入口表!B15=0,"~"&amp;微程序地址入口表!B$2&amp;"&amp;","")),"")</f>
        <v/>
      </c>
      <c r="C14" s="25" t="str">
        <f>IF(微程序地址入口表!C15&lt;&gt;"",IF(微程序地址入口表!C15=1,微程序地址入口表!C$2&amp;"&amp;",IF(微程序地址入口表!C15=0,"~"&amp;微程序地址入口表!C$2&amp;"&amp;","")),"")</f>
        <v/>
      </c>
      <c r="D14" s="25" t="str">
        <f>IF(微程序地址入口表!D15&lt;&gt;"",IF(微程序地址入口表!D15=1,微程序地址入口表!D$2&amp;"&amp;",IF(微程序地址入口表!D15=0,"~"&amp;微程序地址入口表!D$2&amp;"&amp;","")),"")</f>
        <v/>
      </c>
      <c r="E14" s="25" t="str">
        <f>IF(微程序地址入口表!E15&lt;&gt;"",IF(微程序地址入口表!E15=1,微程序地址入口表!E$2&amp;"&amp;",IF(微程序地址入口表!E15=0,"~"&amp;微程序地址入口表!E$2&amp;"&amp;","")),"")</f>
        <v/>
      </c>
      <c r="F14" s="25" t="str">
        <f>IF(微程序地址入口表!F15&lt;&gt;"",IF(微程序地址入口表!F15=1,微程序地址入口表!F$2&amp;"&amp;",IF(微程序地址入口表!F15=0,"~"&amp;微程序地址入口表!F$2&amp;"&amp;","")),"")</f>
        <v/>
      </c>
      <c r="G14" s="25" t="str">
        <f>IF(微程序地址入口表!G15&lt;&gt;"",IF(微程序地址入口表!G15=1,微程序地址入口表!G$2&amp;"&amp;",IF(微程序地址入口表!G15=0,"~"&amp;微程序地址入口表!G$2&amp;"&amp;","")),"")</f>
        <v/>
      </c>
      <c r="H14" s="30" t="str">
        <f>IF(微程序地址入口表!H15&lt;&gt;"",IF(微程序地址入口表!H15=1,微程序地址入口表!H$2&amp;"&amp;",IF(微程序地址入口表!H15=0,"~"&amp;微程序地址入口表!H$2&amp;"&amp;","")),"")</f>
        <v/>
      </c>
      <c r="I14" s="29" t="str">
        <f t="shared" si="0"/>
        <v/>
      </c>
      <c r="J14" s="2" t="str">
        <f>IF(微程序地址入口表!J15=1,$I14&amp;"+","")</f>
        <v/>
      </c>
      <c r="K14" s="1" t="str">
        <f>IF(微程序地址入口表!K15=1,$I14&amp;"+","")</f>
        <v/>
      </c>
      <c r="L14" s="2" t="str">
        <f>IF(微程序地址入口表!L15=1,$I14&amp;"+","")</f>
        <v/>
      </c>
      <c r="M14" s="2" t="str">
        <f>IF(微程序地址入口表!M15=1,$I14&amp;"+","")</f>
        <v/>
      </c>
      <c r="N14" s="2" t="str">
        <f>IF(微程序地址入口表!N15=1,$I14&amp;"+","")</f>
        <v/>
      </c>
    </row>
    <row r="15" spans="1:14" hidden="1" x14ac:dyDescent="0.2">
      <c r="A15" s="26" t="str">
        <f>IF(微程序地址入口表!A16&lt;&gt;"",IF(微程序地址入口表!A16=1,微程序地址入口表!A$2&amp;"&amp;",IF(微程序地址入口表!A16=0,"~"&amp;微程序地址入口表!A$2&amp;"&amp;","")),"")</f>
        <v/>
      </c>
      <c r="B15" s="25" t="str">
        <f>IF(微程序地址入口表!B16&lt;&gt;"",IF(微程序地址入口表!B16=1,微程序地址入口表!B$2&amp;"&amp;",IF(微程序地址入口表!B16=0,"~"&amp;微程序地址入口表!B$2&amp;"&amp;","")),"")</f>
        <v/>
      </c>
      <c r="C15" s="25" t="str">
        <f>IF(微程序地址入口表!C16&lt;&gt;"",IF(微程序地址入口表!C16=1,微程序地址入口表!C$2&amp;"&amp;",IF(微程序地址入口表!C16=0,"~"&amp;微程序地址入口表!C$2&amp;"&amp;","")),"")</f>
        <v/>
      </c>
      <c r="D15" s="25" t="str">
        <f>IF(微程序地址入口表!D16&lt;&gt;"",IF(微程序地址入口表!D16=1,微程序地址入口表!D$2&amp;"&amp;",IF(微程序地址入口表!D16=0,"~"&amp;微程序地址入口表!D$2&amp;"&amp;","")),"")</f>
        <v/>
      </c>
      <c r="E15" s="25" t="str">
        <f>IF(微程序地址入口表!E16&lt;&gt;"",IF(微程序地址入口表!E16=1,微程序地址入口表!E$2&amp;"&amp;",IF(微程序地址入口表!E16=0,"~"&amp;微程序地址入口表!E$2&amp;"&amp;","")),"")</f>
        <v/>
      </c>
      <c r="F15" s="25" t="str">
        <f>IF(微程序地址入口表!F16&lt;&gt;"",IF(微程序地址入口表!F16=1,微程序地址入口表!F$2&amp;"&amp;",IF(微程序地址入口表!F16=0,"~"&amp;微程序地址入口表!F$2&amp;"&amp;","")),"")</f>
        <v/>
      </c>
      <c r="G15" s="25" t="str">
        <f>IF(微程序地址入口表!G16&lt;&gt;"",IF(微程序地址入口表!G16=1,微程序地址入口表!G$2&amp;"&amp;",IF(微程序地址入口表!G16=0,"~"&amp;微程序地址入口表!G$2&amp;"&amp;","")),"")</f>
        <v/>
      </c>
      <c r="H15" s="30" t="str">
        <f>IF(微程序地址入口表!H16&lt;&gt;"",IF(微程序地址入口表!H16=1,微程序地址入口表!H$2&amp;"&amp;",IF(微程序地址入口表!H16=0,"~"&amp;微程序地址入口表!H$2&amp;"&amp;","")),"")</f>
        <v/>
      </c>
      <c r="I15" s="29" t="str">
        <f t="shared" si="0"/>
        <v/>
      </c>
      <c r="J15" s="2" t="str">
        <f>IF(微程序地址入口表!J16=1,$I15&amp;"+","")</f>
        <v/>
      </c>
      <c r="K15" s="1" t="str">
        <f>IF(微程序地址入口表!K16=1,$I15&amp;"+","")</f>
        <v/>
      </c>
      <c r="L15" s="2" t="str">
        <f>IF(微程序地址入口表!L16=1,$I15&amp;"+","")</f>
        <v/>
      </c>
      <c r="M15" s="2" t="str">
        <f>IF(微程序地址入口表!M16=1,$I15&amp;"+","")</f>
        <v/>
      </c>
      <c r="N15" s="2" t="str">
        <f>IF(微程序地址入口表!N16=1,$I15&amp;"+","")</f>
        <v/>
      </c>
    </row>
    <row r="16" spans="1:14" hidden="1" x14ac:dyDescent="0.2">
      <c r="A16" s="26" t="str">
        <f>IF(微程序地址入口表!A17&lt;&gt;"",IF(微程序地址入口表!A17=1,微程序地址入口表!A$2&amp;"&amp;",IF(微程序地址入口表!A17=0,"~"&amp;微程序地址入口表!A$2&amp;"&amp;","")),"")</f>
        <v/>
      </c>
      <c r="B16" s="25" t="str">
        <f>IF(微程序地址入口表!B17&lt;&gt;"",IF(微程序地址入口表!B17=1,微程序地址入口表!B$2&amp;"&amp;",IF(微程序地址入口表!B17=0,"~"&amp;微程序地址入口表!B$2&amp;"&amp;","")),"")</f>
        <v/>
      </c>
      <c r="C16" s="25" t="str">
        <f>IF(微程序地址入口表!C17&lt;&gt;"",IF(微程序地址入口表!C17=1,微程序地址入口表!C$2&amp;"&amp;",IF(微程序地址入口表!C17=0,"~"&amp;微程序地址入口表!C$2&amp;"&amp;","")),"")</f>
        <v/>
      </c>
      <c r="D16" s="25" t="str">
        <f>IF(微程序地址入口表!D17&lt;&gt;"",IF(微程序地址入口表!D17=1,微程序地址入口表!D$2&amp;"&amp;",IF(微程序地址入口表!D17=0,"~"&amp;微程序地址入口表!D$2&amp;"&amp;","")),"")</f>
        <v/>
      </c>
      <c r="E16" s="25" t="str">
        <f>IF(微程序地址入口表!E17&lt;&gt;"",IF(微程序地址入口表!E17=1,微程序地址入口表!E$2&amp;"&amp;",IF(微程序地址入口表!E17=0,"~"&amp;微程序地址入口表!E$2&amp;"&amp;","")),"")</f>
        <v/>
      </c>
      <c r="F16" s="25" t="str">
        <f>IF(微程序地址入口表!F17&lt;&gt;"",IF(微程序地址入口表!F17=1,微程序地址入口表!F$2&amp;"&amp;",IF(微程序地址入口表!F17=0,"~"&amp;微程序地址入口表!F$2&amp;"&amp;","")),"")</f>
        <v/>
      </c>
      <c r="G16" s="25" t="str">
        <f>IF(微程序地址入口表!G17&lt;&gt;"",IF(微程序地址入口表!G17=1,微程序地址入口表!G$2&amp;"&amp;",IF(微程序地址入口表!G17=0,"~"&amp;微程序地址入口表!G$2&amp;"&amp;","")),"")</f>
        <v/>
      </c>
      <c r="H16" s="30" t="str">
        <f>IF(微程序地址入口表!H17&lt;&gt;"",IF(微程序地址入口表!H17=1,微程序地址入口表!H$2&amp;"&amp;",IF(微程序地址入口表!H17=0,"~"&amp;微程序地址入口表!H$2&amp;"&amp;","")),"")</f>
        <v/>
      </c>
      <c r="I16" s="29" t="str">
        <f t="shared" si="0"/>
        <v/>
      </c>
      <c r="J16" s="2" t="str">
        <f>IF(微程序地址入口表!J17=1,$I16&amp;"+","")</f>
        <v/>
      </c>
      <c r="K16" s="1" t="str">
        <f>IF(微程序地址入口表!K17=1,$I16&amp;"+","")</f>
        <v/>
      </c>
      <c r="L16" s="2" t="str">
        <f>IF(微程序地址入口表!L17=1,$I16&amp;"+","")</f>
        <v/>
      </c>
      <c r="M16" s="2" t="str">
        <f>IF(微程序地址入口表!M17=1,$I16&amp;"+","")</f>
        <v/>
      </c>
      <c r="N16" s="2" t="str">
        <f>IF(微程序地址入口表!N17=1,$I16&amp;"+","")</f>
        <v/>
      </c>
    </row>
    <row r="17" spans="1:14" hidden="1" x14ac:dyDescent="0.2">
      <c r="A17" s="26" t="str">
        <f>IF(微程序地址入口表!A18&lt;&gt;"",IF(微程序地址入口表!A18=1,微程序地址入口表!A$2&amp;"&amp;",IF(微程序地址入口表!A18=0,"~"&amp;微程序地址入口表!A$2&amp;"&amp;","")),"")</f>
        <v/>
      </c>
      <c r="B17" s="25" t="str">
        <f>IF(微程序地址入口表!B18&lt;&gt;"",IF(微程序地址入口表!B18=1,微程序地址入口表!B$2&amp;"&amp;",IF(微程序地址入口表!B18=0,"~"&amp;微程序地址入口表!B$2&amp;"&amp;","")),"")</f>
        <v/>
      </c>
      <c r="C17" s="25" t="str">
        <f>IF(微程序地址入口表!C18&lt;&gt;"",IF(微程序地址入口表!C18=1,微程序地址入口表!C$2&amp;"&amp;",IF(微程序地址入口表!C18=0,"~"&amp;微程序地址入口表!C$2&amp;"&amp;","")),"")</f>
        <v/>
      </c>
      <c r="D17" s="25" t="str">
        <f>IF(微程序地址入口表!D18&lt;&gt;"",IF(微程序地址入口表!D18=1,微程序地址入口表!D$2&amp;"&amp;",IF(微程序地址入口表!D18=0,"~"&amp;微程序地址入口表!D$2&amp;"&amp;","")),"")</f>
        <v/>
      </c>
      <c r="E17" s="25" t="str">
        <f>IF(微程序地址入口表!E18&lt;&gt;"",IF(微程序地址入口表!E18=1,微程序地址入口表!E$2&amp;"&amp;",IF(微程序地址入口表!E18=0,"~"&amp;微程序地址入口表!E$2&amp;"&amp;","")),"")</f>
        <v/>
      </c>
      <c r="F17" s="25" t="str">
        <f>IF(微程序地址入口表!F18&lt;&gt;"",IF(微程序地址入口表!F18=1,微程序地址入口表!F$2&amp;"&amp;",IF(微程序地址入口表!F18=0,"~"&amp;微程序地址入口表!F$2&amp;"&amp;","")),"")</f>
        <v/>
      </c>
      <c r="G17" s="25" t="str">
        <f>IF(微程序地址入口表!G18&lt;&gt;"",IF(微程序地址入口表!G18=1,微程序地址入口表!G$2&amp;"&amp;",IF(微程序地址入口表!G18=0,"~"&amp;微程序地址入口表!G$2&amp;"&amp;","")),"")</f>
        <v/>
      </c>
      <c r="H17" s="30" t="str">
        <f>IF(微程序地址入口表!H18&lt;&gt;"",IF(微程序地址入口表!H18=1,微程序地址入口表!H$2&amp;"&amp;",IF(微程序地址入口表!H18=0,"~"&amp;微程序地址入口表!H$2&amp;"&amp;","")),"")</f>
        <v/>
      </c>
      <c r="I17" s="29" t="str">
        <f t="shared" si="0"/>
        <v/>
      </c>
      <c r="J17" s="2" t="str">
        <f>IF(微程序地址入口表!J18=1,$I17&amp;"+","")</f>
        <v/>
      </c>
      <c r="K17" s="1" t="str">
        <f>IF(微程序地址入口表!K18=1,$I17&amp;"+","")</f>
        <v/>
      </c>
      <c r="L17" s="2" t="str">
        <f>IF(微程序地址入口表!L18=1,$I17&amp;"+","")</f>
        <v/>
      </c>
      <c r="M17" s="2" t="str">
        <f>IF(微程序地址入口表!M18=1,$I17&amp;"+","")</f>
        <v/>
      </c>
      <c r="N17" s="2" t="str">
        <f>IF(微程序地址入口表!N18=1,$I17&amp;"+","")</f>
        <v/>
      </c>
    </row>
    <row r="18" spans="1:14" hidden="1" x14ac:dyDescent="0.2">
      <c r="A18" s="26" t="str">
        <f>IF(微程序地址入口表!A19&lt;&gt;"",IF(微程序地址入口表!A19=1,微程序地址入口表!A$2&amp;"&amp;",IF(微程序地址入口表!A19=0,"~"&amp;微程序地址入口表!A$2&amp;"&amp;","")),"")</f>
        <v/>
      </c>
      <c r="B18" s="25" t="str">
        <f>IF(微程序地址入口表!B19&lt;&gt;"",IF(微程序地址入口表!B19=1,微程序地址入口表!B$2&amp;"&amp;",IF(微程序地址入口表!B19=0,"~"&amp;微程序地址入口表!B$2&amp;"&amp;","")),"")</f>
        <v/>
      </c>
      <c r="C18" s="25" t="str">
        <f>IF(微程序地址入口表!C19&lt;&gt;"",IF(微程序地址入口表!C19=1,微程序地址入口表!C$2&amp;"&amp;",IF(微程序地址入口表!C19=0,"~"&amp;微程序地址入口表!C$2&amp;"&amp;","")),"")</f>
        <v/>
      </c>
      <c r="D18" s="25" t="str">
        <f>IF(微程序地址入口表!D19&lt;&gt;"",IF(微程序地址入口表!D19=1,微程序地址入口表!D$2&amp;"&amp;",IF(微程序地址入口表!D19=0,"~"&amp;微程序地址入口表!D$2&amp;"&amp;","")),"")</f>
        <v/>
      </c>
      <c r="E18" s="25" t="str">
        <f>IF(微程序地址入口表!E19&lt;&gt;"",IF(微程序地址入口表!E19=1,微程序地址入口表!E$2&amp;"&amp;",IF(微程序地址入口表!E19=0,"~"&amp;微程序地址入口表!E$2&amp;"&amp;","")),"")</f>
        <v/>
      </c>
      <c r="F18" s="25" t="str">
        <f>IF(微程序地址入口表!F19&lt;&gt;"",IF(微程序地址入口表!F19=1,微程序地址入口表!F$2&amp;"&amp;",IF(微程序地址入口表!F19=0,"~"&amp;微程序地址入口表!F$2&amp;"&amp;","")),"")</f>
        <v/>
      </c>
      <c r="G18" s="25" t="str">
        <f>IF(微程序地址入口表!G19&lt;&gt;"",IF(微程序地址入口表!G19=1,微程序地址入口表!G$2&amp;"&amp;",IF(微程序地址入口表!G19=0,"~"&amp;微程序地址入口表!G$2&amp;"&amp;","")),"")</f>
        <v/>
      </c>
      <c r="H18" s="30" t="str">
        <f>IF(微程序地址入口表!H19&lt;&gt;"",IF(微程序地址入口表!H19=1,微程序地址入口表!H$2&amp;"&amp;",IF(微程序地址入口表!H19=0,"~"&amp;微程序地址入口表!H$2&amp;"&amp;","")),"")</f>
        <v/>
      </c>
      <c r="I18" s="29" t="str">
        <f t="shared" si="0"/>
        <v/>
      </c>
      <c r="J18" s="2" t="str">
        <f>IF(微程序地址入口表!J19=1,$I18&amp;"+","")</f>
        <v/>
      </c>
      <c r="K18" s="1" t="str">
        <f>IF(微程序地址入口表!K19=1,$I18&amp;"+","")</f>
        <v/>
      </c>
      <c r="L18" s="2" t="str">
        <f>IF(微程序地址入口表!L19=1,$I18&amp;"+","")</f>
        <v/>
      </c>
      <c r="M18" s="2" t="str">
        <f>IF(微程序地址入口表!M19=1,$I18&amp;"+","")</f>
        <v/>
      </c>
      <c r="N18" s="2" t="str">
        <f>IF(微程序地址入口表!N19=1,$I18&amp;"+","")</f>
        <v/>
      </c>
    </row>
    <row r="19" spans="1:14" hidden="1" x14ac:dyDescent="0.2">
      <c r="A19" s="26" t="str">
        <f>IF(微程序地址入口表!A20&lt;&gt;"",IF(微程序地址入口表!A20=1,微程序地址入口表!A$2&amp;"&amp;",IF(微程序地址入口表!A20=0,"~"&amp;微程序地址入口表!A$2&amp;"&amp;","")),"")</f>
        <v/>
      </c>
      <c r="B19" s="25" t="str">
        <f>IF(微程序地址入口表!B20&lt;&gt;"",IF(微程序地址入口表!B20=1,微程序地址入口表!B$2&amp;"&amp;",IF(微程序地址入口表!B20=0,"~"&amp;微程序地址入口表!B$2&amp;"&amp;","")),"")</f>
        <v/>
      </c>
      <c r="C19" s="25" t="str">
        <f>IF(微程序地址入口表!C20&lt;&gt;"",IF(微程序地址入口表!C20=1,微程序地址入口表!C$2&amp;"&amp;",IF(微程序地址入口表!C20=0,"~"&amp;微程序地址入口表!C$2&amp;"&amp;","")),"")</f>
        <v/>
      </c>
      <c r="D19" s="25" t="str">
        <f>IF(微程序地址入口表!D20&lt;&gt;"",IF(微程序地址入口表!D20=1,微程序地址入口表!D$2&amp;"&amp;",IF(微程序地址入口表!D20=0,"~"&amp;微程序地址入口表!D$2&amp;"&amp;","")),"")</f>
        <v/>
      </c>
      <c r="E19" s="25" t="str">
        <f>IF(微程序地址入口表!E20&lt;&gt;"",IF(微程序地址入口表!E20=1,微程序地址入口表!E$2&amp;"&amp;",IF(微程序地址入口表!E20=0,"~"&amp;微程序地址入口表!E$2&amp;"&amp;","")),"")</f>
        <v/>
      </c>
      <c r="F19" s="25" t="str">
        <f>IF(微程序地址入口表!F20&lt;&gt;"",IF(微程序地址入口表!F20=1,微程序地址入口表!F$2&amp;"&amp;",IF(微程序地址入口表!F20=0,"~"&amp;微程序地址入口表!F$2&amp;"&amp;","")),"")</f>
        <v/>
      </c>
      <c r="G19" s="25" t="str">
        <f>IF(微程序地址入口表!G20&lt;&gt;"",IF(微程序地址入口表!G20=1,微程序地址入口表!G$2&amp;"&amp;",IF(微程序地址入口表!G20=0,"~"&amp;微程序地址入口表!G$2&amp;"&amp;","")),"")</f>
        <v/>
      </c>
      <c r="H19" s="30" t="str">
        <f>IF(微程序地址入口表!H20&lt;&gt;"",IF(微程序地址入口表!H20=1,微程序地址入口表!H$2&amp;"&amp;",IF(微程序地址入口表!H20=0,"~"&amp;微程序地址入口表!H$2&amp;"&amp;","")),"")</f>
        <v/>
      </c>
      <c r="I19" s="29" t="str">
        <f t="shared" si="0"/>
        <v/>
      </c>
      <c r="J19" s="2" t="str">
        <f>IF(微程序地址入口表!J20=1,$I19&amp;"+","")</f>
        <v/>
      </c>
      <c r="K19" s="1" t="str">
        <f>IF(微程序地址入口表!K20=1,$I19&amp;"+","")</f>
        <v/>
      </c>
      <c r="L19" s="2" t="str">
        <f>IF(微程序地址入口表!L20=1,$I19&amp;"+","")</f>
        <v/>
      </c>
      <c r="M19" s="2" t="str">
        <f>IF(微程序地址入口表!M20=1,$I19&amp;"+","")</f>
        <v/>
      </c>
      <c r="N19" s="2" t="str">
        <f>IF(微程序地址入口表!N20=1,$I19&amp;"+","")</f>
        <v/>
      </c>
    </row>
    <row r="20" spans="1:14" ht="15" hidden="1" thickBot="1" x14ac:dyDescent="0.25">
      <c r="A20" s="26" t="str">
        <f>IF(微程序地址入口表!A21&lt;&gt;"",IF(微程序地址入口表!A21=1,微程序地址入口表!A$2&amp;"&amp;",IF(微程序地址入口表!A21=0,"~"&amp;微程序地址入口表!A$2&amp;"&amp;","")),"")</f>
        <v/>
      </c>
      <c r="B20" s="25" t="str">
        <f>IF(微程序地址入口表!B21&lt;&gt;"",IF(微程序地址入口表!B21=1,微程序地址入口表!B$2&amp;"&amp;",IF(微程序地址入口表!B21=0,"~"&amp;微程序地址入口表!B$2&amp;"&amp;","")),"")</f>
        <v/>
      </c>
      <c r="C20" s="25" t="str">
        <f>IF(微程序地址入口表!C21&lt;&gt;"",IF(微程序地址入口表!C21=1,微程序地址入口表!C$2&amp;"&amp;",IF(微程序地址入口表!C21=0,"~"&amp;微程序地址入口表!C$2&amp;"&amp;","")),"")</f>
        <v/>
      </c>
      <c r="D20" s="25" t="str">
        <f>IF(微程序地址入口表!D21&lt;&gt;"",IF(微程序地址入口表!D21=1,微程序地址入口表!D$2&amp;"&amp;",IF(微程序地址入口表!D21=0,"~"&amp;微程序地址入口表!D$2&amp;"&amp;","")),"")</f>
        <v/>
      </c>
      <c r="E20" s="25" t="str">
        <f>IF(微程序地址入口表!E21&lt;&gt;"",IF(微程序地址入口表!E21=1,微程序地址入口表!E$2&amp;"&amp;",IF(微程序地址入口表!E21=0,"~"&amp;微程序地址入口表!E$2&amp;"&amp;","")),"")</f>
        <v/>
      </c>
      <c r="F20" s="25" t="str">
        <f>IF(微程序地址入口表!F21&lt;&gt;"",IF(微程序地址入口表!F21=1,微程序地址入口表!F$2&amp;"&amp;",IF(微程序地址入口表!F21=0,"~"&amp;微程序地址入口表!F$2&amp;"&amp;","")),"")</f>
        <v/>
      </c>
      <c r="G20" s="25" t="str">
        <f>IF(微程序地址入口表!G21&lt;&gt;"",IF(微程序地址入口表!G21=1,微程序地址入口表!G$2&amp;"&amp;",IF(微程序地址入口表!G21=0,"~"&amp;微程序地址入口表!G$2&amp;"&amp;","")),"")</f>
        <v/>
      </c>
      <c r="H20" s="30" t="str">
        <f>IF(微程序地址入口表!H21&lt;&gt;"",IF(微程序地址入口表!H21=1,微程序地址入口表!H$2&amp;"&amp;",IF(微程序地址入口表!H21=0,"~"&amp;微程序地址入口表!H$2&amp;"&amp;","")),"")</f>
        <v/>
      </c>
      <c r="I20" s="29" t="str">
        <f t="shared" si="0"/>
        <v/>
      </c>
      <c r="J20" s="2" t="str">
        <f>IF(微程序地址入口表!J21=1,$I20&amp;"+","")</f>
        <v/>
      </c>
      <c r="K20" s="1" t="str">
        <f>IF(微程序地址入口表!K21=1,$I20&amp;"+","")</f>
        <v/>
      </c>
      <c r="L20" s="2" t="str">
        <f>IF(微程序地址入口表!L21=1,$I20&amp;"+","")</f>
        <v/>
      </c>
      <c r="M20" s="2" t="str">
        <f>IF(微程序地址入口表!M21=1,$I20&amp;"+","")</f>
        <v/>
      </c>
      <c r="N20" s="2" t="str">
        <f>IF(微程序地址入口表!N21=1,$I20&amp;"+","")</f>
        <v/>
      </c>
    </row>
    <row r="21" spans="1:14" hidden="1" x14ac:dyDescent="0.2">
      <c r="A21" s="26" t="str">
        <f>IF(微程序地址入口表!A22&lt;&gt;"",IF(微程序地址入口表!A22=1,微程序地址入口表!A$2&amp;"&amp;",IF(微程序地址入口表!A22=0,"~"&amp;微程序地址入口表!A$2&amp;"&amp;","")),"")</f>
        <v/>
      </c>
      <c r="B21" s="25" t="str">
        <f>IF(微程序地址入口表!B22&lt;&gt;"",IF(微程序地址入口表!B22=1,微程序地址入口表!B$2&amp;"&amp;",IF(微程序地址入口表!B22=0,"~"&amp;微程序地址入口表!B$2&amp;"&amp;","")),"")</f>
        <v/>
      </c>
      <c r="C21" s="25" t="str">
        <f>IF(微程序地址入口表!C22&lt;&gt;"",IF(微程序地址入口表!C22=1,微程序地址入口表!C$2&amp;"&amp;",IF(微程序地址入口表!C22=0,"~"&amp;微程序地址入口表!C$2&amp;"&amp;","")),"")</f>
        <v/>
      </c>
      <c r="D21" s="25" t="str">
        <f>IF(微程序地址入口表!D22&lt;&gt;"",IF(微程序地址入口表!D22=1,微程序地址入口表!D$2&amp;"&amp;",IF(微程序地址入口表!D22=0,"~"&amp;微程序地址入口表!D$2&amp;"&amp;","")),"")</f>
        <v/>
      </c>
      <c r="E21" s="25" t="str">
        <f>IF(微程序地址入口表!E22&lt;&gt;"",IF(微程序地址入口表!E22=1,微程序地址入口表!E$2&amp;"&amp;",IF(微程序地址入口表!E22=0,"~"&amp;微程序地址入口表!E$2&amp;"&amp;","")),"")</f>
        <v/>
      </c>
      <c r="F21" s="25" t="str">
        <f>IF(微程序地址入口表!F22&lt;&gt;"",IF(微程序地址入口表!F22=1,微程序地址入口表!F$2&amp;"&amp;",IF(微程序地址入口表!F22=0,"~"&amp;微程序地址入口表!F$2&amp;"&amp;","")),"")</f>
        <v/>
      </c>
      <c r="G21" s="25" t="str">
        <f>IF(微程序地址入口表!G22&lt;&gt;"",IF(微程序地址入口表!G22=1,微程序地址入口表!G$2&amp;"&amp;",IF(微程序地址入口表!G22=0,"~"&amp;微程序地址入口表!G$2&amp;"&amp;","")),"")</f>
        <v/>
      </c>
      <c r="H21" s="30" t="str">
        <f>IF(微程序地址入口表!H22&lt;&gt;"",IF(微程序地址入口表!H22=1,微程序地址入口表!H$2&amp;"&amp;",IF(微程序地址入口表!H22=0,"~"&amp;微程序地址入口表!H$2&amp;"&amp;","")),"")</f>
        <v/>
      </c>
      <c r="I21" s="29" t="str">
        <f t="shared" si="0"/>
        <v/>
      </c>
      <c r="J21" s="2" t="str">
        <f>IF(微程序地址入口表!J22=1,$I21&amp;"+","")</f>
        <v/>
      </c>
      <c r="K21" s="1" t="str">
        <f>IF(微程序地址入口表!K22=1,$I21&amp;"+","")</f>
        <v/>
      </c>
      <c r="L21" s="2" t="str">
        <f>IF(微程序地址入口表!L22=1,$I21&amp;"+","")</f>
        <v/>
      </c>
      <c r="M21" s="2" t="str">
        <f>IF(微程序地址入口表!M22=1,$I21&amp;"+","")</f>
        <v/>
      </c>
      <c r="N21" s="2" t="str">
        <f>IF(微程序地址入口表!N22=1,$I21&amp;"+","")</f>
        <v/>
      </c>
    </row>
    <row r="22" spans="1:14" hidden="1" x14ac:dyDescent="0.2">
      <c r="A22" s="26" t="str">
        <f>IF(微程序地址入口表!A23&lt;&gt;"",IF(微程序地址入口表!A23=1,微程序地址入口表!A$2&amp;"&amp;",IF(微程序地址入口表!A23=0,"~"&amp;微程序地址入口表!A$2&amp;"&amp;","")),"")</f>
        <v/>
      </c>
      <c r="B22" s="25" t="str">
        <f>IF(微程序地址入口表!B23&lt;&gt;"",IF(微程序地址入口表!B23=1,微程序地址入口表!B$2&amp;"&amp;",IF(微程序地址入口表!B23=0,"~"&amp;微程序地址入口表!B$2&amp;"&amp;","")),"")</f>
        <v/>
      </c>
      <c r="C22" s="25" t="str">
        <f>IF(微程序地址入口表!C23&lt;&gt;"",IF(微程序地址入口表!C23=1,微程序地址入口表!C$2&amp;"&amp;",IF(微程序地址入口表!C23=0,"~"&amp;微程序地址入口表!C$2&amp;"&amp;","")),"")</f>
        <v/>
      </c>
      <c r="D22" s="25" t="str">
        <f>IF(微程序地址入口表!D23&lt;&gt;"",IF(微程序地址入口表!D23=1,微程序地址入口表!D$2&amp;"&amp;",IF(微程序地址入口表!D23=0,"~"&amp;微程序地址入口表!D$2&amp;"&amp;","")),"")</f>
        <v/>
      </c>
      <c r="E22" s="25" t="str">
        <f>IF(微程序地址入口表!E23&lt;&gt;"",IF(微程序地址入口表!E23=1,微程序地址入口表!E$2&amp;"&amp;",IF(微程序地址入口表!E23=0,"~"&amp;微程序地址入口表!E$2&amp;"&amp;","")),"")</f>
        <v/>
      </c>
      <c r="F22" s="25" t="str">
        <f>IF(微程序地址入口表!F23&lt;&gt;"",IF(微程序地址入口表!F23=1,微程序地址入口表!F$2&amp;"&amp;",IF(微程序地址入口表!F23=0,"~"&amp;微程序地址入口表!F$2&amp;"&amp;","")),"")</f>
        <v/>
      </c>
      <c r="G22" s="25" t="str">
        <f>IF(微程序地址入口表!G23&lt;&gt;"",IF(微程序地址入口表!G23=1,微程序地址入口表!G$2&amp;"&amp;",IF(微程序地址入口表!G23=0,"~"&amp;微程序地址入口表!G$2&amp;"&amp;","")),"")</f>
        <v/>
      </c>
      <c r="H22" s="30" t="str">
        <f>IF(微程序地址入口表!H23&lt;&gt;"",IF(微程序地址入口表!H23=1,微程序地址入口表!H$2&amp;"&amp;",IF(微程序地址入口表!H23=0,"~"&amp;微程序地址入口表!H$2&amp;"&amp;","")),"")</f>
        <v/>
      </c>
      <c r="I22" s="29" t="str">
        <f t="shared" si="0"/>
        <v/>
      </c>
      <c r="J22" s="2" t="str">
        <f>IF(微程序地址入口表!J23=1,$I22&amp;"+","")</f>
        <v/>
      </c>
      <c r="K22" s="1" t="str">
        <f>IF(微程序地址入口表!K23=1,$I22&amp;"+","")</f>
        <v/>
      </c>
      <c r="L22" s="2" t="str">
        <f>IF(微程序地址入口表!L23=1,$I22&amp;"+","")</f>
        <v/>
      </c>
      <c r="M22" s="2" t="str">
        <f>IF(微程序地址入口表!M23=1,$I22&amp;"+","")</f>
        <v/>
      </c>
      <c r="N22" s="2" t="str">
        <f>IF(微程序地址入口表!N23=1,$I22&amp;"+","")</f>
        <v/>
      </c>
    </row>
    <row r="23" spans="1:14" hidden="1" x14ac:dyDescent="0.2">
      <c r="A23" s="26" t="str">
        <f>IF(微程序地址入口表!A24&lt;&gt;"",IF(微程序地址入口表!A24=1,微程序地址入口表!A$2&amp;"&amp;",IF(微程序地址入口表!A24=0,"~"&amp;微程序地址入口表!A$2&amp;"&amp;","")),"")</f>
        <v/>
      </c>
      <c r="B23" s="25" t="str">
        <f>IF(微程序地址入口表!B24&lt;&gt;"",IF(微程序地址入口表!B24=1,微程序地址入口表!B$2&amp;"&amp;",IF(微程序地址入口表!B24=0,"~"&amp;微程序地址入口表!B$2&amp;"&amp;","")),"")</f>
        <v/>
      </c>
      <c r="C23" s="25" t="str">
        <f>IF(微程序地址入口表!C24&lt;&gt;"",IF(微程序地址入口表!C24=1,微程序地址入口表!C$2&amp;"&amp;",IF(微程序地址入口表!C24=0,"~"&amp;微程序地址入口表!C$2&amp;"&amp;","")),"")</f>
        <v/>
      </c>
      <c r="D23" s="25" t="str">
        <f>IF(微程序地址入口表!D24&lt;&gt;"",IF(微程序地址入口表!D24=1,微程序地址入口表!D$2&amp;"&amp;",IF(微程序地址入口表!D24=0,"~"&amp;微程序地址入口表!D$2&amp;"&amp;","")),"")</f>
        <v/>
      </c>
      <c r="E23" s="25" t="str">
        <f>IF(微程序地址入口表!E24&lt;&gt;"",IF(微程序地址入口表!E24=1,微程序地址入口表!E$2&amp;"&amp;",IF(微程序地址入口表!E24=0,"~"&amp;微程序地址入口表!E$2&amp;"&amp;","")),"")</f>
        <v/>
      </c>
      <c r="F23" s="25" t="str">
        <f>IF(微程序地址入口表!F24&lt;&gt;"",IF(微程序地址入口表!F24=1,微程序地址入口表!F$2&amp;"&amp;",IF(微程序地址入口表!F24=0,"~"&amp;微程序地址入口表!F$2&amp;"&amp;","")),"")</f>
        <v/>
      </c>
      <c r="G23" s="25" t="str">
        <f>IF(微程序地址入口表!G24&lt;&gt;"",IF(微程序地址入口表!G24=1,微程序地址入口表!G$2&amp;"&amp;",IF(微程序地址入口表!G24=0,"~"&amp;微程序地址入口表!G$2&amp;"&amp;","")),"")</f>
        <v/>
      </c>
      <c r="H23" s="30" t="str">
        <f>IF(微程序地址入口表!H24&lt;&gt;"",IF(微程序地址入口表!H24=1,微程序地址入口表!H$2&amp;"&amp;",IF(微程序地址入口表!H24=0,"~"&amp;微程序地址入口表!H$2&amp;"&amp;","")),"")</f>
        <v/>
      </c>
      <c r="I23" s="29" t="str">
        <f t="shared" si="0"/>
        <v/>
      </c>
      <c r="J23" s="2" t="str">
        <f>IF(微程序地址入口表!J24=1,$I23&amp;"+","")</f>
        <v/>
      </c>
      <c r="K23" s="1" t="str">
        <f>IF(微程序地址入口表!K24=1,$I23&amp;"+","")</f>
        <v/>
      </c>
      <c r="L23" s="2" t="str">
        <f>IF(微程序地址入口表!L24=1,$I23&amp;"+","")</f>
        <v/>
      </c>
      <c r="M23" s="2" t="str">
        <f>IF(微程序地址入口表!M24=1,$I23&amp;"+","")</f>
        <v/>
      </c>
      <c r="N23" s="2" t="str">
        <f>IF(微程序地址入口表!N24=1,$I23&amp;"+","")</f>
        <v/>
      </c>
    </row>
    <row r="24" spans="1:14" hidden="1" x14ac:dyDescent="0.2">
      <c r="A24" s="26" t="str">
        <f>IF(微程序地址入口表!A25&lt;&gt;"",IF(微程序地址入口表!A25=1,微程序地址入口表!A$2&amp;"&amp;",IF(微程序地址入口表!A25=0,"~"&amp;微程序地址入口表!A$2&amp;"&amp;","")),"")</f>
        <v/>
      </c>
      <c r="B24" s="25" t="str">
        <f>IF(微程序地址入口表!B25&lt;&gt;"",IF(微程序地址入口表!B25=1,微程序地址入口表!B$2&amp;"&amp;",IF(微程序地址入口表!B25=0,"~"&amp;微程序地址入口表!B$2&amp;"&amp;","")),"")</f>
        <v/>
      </c>
      <c r="C24" s="25" t="str">
        <f>IF(微程序地址入口表!C25&lt;&gt;"",IF(微程序地址入口表!C25=1,微程序地址入口表!C$2&amp;"&amp;",IF(微程序地址入口表!C25=0,"~"&amp;微程序地址入口表!C$2&amp;"&amp;","")),"")</f>
        <v/>
      </c>
      <c r="D24" s="25" t="str">
        <f>IF(微程序地址入口表!D25&lt;&gt;"",IF(微程序地址入口表!D25=1,微程序地址入口表!D$2&amp;"&amp;",IF(微程序地址入口表!D25=0,"~"&amp;微程序地址入口表!D$2&amp;"&amp;","")),"")</f>
        <v/>
      </c>
      <c r="E24" s="25" t="str">
        <f>IF(微程序地址入口表!E25&lt;&gt;"",IF(微程序地址入口表!E25=1,微程序地址入口表!E$2&amp;"&amp;",IF(微程序地址入口表!E25=0,"~"&amp;微程序地址入口表!E$2&amp;"&amp;","")),"")</f>
        <v/>
      </c>
      <c r="F24" s="25" t="str">
        <f>IF(微程序地址入口表!F25&lt;&gt;"",IF(微程序地址入口表!F25=1,微程序地址入口表!F$2&amp;"&amp;",IF(微程序地址入口表!F25=0,"~"&amp;微程序地址入口表!F$2&amp;"&amp;","")),"")</f>
        <v/>
      </c>
      <c r="G24" s="25" t="str">
        <f>IF(微程序地址入口表!G25&lt;&gt;"",IF(微程序地址入口表!G25=1,微程序地址入口表!G$2&amp;"&amp;",IF(微程序地址入口表!G25=0,"~"&amp;微程序地址入口表!G$2&amp;"&amp;","")),"")</f>
        <v/>
      </c>
      <c r="H24" s="30" t="str">
        <f>IF(微程序地址入口表!H25&lt;&gt;"",IF(微程序地址入口表!H25=1,微程序地址入口表!H$2&amp;"&amp;",IF(微程序地址入口表!H25=0,"~"&amp;微程序地址入口表!H$2&amp;"&amp;","")),"")</f>
        <v/>
      </c>
      <c r="I24" s="29" t="str">
        <f t="shared" si="0"/>
        <v/>
      </c>
      <c r="J24" s="2" t="str">
        <f>IF(微程序地址入口表!J25=1,$I24&amp;"+","")</f>
        <v/>
      </c>
      <c r="K24" s="1" t="str">
        <f>IF(微程序地址入口表!K25=1,$I24&amp;"+","")</f>
        <v/>
      </c>
      <c r="L24" s="2" t="str">
        <f>IF(微程序地址入口表!L25=1,$I24&amp;"+","")</f>
        <v/>
      </c>
      <c r="M24" s="2" t="str">
        <f>IF(微程序地址入口表!M25=1,$I24&amp;"+","")</f>
        <v/>
      </c>
      <c r="N24" s="2" t="str">
        <f>IF(微程序地址入口表!N25=1,$I24&amp;"+","")</f>
        <v/>
      </c>
    </row>
    <row r="25" spans="1:14" hidden="1" x14ac:dyDescent="0.2">
      <c r="A25" s="26" t="str">
        <f>IF(微程序地址入口表!A26&lt;&gt;"",IF(微程序地址入口表!A26=1,微程序地址入口表!A$2&amp;"&amp;",IF(微程序地址入口表!A26=0,"~"&amp;微程序地址入口表!A$2&amp;"&amp;","")),"")</f>
        <v/>
      </c>
      <c r="B25" s="25" t="str">
        <f>IF(微程序地址入口表!B26&lt;&gt;"",IF(微程序地址入口表!B26=1,微程序地址入口表!B$2&amp;"&amp;",IF(微程序地址入口表!B26=0,"~"&amp;微程序地址入口表!B$2&amp;"&amp;","")),"")</f>
        <v/>
      </c>
      <c r="C25" s="25" t="str">
        <f>IF(微程序地址入口表!C26&lt;&gt;"",IF(微程序地址入口表!C26=1,微程序地址入口表!C$2&amp;"&amp;",IF(微程序地址入口表!C26=0,"~"&amp;微程序地址入口表!C$2&amp;"&amp;","")),"")</f>
        <v/>
      </c>
      <c r="D25" s="25" t="str">
        <f>IF(微程序地址入口表!D26&lt;&gt;"",IF(微程序地址入口表!D26=1,微程序地址入口表!D$2&amp;"&amp;",IF(微程序地址入口表!D26=0,"~"&amp;微程序地址入口表!D$2&amp;"&amp;","")),"")</f>
        <v/>
      </c>
      <c r="E25" s="25" t="str">
        <f>IF(微程序地址入口表!E26&lt;&gt;"",IF(微程序地址入口表!E26=1,微程序地址入口表!E$2&amp;"&amp;",IF(微程序地址入口表!E26=0,"~"&amp;微程序地址入口表!E$2&amp;"&amp;","")),"")</f>
        <v/>
      </c>
      <c r="F25" s="25" t="str">
        <f>IF(微程序地址入口表!F26&lt;&gt;"",IF(微程序地址入口表!F26=1,微程序地址入口表!F$2&amp;"&amp;",IF(微程序地址入口表!F26=0,"~"&amp;微程序地址入口表!F$2&amp;"&amp;","")),"")</f>
        <v/>
      </c>
      <c r="G25" s="25" t="str">
        <f>IF(微程序地址入口表!G26&lt;&gt;"",IF(微程序地址入口表!G26=1,微程序地址入口表!G$2&amp;"&amp;",IF(微程序地址入口表!G26=0,"~"&amp;微程序地址入口表!G$2&amp;"&amp;","")),"")</f>
        <v/>
      </c>
      <c r="H25" s="30" t="str">
        <f>IF(微程序地址入口表!H26&lt;&gt;"",IF(微程序地址入口表!H26=1,微程序地址入口表!H$2&amp;"&amp;",IF(微程序地址入口表!H26=0,"~"&amp;微程序地址入口表!H$2&amp;"&amp;","")),"")</f>
        <v/>
      </c>
      <c r="I25" s="29" t="str">
        <f t="shared" si="0"/>
        <v/>
      </c>
      <c r="J25" s="2" t="str">
        <f>IF(微程序地址入口表!J26=1,$I25&amp;"+","")</f>
        <v/>
      </c>
      <c r="K25" s="1" t="str">
        <f>IF(微程序地址入口表!K26=1,$I25&amp;"+","")</f>
        <v/>
      </c>
      <c r="L25" s="2" t="str">
        <f>IF(微程序地址入口表!L26=1,$I25&amp;"+","")</f>
        <v/>
      </c>
      <c r="M25" s="2" t="str">
        <f>IF(微程序地址入口表!M26=1,$I25&amp;"+","")</f>
        <v/>
      </c>
      <c r="N25" s="2" t="str">
        <f>IF(微程序地址入口表!N26=1,$I25&amp;"+","")</f>
        <v/>
      </c>
    </row>
    <row r="26" spans="1:14" hidden="1" x14ac:dyDescent="0.2">
      <c r="A26" s="26" t="str">
        <f>IF(微程序地址入口表!A27&lt;&gt;"",IF(微程序地址入口表!A27=1,微程序地址入口表!A$2&amp;"&amp;",IF(微程序地址入口表!A27=0,"~"&amp;微程序地址入口表!A$2&amp;"&amp;","")),"")</f>
        <v/>
      </c>
      <c r="B26" s="25" t="str">
        <f>IF(微程序地址入口表!B27&lt;&gt;"",IF(微程序地址入口表!B27=1,微程序地址入口表!B$2&amp;"&amp;",IF(微程序地址入口表!B27=0,"~"&amp;微程序地址入口表!B$2&amp;"&amp;","")),"")</f>
        <v/>
      </c>
      <c r="C26" s="25" t="str">
        <f>IF(微程序地址入口表!C27&lt;&gt;"",IF(微程序地址入口表!C27=1,微程序地址入口表!C$2&amp;"&amp;",IF(微程序地址入口表!C27=0,"~"&amp;微程序地址入口表!C$2&amp;"&amp;","")),"")</f>
        <v/>
      </c>
      <c r="D26" s="25" t="str">
        <f>IF(微程序地址入口表!D27&lt;&gt;"",IF(微程序地址入口表!D27=1,微程序地址入口表!D$2&amp;"&amp;",IF(微程序地址入口表!D27=0,"~"&amp;微程序地址入口表!D$2&amp;"&amp;","")),"")</f>
        <v/>
      </c>
      <c r="E26" s="25" t="str">
        <f>IF(微程序地址入口表!E27&lt;&gt;"",IF(微程序地址入口表!E27=1,微程序地址入口表!E$2&amp;"&amp;",IF(微程序地址入口表!E27=0,"~"&amp;微程序地址入口表!E$2&amp;"&amp;","")),"")</f>
        <v/>
      </c>
      <c r="F26" s="25" t="str">
        <f>IF(微程序地址入口表!F27&lt;&gt;"",IF(微程序地址入口表!F27=1,微程序地址入口表!F$2&amp;"&amp;",IF(微程序地址入口表!F27=0,"~"&amp;微程序地址入口表!F$2&amp;"&amp;","")),"")</f>
        <v/>
      </c>
      <c r="G26" s="25" t="str">
        <f>IF(微程序地址入口表!G27&lt;&gt;"",IF(微程序地址入口表!G27=1,微程序地址入口表!G$2&amp;"&amp;",IF(微程序地址入口表!G27=0,"~"&amp;微程序地址入口表!G$2&amp;"&amp;","")),"")</f>
        <v/>
      </c>
      <c r="H26" s="30" t="str">
        <f>IF(微程序地址入口表!H27&lt;&gt;"",IF(微程序地址入口表!H27=1,微程序地址入口表!H$2&amp;"&amp;",IF(微程序地址入口表!H27=0,"~"&amp;微程序地址入口表!H$2&amp;"&amp;","")),"")</f>
        <v/>
      </c>
      <c r="I26" s="29" t="str">
        <f t="shared" si="0"/>
        <v/>
      </c>
      <c r="J26" s="2" t="str">
        <f>IF(微程序地址入口表!J27=1,$I26&amp;"+","")</f>
        <v/>
      </c>
      <c r="K26" s="1" t="str">
        <f>IF(微程序地址入口表!K27=1,$I26&amp;"+","")</f>
        <v/>
      </c>
      <c r="L26" s="2" t="str">
        <f>IF(微程序地址入口表!L27=1,$I26&amp;"+","")</f>
        <v/>
      </c>
      <c r="M26" s="2" t="str">
        <f>IF(微程序地址入口表!M27=1,$I26&amp;"+","")</f>
        <v/>
      </c>
      <c r="N26" s="2" t="str">
        <f>IF(微程序地址入口表!N27=1,$I26&amp;"+","")</f>
        <v/>
      </c>
    </row>
    <row r="27" spans="1:14" hidden="1" x14ac:dyDescent="0.2">
      <c r="A27" s="26" t="str">
        <f>IF(微程序地址入口表!A28&lt;&gt;"",IF(微程序地址入口表!A28=1,微程序地址入口表!A$2&amp;"&amp;",IF(微程序地址入口表!A28=0,"~"&amp;微程序地址入口表!A$2&amp;"&amp;","")),"")</f>
        <v/>
      </c>
      <c r="B27" s="25" t="str">
        <f>IF(微程序地址入口表!B28&lt;&gt;"",IF(微程序地址入口表!B28=1,微程序地址入口表!B$2&amp;"&amp;",IF(微程序地址入口表!B28=0,"~"&amp;微程序地址入口表!B$2&amp;"&amp;","")),"")</f>
        <v/>
      </c>
      <c r="C27" s="25" t="str">
        <f>IF(微程序地址入口表!C28&lt;&gt;"",IF(微程序地址入口表!C28=1,微程序地址入口表!C$2&amp;"&amp;",IF(微程序地址入口表!C28=0,"~"&amp;微程序地址入口表!C$2&amp;"&amp;","")),"")</f>
        <v/>
      </c>
      <c r="D27" s="25" t="str">
        <f>IF(微程序地址入口表!D28&lt;&gt;"",IF(微程序地址入口表!D28=1,微程序地址入口表!D$2&amp;"&amp;",IF(微程序地址入口表!D28=0,"~"&amp;微程序地址入口表!D$2&amp;"&amp;","")),"")</f>
        <v/>
      </c>
      <c r="E27" s="25" t="str">
        <f>IF(微程序地址入口表!E28&lt;&gt;"",IF(微程序地址入口表!E28=1,微程序地址入口表!E$2&amp;"&amp;",IF(微程序地址入口表!E28=0,"~"&amp;微程序地址入口表!E$2&amp;"&amp;","")),"")</f>
        <v/>
      </c>
      <c r="F27" s="25" t="str">
        <f>IF(微程序地址入口表!F28&lt;&gt;"",IF(微程序地址入口表!F28=1,微程序地址入口表!F$2&amp;"&amp;",IF(微程序地址入口表!F28=0,"~"&amp;微程序地址入口表!F$2&amp;"&amp;","")),"")</f>
        <v/>
      </c>
      <c r="G27" s="25" t="str">
        <f>IF(微程序地址入口表!G28&lt;&gt;"",IF(微程序地址入口表!G28=1,微程序地址入口表!G$2&amp;"&amp;",IF(微程序地址入口表!G28=0,"~"&amp;微程序地址入口表!G$2&amp;"&amp;","")),"")</f>
        <v/>
      </c>
      <c r="H27" s="30" t="str">
        <f>IF(微程序地址入口表!H28&lt;&gt;"",IF(微程序地址入口表!H28=1,微程序地址入口表!H$2&amp;"&amp;",IF(微程序地址入口表!H28=0,"~"&amp;微程序地址入口表!H$2&amp;"&amp;","")),"")</f>
        <v/>
      </c>
      <c r="I27" s="29" t="str">
        <f t="shared" si="0"/>
        <v/>
      </c>
      <c r="J27" s="2" t="str">
        <f>IF(微程序地址入口表!J28=1,$I27&amp;"+","")</f>
        <v/>
      </c>
      <c r="K27" s="1" t="str">
        <f>IF(微程序地址入口表!K28=1,$I27&amp;"+","")</f>
        <v/>
      </c>
      <c r="L27" s="2" t="str">
        <f>IF(微程序地址入口表!L28=1,$I27&amp;"+","")</f>
        <v/>
      </c>
      <c r="M27" s="2" t="str">
        <f>IF(微程序地址入口表!M28=1,$I27&amp;"+","")</f>
        <v/>
      </c>
      <c r="N27" s="2" t="str">
        <f>IF(微程序地址入口表!N28=1,$I27&amp;"+","")</f>
        <v/>
      </c>
    </row>
    <row r="28" spans="1:14" hidden="1" x14ac:dyDescent="0.2">
      <c r="A28" s="26" t="str">
        <f>IF(微程序地址入口表!A29&lt;&gt;"",IF(微程序地址入口表!A29=1,微程序地址入口表!A$2&amp;"&amp;",IF(微程序地址入口表!A29=0,"~"&amp;微程序地址入口表!A$2&amp;"&amp;","")),"")</f>
        <v/>
      </c>
      <c r="B28" s="25" t="str">
        <f>IF(微程序地址入口表!B29&lt;&gt;"",IF(微程序地址入口表!B29=1,微程序地址入口表!B$2&amp;"&amp;",IF(微程序地址入口表!B29=0,"~"&amp;微程序地址入口表!B$2&amp;"&amp;","")),"")</f>
        <v/>
      </c>
      <c r="C28" s="25" t="str">
        <f>IF(微程序地址入口表!C29&lt;&gt;"",IF(微程序地址入口表!C29=1,微程序地址入口表!C$2&amp;"&amp;",IF(微程序地址入口表!C29=0,"~"&amp;微程序地址入口表!C$2&amp;"&amp;","")),"")</f>
        <v/>
      </c>
      <c r="D28" s="25" t="str">
        <f>IF(微程序地址入口表!D29&lt;&gt;"",IF(微程序地址入口表!D29=1,微程序地址入口表!D$2&amp;"&amp;",IF(微程序地址入口表!D29=0,"~"&amp;微程序地址入口表!D$2&amp;"&amp;","")),"")</f>
        <v/>
      </c>
      <c r="E28" s="25" t="str">
        <f>IF(微程序地址入口表!E29&lt;&gt;"",IF(微程序地址入口表!E29=1,微程序地址入口表!E$2&amp;"&amp;",IF(微程序地址入口表!E29=0,"~"&amp;微程序地址入口表!E$2&amp;"&amp;","")),"")</f>
        <v/>
      </c>
      <c r="F28" s="25" t="str">
        <f>IF(微程序地址入口表!F29&lt;&gt;"",IF(微程序地址入口表!F29=1,微程序地址入口表!F$2&amp;"&amp;",IF(微程序地址入口表!F29=0,"~"&amp;微程序地址入口表!F$2&amp;"&amp;","")),"")</f>
        <v/>
      </c>
      <c r="G28" s="25" t="str">
        <f>IF(微程序地址入口表!G29&lt;&gt;"",IF(微程序地址入口表!G29=1,微程序地址入口表!G$2&amp;"&amp;",IF(微程序地址入口表!G29=0,"~"&amp;微程序地址入口表!G$2&amp;"&amp;","")),"")</f>
        <v/>
      </c>
      <c r="H28" s="30" t="str">
        <f>IF(微程序地址入口表!H29&lt;&gt;"",IF(微程序地址入口表!H29=1,微程序地址入口表!H$2&amp;"&amp;",IF(微程序地址入口表!H29=0,"~"&amp;微程序地址入口表!H$2&amp;"&amp;","")),"")</f>
        <v/>
      </c>
      <c r="I28" s="29" t="str">
        <f t="shared" si="0"/>
        <v/>
      </c>
      <c r="J28" s="2" t="str">
        <f>IF(微程序地址入口表!J29=1,$I28&amp;"+","")</f>
        <v/>
      </c>
      <c r="K28" s="1" t="str">
        <f>IF(微程序地址入口表!K29=1,$I28&amp;"+","")</f>
        <v/>
      </c>
      <c r="L28" s="2" t="str">
        <f>IF(微程序地址入口表!L29=1,$I28&amp;"+","")</f>
        <v/>
      </c>
      <c r="M28" s="2" t="str">
        <f>IF(微程序地址入口表!M29=1,$I28&amp;"+","")</f>
        <v/>
      </c>
      <c r="N28" s="2" t="str">
        <f>IF(微程序地址入口表!N29=1,$I28&amp;"+","")</f>
        <v/>
      </c>
    </row>
    <row r="29" spans="1:14" hidden="1" x14ac:dyDescent="0.2">
      <c r="A29" s="26" t="str">
        <f>IF(微程序地址入口表!A30&lt;&gt;"",IF(微程序地址入口表!A30=1,微程序地址入口表!A$2&amp;"&amp;",IF(微程序地址入口表!A30=0,"~"&amp;微程序地址入口表!A$2&amp;"&amp;","")),"")</f>
        <v/>
      </c>
      <c r="B29" s="25" t="str">
        <f>IF(微程序地址入口表!B30&lt;&gt;"",IF(微程序地址入口表!B30=1,微程序地址入口表!B$2&amp;"&amp;",IF(微程序地址入口表!B30=0,"~"&amp;微程序地址入口表!B$2&amp;"&amp;","")),"")</f>
        <v/>
      </c>
      <c r="C29" s="25" t="str">
        <f>IF(微程序地址入口表!C30&lt;&gt;"",IF(微程序地址入口表!C30=1,微程序地址入口表!C$2&amp;"&amp;",IF(微程序地址入口表!C30=0,"~"&amp;微程序地址入口表!C$2&amp;"&amp;","")),"")</f>
        <v/>
      </c>
      <c r="D29" s="25" t="str">
        <f>IF(微程序地址入口表!D30&lt;&gt;"",IF(微程序地址入口表!D30=1,微程序地址入口表!D$2&amp;"&amp;",IF(微程序地址入口表!D30=0,"~"&amp;微程序地址入口表!D$2&amp;"&amp;","")),"")</f>
        <v/>
      </c>
      <c r="E29" s="25" t="str">
        <f>IF(微程序地址入口表!E30&lt;&gt;"",IF(微程序地址入口表!E30=1,微程序地址入口表!E$2&amp;"&amp;",IF(微程序地址入口表!E30=0,"~"&amp;微程序地址入口表!E$2&amp;"&amp;","")),"")</f>
        <v/>
      </c>
      <c r="F29" s="25" t="str">
        <f>IF(微程序地址入口表!F30&lt;&gt;"",IF(微程序地址入口表!F30=1,微程序地址入口表!F$2&amp;"&amp;",IF(微程序地址入口表!F30=0,"~"&amp;微程序地址入口表!F$2&amp;"&amp;","")),"")</f>
        <v/>
      </c>
      <c r="G29" s="25" t="str">
        <f>IF(微程序地址入口表!G30&lt;&gt;"",IF(微程序地址入口表!G30=1,微程序地址入口表!G$2&amp;"&amp;",IF(微程序地址入口表!G30=0,"~"&amp;微程序地址入口表!G$2&amp;"&amp;","")),"")</f>
        <v/>
      </c>
      <c r="H29" s="30" t="str">
        <f>IF(微程序地址入口表!H30&lt;&gt;"",IF(微程序地址入口表!H30=1,微程序地址入口表!H$2&amp;"&amp;",IF(微程序地址入口表!H30=0,"~"&amp;微程序地址入口表!H$2&amp;"&amp;","")),"")</f>
        <v/>
      </c>
      <c r="I29" s="29" t="str">
        <f t="shared" si="0"/>
        <v/>
      </c>
      <c r="J29" s="2" t="str">
        <f>IF(微程序地址入口表!J30=1,$I29&amp;"+","")</f>
        <v/>
      </c>
      <c r="K29" s="1" t="str">
        <f>IF(微程序地址入口表!K30=1,$I29&amp;"+","")</f>
        <v/>
      </c>
      <c r="L29" s="2" t="str">
        <f>IF(微程序地址入口表!L30=1,$I29&amp;"+","")</f>
        <v/>
      </c>
      <c r="M29" s="2" t="str">
        <f>IF(微程序地址入口表!M30=1,$I29&amp;"+","")</f>
        <v/>
      </c>
      <c r="N29" s="2" t="str">
        <f>IF(微程序地址入口表!N30=1,$I29&amp;"+","")</f>
        <v/>
      </c>
    </row>
    <row r="30" spans="1:14" ht="15" hidden="1" thickBot="1" x14ac:dyDescent="0.25">
      <c r="A30" s="26" t="str">
        <f>IF(微程序地址入口表!A31&lt;&gt;"",IF(微程序地址入口表!A31=1,微程序地址入口表!A$2&amp;"&amp;",IF(微程序地址入口表!A31=0,"~"&amp;微程序地址入口表!A$2&amp;"&amp;","")),"")</f>
        <v/>
      </c>
      <c r="B30" s="25" t="str">
        <f>IF(微程序地址入口表!B31&lt;&gt;"",IF(微程序地址入口表!B31=1,微程序地址入口表!B$2&amp;"&amp;",IF(微程序地址入口表!B31=0,"~"&amp;微程序地址入口表!B$2&amp;"&amp;","")),"")</f>
        <v/>
      </c>
      <c r="C30" s="25" t="str">
        <f>IF(微程序地址入口表!C31&lt;&gt;"",IF(微程序地址入口表!C31=1,微程序地址入口表!C$2&amp;"&amp;",IF(微程序地址入口表!C31=0,"~"&amp;微程序地址入口表!C$2&amp;"&amp;","")),"")</f>
        <v/>
      </c>
      <c r="D30" s="25" t="str">
        <f>IF(微程序地址入口表!D31&lt;&gt;"",IF(微程序地址入口表!D31=1,微程序地址入口表!D$2&amp;"&amp;",IF(微程序地址入口表!D31=0,"~"&amp;微程序地址入口表!D$2&amp;"&amp;","")),"")</f>
        <v/>
      </c>
      <c r="E30" s="25" t="str">
        <f>IF(微程序地址入口表!E31&lt;&gt;"",IF(微程序地址入口表!E31=1,微程序地址入口表!E$2&amp;"&amp;",IF(微程序地址入口表!E31=0,"~"&amp;微程序地址入口表!E$2&amp;"&amp;","")),"")</f>
        <v/>
      </c>
      <c r="F30" s="25" t="str">
        <f>IF(微程序地址入口表!F31&lt;&gt;"",IF(微程序地址入口表!F31=1,微程序地址入口表!F$2&amp;"&amp;",IF(微程序地址入口表!F31=0,"~"&amp;微程序地址入口表!F$2&amp;"&amp;","")),"")</f>
        <v/>
      </c>
      <c r="G30" s="25" t="str">
        <f>IF(微程序地址入口表!G31&lt;&gt;"",IF(微程序地址入口表!G31=1,微程序地址入口表!G$2&amp;"&amp;",IF(微程序地址入口表!G31=0,"~"&amp;微程序地址入口表!G$2&amp;"&amp;","")),"")</f>
        <v/>
      </c>
      <c r="H30" s="30" t="str">
        <f>IF(微程序地址入口表!H31&lt;&gt;"",IF(微程序地址入口表!H31=1,微程序地址入口表!H$2&amp;"&amp;",IF(微程序地址入口表!H31=0,"~"&amp;微程序地址入口表!H$2&amp;"&amp;","")),"")</f>
        <v/>
      </c>
      <c r="I30" s="29" t="str">
        <f t="shared" si="0"/>
        <v/>
      </c>
      <c r="J30" s="3" t="str">
        <f>IF(微程序地址入口表!J31=1,$I30&amp;"+","")</f>
        <v/>
      </c>
      <c r="K30" s="1" t="str">
        <f>IF(微程序地址入口表!K31=1,$I30&amp;"+","")</f>
        <v/>
      </c>
      <c r="L30" s="3" t="str">
        <f>IF(微程序地址入口表!L31=1,$I30&amp;"+","")</f>
        <v/>
      </c>
      <c r="M30" s="3" t="str">
        <f>IF(微程序地址入口表!M31=1,$I30&amp;"+","")</f>
        <v/>
      </c>
      <c r="N30" s="3" t="str">
        <f>IF(微程序地址入口表!N31=1,$I30&amp;"+","")</f>
        <v/>
      </c>
    </row>
    <row r="31" spans="1:14" ht="15.75" thickBot="1" x14ac:dyDescent="0.25">
      <c r="A31" s="93"/>
      <c r="B31" s="93"/>
      <c r="C31" s="93"/>
      <c r="D31" s="93"/>
      <c r="E31" s="93"/>
      <c r="F31" s="93"/>
      <c r="G31" s="93"/>
      <c r="H31" s="93"/>
      <c r="I31" s="94"/>
      <c r="J31" s="40" t="str">
        <f>IF(LEN(J32)&gt;1,LEFT(J32,LEN(J32)-1),"")</f>
        <v>SLT+ADDI</v>
      </c>
      <c r="K31" s="40" t="str">
        <f t="shared" ref="K31:N31" si="1">IF(LEN(K32)&gt;1,LEFT(K32,LEN(K32)-1),"")</f>
        <v>SW+BEQ</v>
      </c>
      <c r="L31" s="40" t="str">
        <f t="shared" si="1"/>
        <v>LW+BEQ+ADDI</v>
      </c>
      <c r="M31" s="40" t="str">
        <f t="shared" si="1"/>
        <v>BEQ+SLT+ADDI</v>
      </c>
      <c r="N31" s="40" t="str">
        <f t="shared" si="1"/>
        <v>SW+SLT</v>
      </c>
    </row>
    <row r="32" spans="1:14" ht="17.25" hidden="1" customHeight="1" x14ac:dyDescent="0.2">
      <c r="A32" s="27"/>
      <c r="B32" s="27"/>
      <c r="C32" s="27"/>
      <c r="D32" s="27"/>
      <c r="E32" s="27"/>
      <c r="F32" s="27"/>
      <c r="G32" s="27"/>
      <c r="H32" s="27"/>
      <c r="I32" s="31"/>
      <c r="J32" s="4" t="str">
        <f>CONCATENATE(J2,J3,J4,J5,J6,J7,J8,J9,J10,J11,J12,J13,J14,J15,J16,J17,J18,J19,J20,J21,J22,J23,J24,J25,J26,J27,J28,J29,J30)</f>
        <v>SLT+ADDI+</v>
      </c>
      <c r="K32" s="4" t="str">
        <f t="shared" ref="K32:N32" si="2">CONCATENATE(K2,K3,K4,K5,K6,K7,K8,K9,K10,K11,K12,K13,K14,K15,K16,K17,K18,K19,K20,K21,K22,K23,K24,K25,K26,K27,K28,K29,K30)</f>
        <v>SW+BEQ+</v>
      </c>
      <c r="L32" s="4" t="str">
        <f t="shared" si="2"/>
        <v>LW+BEQ+ADDI+</v>
      </c>
      <c r="M32" s="4" t="str">
        <f t="shared" si="2"/>
        <v>BEQ+SLT+ADDI+</v>
      </c>
      <c r="N32" s="4" t="str">
        <f t="shared" si="2"/>
        <v>SW+SLT+</v>
      </c>
    </row>
    <row r="33" spans="1:12" hidden="1" x14ac:dyDescent="0.2"/>
    <row r="35" spans="1:12" ht="15" x14ac:dyDescent="0.2">
      <c r="A35" s="5"/>
      <c r="B35" s="5"/>
      <c r="I35" s="32"/>
    </row>
    <row r="36" spans="1:12" ht="15" x14ac:dyDescent="0.2">
      <c r="L36" s="5" t="s">
        <v>2</v>
      </c>
    </row>
  </sheetData>
  <sheetProtection sheet="1" objects="1" scenarios="1"/>
  <mergeCells count="1">
    <mergeCell ref="A31:I31"/>
  </mergeCells>
  <phoneticPr fontId="12" type="noConversion"/>
  <conditionalFormatting sqref="J31:N31">
    <cfRule type="containsBlanks" dxfId="67" priority="31">
      <formula>LEN(TRIM(J31))=0</formula>
    </cfRule>
  </conditionalFormatting>
  <conditionalFormatting sqref="J2:N30">
    <cfRule type="containsText" dxfId="66" priority="30" operator="containsText" text="1">
      <formula>NOT(ISERROR(SEARCH("1",J2)))</formula>
    </cfRule>
  </conditionalFormatting>
  <dataValidations count="3">
    <dataValidation allowBlank="1" showInputMessage="1" showErrorMessage="1" promptTitle="次态状态位表达式" prompt="次态状态位逻辑表达式，复制到Logisim即可" sqref="J31:N31" xr:uid="{00000000-0002-0000-0100-000000000000}"/>
    <dataValidation allowBlank="1" showInputMessage="1" showErrorMessage="1" promptTitle="次态状态位" prompt="次态状态位逻辑表达式生成" sqref="N37:N1048576 N32:N34 J32:M1048576" xr:uid="{00000000-0002-0000-0100-000001000000}"/>
    <dataValidation allowBlank="1" showInputMessage="1" showErrorMessage="1" promptTitle="次态状态位" prompt="次态状态位生成条件最小项" sqref="J1:N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AH32"/>
  <sheetViews>
    <sheetView workbookViewId="0">
      <selection activeCell="V22" sqref="V22"/>
    </sheetView>
  </sheetViews>
  <sheetFormatPr defaultColWidth="9" defaultRowHeight="15" x14ac:dyDescent="0.25"/>
  <cols>
    <col min="1" max="1" width="7.75" style="47" customWidth="1"/>
    <col min="2" max="2" width="5.125" style="73" customWidth="1"/>
    <col min="3" max="27" width="4" style="74" customWidth="1"/>
    <col min="28" max="28" width="8" style="75" customWidth="1"/>
    <col min="29" max="29" width="5.875" style="74" hidden="1" customWidth="1"/>
    <col min="30" max="30" width="23.125" style="75" hidden="1" customWidth="1"/>
    <col min="31" max="31" width="17.5" style="75" hidden="1" customWidth="1"/>
    <col min="32" max="32" width="32.875" style="71" customWidth="1"/>
    <col min="33" max="33" width="15.75" style="76" customWidth="1"/>
    <col min="34" max="34" width="14.25" style="47" hidden="1" customWidth="1"/>
    <col min="35" max="16384" width="9" style="47"/>
  </cols>
  <sheetData>
    <row r="1" spans="1:34" ht="17.25" thickBot="1" x14ac:dyDescent="0.35">
      <c r="A1" s="48" t="s">
        <v>16</v>
      </c>
      <c r="B1" s="49" t="s">
        <v>17</v>
      </c>
      <c r="C1" s="50" t="s">
        <v>18</v>
      </c>
      <c r="D1" s="51" t="s">
        <v>19</v>
      </c>
      <c r="E1" s="51" t="s">
        <v>20</v>
      </c>
      <c r="F1" s="51" t="s">
        <v>21</v>
      </c>
      <c r="G1" s="51" t="s">
        <v>22</v>
      </c>
      <c r="H1" s="51" t="s">
        <v>23</v>
      </c>
      <c r="I1" s="52" t="s">
        <v>24</v>
      </c>
      <c r="J1" s="52" t="s">
        <v>25</v>
      </c>
      <c r="K1" s="52" t="s">
        <v>26</v>
      </c>
      <c r="L1" s="52" t="s">
        <v>27</v>
      </c>
      <c r="M1" s="52" t="s">
        <v>28</v>
      </c>
      <c r="N1" s="52" t="s">
        <v>29</v>
      </c>
      <c r="O1" s="52" t="s">
        <v>30</v>
      </c>
      <c r="P1" s="52" t="s">
        <v>31</v>
      </c>
      <c r="Q1" s="52" t="s">
        <v>32</v>
      </c>
      <c r="R1" s="51" t="s">
        <v>55</v>
      </c>
      <c r="S1" s="51" t="s">
        <v>33</v>
      </c>
      <c r="T1" s="53" t="s">
        <v>34</v>
      </c>
      <c r="U1" s="53" t="s">
        <v>35</v>
      </c>
      <c r="V1" s="53" t="s">
        <v>36</v>
      </c>
      <c r="W1" s="51" t="s">
        <v>37</v>
      </c>
      <c r="X1" s="51" t="s">
        <v>38</v>
      </c>
      <c r="Y1" s="54" t="s">
        <v>52</v>
      </c>
      <c r="Z1" s="54" t="s">
        <v>39</v>
      </c>
      <c r="AA1" s="54" t="s">
        <v>53</v>
      </c>
      <c r="AB1" s="55" t="s">
        <v>41</v>
      </c>
      <c r="AC1" s="51" t="s">
        <v>40</v>
      </c>
      <c r="AD1" s="55"/>
      <c r="AE1" s="55"/>
      <c r="AF1" s="56" t="s">
        <v>42</v>
      </c>
      <c r="AG1" s="57" t="s">
        <v>43</v>
      </c>
    </row>
    <row r="2" spans="1:34" ht="17.25" thickTop="1" x14ac:dyDescent="0.3">
      <c r="A2" s="79" t="s">
        <v>44</v>
      </c>
      <c r="B2" s="79">
        <v>0</v>
      </c>
      <c r="C2" s="80">
        <v>1</v>
      </c>
      <c r="D2" s="81"/>
      <c r="E2" s="81"/>
      <c r="F2" s="81"/>
      <c r="G2" s="81"/>
      <c r="H2" s="81"/>
      <c r="I2" s="81"/>
      <c r="J2" s="81"/>
      <c r="K2" s="81">
        <v>1</v>
      </c>
      <c r="L2" s="81"/>
      <c r="M2" s="81"/>
      <c r="N2" s="81">
        <v>1</v>
      </c>
      <c r="O2" s="81"/>
      <c r="P2" s="81"/>
      <c r="Q2" s="81"/>
      <c r="R2" s="81"/>
      <c r="S2" s="81"/>
      <c r="T2" s="81"/>
      <c r="U2" s="81"/>
      <c r="V2" s="81"/>
      <c r="W2" s="81"/>
      <c r="X2" s="81"/>
      <c r="Y2" s="77"/>
      <c r="Z2" s="77"/>
      <c r="AA2" s="77"/>
      <c r="AB2" s="59">
        <v>1</v>
      </c>
      <c r="AC2" s="58" t="str">
        <f t="shared" ref="AC2:AC26" si="0">TEXT(DEC2BIN(AB2),"00000")</f>
        <v>00001</v>
      </c>
      <c r="AD2" s="60" t="str">
        <f t="shared" ref="AD2:AD26" si="1">VALUE(C2)&amp;VALUE(D2)&amp;VALUE(E2)&amp;VALUE(F2)&amp;VALUE(G2)&amp;VALUE(H2)&amp;VALUE(I2)&amp;VALUE(J2)&amp;VALUE(K2)&amp;VALUE(L2)&amp;VALUE(M2)&amp;VALUE(N2)&amp;VALUE(O2)&amp;VALUE(P2)&amp;VALUE(Q2)&amp;VALUE(R2)&amp;VALUE(S2)&amp;VALUE(T2)</f>
        <v>100000001001000000</v>
      </c>
      <c r="AE2" s="60" t="str">
        <f t="shared" ref="AE2:AE26" si="2">VALUE(U2)&amp;VALUE(V2)&amp;VALUE(W2)&amp;VALUE(X2)&amp;VALUE(Y2)&amp;VALUE(Z2)&amp;VALUE(AA2)&amp;AC2</f>
        <v>000000000001</v>
      </c>
      <c r="AF2" s="61" t="str">
        <f>AD2&amp;AE2</f>
        <v>100000001001000000000000000001</v>
      </c>
      <c r="AG2" s="62" t="str">
        <f t="shared" ref="AG2:AG26" si="3">DEC2HEX(BIN2DEC(LEFT(AF2,LEN(AF2)-24))*256*256*256+BIN2DEC(MID(AF2,LEN(AF2)-23,8))*256*256+BIN2DEC(MID(AF2,LEN(AF2)-15,8))*256+BIN2DEC(MID(AF2,LEN(AF2)-7,8)))</f>
        <v>20240001</v>
      </c>
      <c r="AH2" s="74">
        <f>BIN2DEC(LEFT(AF2,LEN(AF2)-24))*256*256*256+BIN2DEC(MID(AF2,LEN(AF2)-23,8))*256*256+BIN2DEC(MID(AF2,LEN(AF2)-15,8))*256+BIN2DEC(MID(AF2,LEN(AF2)-7,8))</f>
        <v>539230209</v>
      </c>
    </row>
    <row r="3" spans="1:34" ht="16.5" x14ac:dyDescent="0.3">
      <c r="A3" s="82" t="s">
        <v>44</v>
      </c>
      <c r="B3" s="82">
        <v>1</v>
      </c>
      <c r="C3" s="83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>
        <v>1</v>
      </c>
      <c r="V3" s="84"/>
      <c r="W3" s="84"/>
      <c r="X3" s="84"/>
      <c r="Y3" s="78"/>
      <c r="Z3" s="78"/>
      <c r="AA3" s="78"/>
      <c r="AB3" s="63" t="s">
        <v>45</v>
      </c>
      <c r="AC3" s="58" t="str">
        <f t="shared" si="0"/>
        <v>00010</v>
      </c>
      <c r="AD3" s="60" t="str">
        <f t="shared" si="1"/>
        <v>000000000000000000</v>
      </c>
      <c r="AE3" s="60" t="str">
        <f t="shared" si="2"/>
        <v>100000000010</v>
      </c>
      <c r="AF3" s="61" t="str">
        <f t="shared" ref="AF3:AF26" si="4">AD3&amp;AE3</f>
        <v>000000000000000000100000000010</v>
      </c>
      <c r="AG3" s="62" t="str">
        <f t="shared" si="3"/>
        <v>802</v>
      </c>
      <c r="AH3" s="74">
        <f t="shared" ref="AH3:AH26" si="5">BIN2DEC(LEFT(AF3,LEN(AF3)-24))*256*256*256+BIN2DEC(MID(AF3,LEN(AF3)-23,8))*256*256+BIN2DEC(MID(AF3,LEN(AF3)-15,8))*256+BIN2DEC(MID(AF3,LEN(AF3)-7,8))</f>
        <v>2050</v>
      </c>
    </row>
    <row r="4" spans="1:34" ht="16.5" x14ac:dyDescent="0.3">
      <c r="A4" s="79" t="s">
        <v>44</v>
      </c>
      <c r="B4" s="79">
        <v>2</v>
      </c>
      <c r="C4" s="80"/>
      <c r="D4" s="81"/>
      <c r="E4" s="81">
        <v>1</v>
      </c>
      <c r="F4" s="81"/>
      <c r="G4" s="81"/>
      <c r="H4" s="81"/>
      <c r="I4" s="81"/>
      <c r="J4" s="81">
        <v>1</v>
      </c>
      <c r="K4" s="81"/>
      <c r="L4" s="81">
        <v>1</v>
      </c>
      <c r="M4" s="81"/>
      <c r="N4" s="81"/>
      <c r="O4" s="81"/>
      <c r="P4" s="81"/>
      <c r="Q4" s="81"/>
      <c r="R4" s="81"/>
      <c r="S4" s="81"/>
      <c r="T4" s="81"/>
      <c r="U4" s="81"/>
      <c r="V4" s="81"/>
      <c r="W4" s="81">
        <v>1</v>
      </c>
      <c r="X4" s="81"/>
      <c r="Y4" s="77"/>
      <c r="Z4" s="77"/>
      <c r="AA4" s="77"/>
      <c r="AB4" s="59" t="s">
        <v>46</v>
      </c>
      <c r="AC4" s="58" t="str">
        <f t="shared" si="0"/>
        <v>00011</v>
      </c>
      <c r="AD4" s="60" t="str">
        <f t="shared" si="1"/>
        <v>001000010100000000</v>
      </c>
      <c r="AE4" s="60" t="str">
        <f t="shared" si="2"/>
        <v>001000000011</v>
      </c>
      <c r="AF4" s="61" t="str">
        <f t="shared" si="4"/>
        <v>001000010100000000001000000011</v>
      </c>
      <c r="AG4" s="62" t="str">
        <f t="shared" si="3"/>
        <v>8500203</v>
      </c>
      <c r="AH4" s="74">
        <f t="shared" si="5"/>
        <v>139461123</v>
      </c>
    </row>
    <row r="5" spans="1:34" ht="16.5" x14ac:dyDescent="0.3">
      <c r="A5" s="79" t="s">
        <v>44</v>
      </c>
      <c r="B5" s="82">
        <v>3</v>
      </c>
      <c r="C5" s="83"/>
      <c r="D5" s="84">
        <v>1</v>
      </c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>
        <v>1</v>
      </c>
      <c r="Q5" s="84"/>
      <c r="R5" s="84"/>
      <c r="S5" s="84"/>
      <c r="T5" s="84"/>
      <c r="U5" s="84"/>
      <c r="V5" s="84"/>
      <c r="W5" s="84"/>
      <c r="X5" s="84"/>
      <c r="Y5" s="78" t="s">
        <v>60</v>
      </c>
      <c r="Z5" s="78"/>
      <c r="AA5" s="78"/>
      <c r="AB5" s="63">
        <v>0</v>
      </c>
      <c r="AC5" s="58" t="str">
        <f t="shared" si="0"/>
        <v>00000</v>
      </c>
      <c r="AD5" s="60" t="str">
        <f t="shared" si="1"/>
        <v>010000000000010000</v>
      </c>
      <c r="AE5" s="60" t="str">
        <f t="shared" si="2"/>
        <v>000010000000</v>
      </c>
      <c r="AF5" s="61" t="str">
        <f t="shared" si="4"/>
        <v>010000000000010000000010000000</v>
      </c>
      <c r="AG5" s="62" t="str">
        <f t="shared" si="3"/>
        <v>10010080</v>
      </c>
      <c r="AH5" s="74">
        <f t="shared" si="5"/>
        <v>268501120</v>
      </c>
    </row>
    <row r="6" spans="1:34" ht="16.5" x14ac:dyDescent="0.3">
      <c r="A6" s="79" t="s">
        <v>56</v>
      </c>
      <c r="B6" s="79">
        <v>4</v>
      </c>
      <c r="C6" s="80"/>
      <c r="D6" s="81"/>
      <c r="E6" s="81"/>
      <c r="F6" s="81">
        <v>1</v>
      </c>
      <c r="G6" s="81"/>
      <c r="H6" s="81"/>
      <c r="I6" s="81"/>
      <c r="J6" s="81"/>
      <c r="K6" s="81"/>
      <c r="L6" s="81"/>
      <c r="M6" s="81"/>
      <c r="N6" s="81">
        <v>1</v>
      </c>
      <c r="O6" s="81"/>
      <c r="P6" s="81"/>
      <c r="Q6" s="81"/>
      <c r="R6" s="81"/>
      <c r="S6" s="81"/>
      <c r="T6" s="81"/>
      <c r="U6" s="81"/>
      <c r="V6" s="81"/>
      <c r="W6" s="81"/>
      <c r="X6" s="81"/>
      <c r="Y6" s="77"/>
      <c r="Z6" s="77"/>
      <c r="AA6" s="77"/>
      <c r="AB6" s="59">
        <v>5</v>
      </c>
      <c r="AC6" s="58" t="str">
        <f t="shared" si="0"/>
        <v>00101</v>
      </c>
      <c r="AD6" s="60" t="str">
        <f t="shared" si="1"/>
        <v>000100000001000000</v>
      </c>
      <c r="AE6" s="60" t="str">
        <f t="shared" si="2"/>
        <v>000000000101</v>
      </c>
      <c r="AF6" s="61" t="str">
        <f t="shared" si="4"/>
        <v>000100000001000000000000000101</v>
      </c>
      <c r="AG6" s="62" t="str">
        <f t="shared" si="3"/>
        <v>4040005</v>
      </c>
      <c r="AH6" s="74">
        <f t="shared" si="5"/>
        <v>67371013</v>
      </c>
    </row>
    <row r="7" spans="1:34" ht="16.5" x14ac:dyDescent="0.3">
      <c r="A7" s="79" t="s">
        <v>56</v>
      </c>
      <c r="B7" s="82">
        <v>5</v>
      </c>
      <c r="C7" s="83"/>
      <c r="D7" s="84"/>
      <c r="E7" s="84"/>
      <c r="F7" s="84"/>
      <c r="G7" s="84">
        <v>1</v>
      </c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>
        <v>1</v>
      </c>
      <c r="U7" s="84"/>
      <c r="V7" s="84"/>
      <c r="W7" s="84"/>
      <c r="X7" s="84"/>
      <c r="Y7" s="78"/>
      <c r="Z7" s="78"/>
      <c r="AA7" s="78"/>
      <c r="AB7" s="63">
        <v>6</v>
      </c>
      <c r="AC7" s="58" t="str">
        <f t="shared" si="0"/>
        <v>00110</v>
      </c>
      <c r="AD7" s="60" t="str">
        <f t="shared" si="1"/>
        <v>000010000000000001</v>
      </c>
      <c r="AE7" s="60" t="str">
        <f t="shared" si="2"/>
        <v>000000000110</v>
      </c>
      <c r="AF7" s="61" t="str">
        <f t="shared" si="4"/>
        <v>000010000000000001000000000110</v>
      </c>
      <c r="AG7" s="62" t="str">
        <f t="shared" si="3"/>
        <v>2001006</v>
      </c>
      <c r="AH7" s="74">
        <f t="shared" si="5"/>
        <v>33558534</v>
      </c>
    </row>
    <row r="8" spans="1:34" ht="16.5" x14ac:dyDescent="0.3">
      <c r="A8" s="79" t="s">
        <v>56</v>
      </c>
      <c r="B8" s="79">
        <v>6</v>
      </c>
      <c r="C8" s="80"/>
      <c r="D8" s="81"/>
      <c r="E8" s="81">
        <v>1</v>
      </c>
      <c r="F8" s="81"/>
      <c r="G8" s="81"/>
      <c r="H8" s="81"/>
      <c r="I8" s="81"/>
      <c r="J8" s="81"/>
      <c r="K8" s="81">
        <v>1</v>
      </c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77"/>
      <c r="Z8" s="77"/>
      <c r="AA8" s="77"/>
      <c r="AB8" s="59">
        <v>7</v>
      </c>
      <c r="AC8" s="58" t="str">
        <f t="shared" si="0"/>
        <v>00111</v>
      </c>
      <c r="AD8" s="60" t="str">
        <f t="shared" si="1"/>
        <v>001000001000000000</v>
      </c>
      <c r="AE8" s="60" t="str">
        <f t="shared" si="2"/>
        <v>000000000111</v>
      </c>
      <c r="AF8" s="61" t="str">
        <f t="shared" si="4"/>
        <v>001000001000000000000000000111</v>
      </c>
      <c r="AG8" s="62" t="str">
        <f t="shared" si="3"/>
        <v>8200007</v>
      </c>
      <c r="AH8" s="74">
        <f t="shared" si="5"/>
        <v>136314887</v>
      </c>
    </row>
    <row r="9" spans="1:34" ht="16.5" x14ac:dyDescent="0.3">
      <c r="A9" s="79" t="s">
        <v>56</v>
      </c>
      <c r="B9" s="82">
        <v>7</v>
      </c>
      <c r="C9" s="83"/>
      <c r="D9" s="84"/>
      <c r="E9" s="84"/>
      <c r="F9" s="84"/>
      <c r="G9" s="84"/>
      <c r="H9" s="84"/>
      <c r="I9" s="84"/>
      <c r="J9" s="84"/>
      <c r="K9" s="84"/>
      <c r="L9" s="84">
        <v>1</v>
      </c>
      <c r="M9" s="84"/>
      <c r="N9" s="84"/>
      <c r="O9" s="84"/>
      <c r="P9" s="84"/>
      <c r="Q9" s="84"/>
      <c r="R9" s="84"/>
      <c r="S9" s="84"/>
      <c r="T9" s="84"/>
      <c r="U9" s="84"/>
      <c r="V9" s="84"/>
      <c r="W9" s="84">
        <v>1</v>
      </c>
      <c r="X9" s="84"/>
      <c r="Y9" s="78"/>
      <c r="Z9" s="78"/>
      <c r="AA9" s="78"/>
      <c r="AB9" s="63">
        <v>8</v>
      </c>
      <c r="AC9" s="58" t="str">
        <f t="shared" si="0"/>
        <v>01000</v>
      </c>
      <c r="AD9" s="60" t="str">
        <f t="shared" si="1"/>
        <v>000000000100000000</v>
      </c>
      <c r="AE9" s="60" t="str">
        <f t="shared" si="2"/>
        <v>001000001000</v>
      </c>
      <c r="AF9" s="61" t="str">
        <f t="shared" si="4"/>
        <v>000000000100000000001000001000</v>
      </c>
      <c r="AG9" s="62" t="str">
        <f t="shared" si="3"/>
        <v>100208</v>
      </c>
      <c r="AH9" s="74">
        <f t="shared" si="5"/>
        <v>1049096</v>
      </c>
    </row>
    <row r="10" spans="1:34" ht="16.5" x14ac:dyDescent="0.3">
      <c r="A10" s="79" t="s">
        <v>56</v>
      </c>
      <c r="B10" s="79">
        <v>8</v>
      </c>
      <c r="C10" s="80"/>
      <c r="D10" s="81">
        <v>1</v>
      </c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>
        <v>1</v>
      </c>
      <c r="P10" s="81"/>
      <c r="Q10" s="81"/>
      <c r="R10" s="81"/>
      <c r="S10" s="81"/>
      <c r="T10" s="81"/>
      <c r="U10" s="81"/>
      <c r="V10" s="81"/>
      <c r="W10" s="81"/>
      <c r="X10" s="81"/>
      <c r="Y10" s="77"/>
      <c r="Z10" s="77"/>
      <c r="AA10" s="77"/>
      <c r="AB10" s="59">
        <v>0</v>
      </c>
      <c r="AC10" s="58" t="str">
        <f t="shared" si="0"/>
        <v>00000</v>
      </c>
      <c r="AD10" s="60" t="str">
        <f t="shared" si="1"/>
        <v>010000000000100000</v>
      </c>
      <c r="AE10" s="60" t="str">
        <f t="shared" si="2"/>
        <v>000000000000</v>
      </c>
      <c r="AF10" s="61" t="str">
        <f t="shared" si="4"/>
        <v>010000000000100000000000000000</v>
      </c>
      <c r="AG10" s="62" t="str">
        <f t="shared" si="3"/>
        <v>10020000</v>
      </c>
      <c r="AH10" s="74">
        <f t="shared" si="5"/>
        <v>268566528</v>
      </c>
    </row>
    <row r="11" spans="1:34" ht="16.5" x14ac:dyDescent="0.3">
      <c r="A11" s="82" t="s">
        <v>57</v>
      </c>
      <c r="B11" s="82">
        <v>9</v>
      </c>
      <c r="C11" s="83"/>
      <c r="D11" s="84"/>
      <c r="E11" s="84"/>
      <c r="F11" s="84">
        <v>1</v>
      </c>
      <c r="G11" s="84"/>
      <c r="H11" s="84"/>
      <c r="I11" s="84"/>
      <c r="J11" s="84"/>
      <c r="K11" s="84"/>
      <c r="L11" s="84"/>
      <c r="M11" s="84"/>
      <c r="N11" s="84">
        <v>1</v>
      </c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78"/>
      <c r="Z11" s="78"/>
      <c r="AA11" s="78"/>
      <c r="AB11" s="63">
        <v>10</v>
      </c>
      <c r="AC11" s="58" t="str">
        <f t="shared" si="0"/>
        <v>01010</v>
      </c>
      <c r="AD11" s="60" t="str">
        <f t="shared" si="1"/>
        <v>000100000001000000</v>
      </c>
      <c r="AE11" s="60" t="str">
        <f t="shared" si="2"/>
        <v>000000001010</v>
      </c>
      <c r="AF11" s="61" t="str">
        <f t="shared" si="4"/>
        <v>000100000001000000000000001010</v>
      </c>
      <c r="AG11" s="62" t="str">
        <f t="shared" si="3"/>
        <v>404000A</v>
      </c>
      <c r="AH11" s="74">
        <f t="shared" si="5"/>
        <v>67371018</v>
      </c>
    </row>
    <row r="12" spans="1:34" ht="16.5" x14ac:dyDescent="0.3">
      <c r="A12" s="82" t="s">
        <v>57</v>
      </c>
      <c r="B12" s="79">
        <v>10</v>
      </c>
      <c r="C12" s="80"/>
      <c r="D12" s="81"/>
      <c r="E12" s="81"/>
      <c r="F12" s="81"/>
      <c r="G12" s="81">
        <v>1</v>
      </c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>
        <v>1</v>
      </c>
      <c r="U12" s="81"/>
      <c r="V12" s="81"/>
      <c r="W12" s="81"/>
      <c r="X12" s="81"/>
      <c r="Y12" s="77"/>
      <c r="Z12" s="77"/>
      <c r="AA12" s="77"/>
      <c r="AB12" s="59">
        <v>11</v>
      </c>
      <c r="AC12" s="58" t="str">
        <f t="shared" si="0"/>
        <v>01011</v>
      </c>
      <c r="AD12" s="60" t="str">
        <f t="shared" si="1"/>
        <v>000010000000000001</v>
      </c>
      <c r="AE12" s="60" t="str">
        <f t="shared" si="2"/>
        <v>000000001011</v>
      </c>
      <c r="AF12" s="61" t="str">
        <f t="shared" si="4"/>
        <v>000010000000000001000000001011</v>
      </c>
      <c r="AG12" s="62" t="str">
        <f t="shared" si="3"/>
        <v>200100B</v>
      </c>
      <c r="AH12" s="74">
        <f t="shared" si="5"/>
        <v>33558539</v>
      </c>
    </row>
    <row r="13" spans="1:34" ht="16.5" x14ac:dyDescent="0.3">
      <c r="A13" s="82" t="s">
        <v>57</v>
      </c>
      <c r="B13" s="82">
        <v>11</v>
      </c>
      <c r="C13" s="83"/>
      <c r="D13" s="84"/>
      <c r="E13" s="84">
        <v>1</v>
      </c>
      <c r="F13" s="84"/>
      <c r="G13" s="84"/>
      <c r="H13" s="84"/>
      <c r="I13" s="84"/>
      <c r="J13" s="84"/>
      <c r="K13" s="84">
        <v>1</v>
      </c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78"/>
      <c r="Z13" s="78"/>
      <c r="AA13" s="78"/>
      <c r="AB13" s="63">
        <v>12</v>
      </c>
      <c r="AC13" s="58" t="str">
        <f t="shared" si="0"/>
        <v>01100</v>
      </c>
      <c r="AD13" s="60" t="str">
        <f t="shared" si="1"/>
        <v>001000001000000000</v>
      </c>
      <c r="AE13" s="60" t="str">
        <f t="shared" si="2"/>
        <v>000000001100</v>
      </c>
      <c r="AF13" s="61" t="str">
        <f t="shared" si="4"/>
        <v>001000001000000000000000001100</v>
      </c>
      <c r="AG13" s="62" t="str">
        <f t="shared" si="3"/>
        <v>820000C</v>
      </c>
      <c r="AH13" s="74">
        <f t="shared" si="5"/>
        <v>136314892</v>
      </c>
    </row>
    <row r="14" spans="1:34" ht="16.5" x14ac:dyDescent="0.3">
      <c r="A14" s="82" t="s">
        <v>57</v>
      </c>
      <c r="B14" s="79">
        <v>12</v>
      </c>
      <c r="C14" s="80"/>
      <c r="D14" s="81"/>
      <c r="E14" s="81"/>
      <c r="F14" s="81">
        <v>1</v>
      </c>
      <c r="G14" s="81"/>
      <c r="H14" s="81"/>
      <c r="I14" s="81"/>
      <c r="J14" s="81"/>
      <c r="K14" s="81"/>
      <c r="L14" s="81"/>
      <c r="M14" s="81">
        <v>1</v>
      </c>
      <c r="N14" s="81"/>
      <c r="O14" s="81"/>
      <c r="P14" s="81"/>
      <c r="Q14" s="81"/>
      <c r="R14" s="81">
        <v>1</v>
      </c>
      <c r="S14" s="81"/>
      <c r="T14" s="81"/>
      <c r="U14" s="81"/>
      <c r="V14" s="81"/>
      <c r="W14" s="81"/>
      <c r="X14" s="81"/>
      <c r="Y14" s="77"/>
      <c r="Z14" s="77"/>
      <c r="AA14" s="77"/>
      <c r="AB14" s="59">
        <v>13</v>
      </c>
      <c r="AC14" s="58" t="str">
        <f t="shared" si="0"/>
        <v>01101</v>
      </c>
      <c r="AD14" s="60" t="str">
        <f t="shared" si="1"/>
        <v>000100000010000100</v>
      </c>
      <c r="AE14" s="60" t="str">
        <f t="shared" si="2"/>
        <v>000000001101</v>
      </c>
      <c r="AF14" s="61" t="str">
        <f t="shared" si="4"/>
        <v>000100000010000100000000001101</v>
      </c>
      <c r="AG14" s="62" t="str">
        <f t="shared" si="3"/>
        <v>408400D</v>
      </c>
      <c r="AH14" s="74">
        <f t="shared" si="5"/>
        <v>67649549</v>
      </c>
    </row>
    <row r="15" spans="1:34" ht="16.5" x14ac:dyDescent="0.3">
      <c r="A15" s="82" t="s">
        <v>57</v>
      </c>
      <c r="B15" s="82">
        <v>13</v>
      </c>
      <c r="C15" s="83"/>
      <c r="D15" s="84"/>
      <c r="E15" s="84"/>
      <c r="F15" s="84"/>
      <c r="G15" s="84"/>
      <c r="H15" s="84"/>
      <c r="I15" s="84">
        <v>1</v>
      </c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>
        <v>1</v>
      </c>
      <c r="Y15" s="78"/>
      <c r="Z15" s="78"/>
      <c r="AA15" s="78"/>
      <c r="AB15" s="63">
        <v>0</v>
      </c>
      <c r="AC15" s="58" t="str">
        <f t="shared" si="0"/>
        <v>00000</v>
      </c>
      <c r="AD15" s="60" t="str">
        <f t="shared" si="1"/>
        <v>000000100000000000</v>
      </c>
      <c r="AE15" s="60" t="str">
        <f t="shared" si="2"/>
        <v>000100000000</v>
      </c>
      <c r="AF15" s="61" t="str">
        <f t="shared" si="4"/>
        <v>000000100000000000000100000000</v>
      </c>
      <c r="AG15" s="62" t="str">
        <f t="shared" si="3"/>
        <v>800100</v>
      </c>
      <c r="AH15" s="74">
        <f t="shared" si="5"/>
        <v>8388864</v>
      </c>
    </row>
    <row r="16" spans="1:34" ht="16.5" x14ac:dyDescent="0.3">
      <c r="A16" s="79" t="s">
        <v>58</v>
      </c>
      <c r="B16" s="79">
        <v>14</v>
      </c>
      <c r="C16" s="80"/>
      <c r="D16" s="81"/>
      <c r="E16" s="81"/>
      <c r="F16" s="81">
        <v>1</v>
      </c>
      <c r="G16" s="81"/>
      <c r="H16" s="81"/>
      <c r="I16" s="81"/>
      <c r="J16" s="81"/>
      <c r="K16" s="81"/>
      <c r="L16" s="81"/>
      <c r="M16" s="81"/>
      <c r="N16" s="81">
        <v>1</v>
      </c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77"/>
      <c r="Z16" s="77"/>
      <c r="AA16" s="77"/>
      <c r="AB16" s="59">
        <v>15</v>
      </c>
      <c r="AC16" s="58" t="str">
        <f t="shared" si="0"/>
        <v>01111</v>
      </c>
      <c r="AD16" s="60" t="str">
        <f t="shared" si="1"/>
        <v>000100000001000000</v>
      </c>
      <c r="AE16" s="60" t="str">
        <f t="shared" si="2"/>
        <v>000000001111</v>
      </c>
      <c r="AF16" s="61" t="str">
        <f t="shared" si="4"/>
        <v>000100000001000000000000001111</v>
      </c>
      <c r="AG16" s="62" t="str">
        <f t="shared" si="3"/>
        <v>404000F</v>
      </c>
      <c r="AH16" s="74">
        <f t="shared" si="5"/>
        <v>67371023</v>
      </c>
    </row>
    <row r="17" spans="1:34" ht="16.5" x14ac:dyDescent="0.3">
      <c r="A17" s="79" t="s">
        <v>58</v>
      </c>
      <c r="B17" s="82">
        <v>15</v>
      </c>
      <c r="C17" s="83"/>
      <c r="D17" s="84"/>
      <c r="E17" s="84"/>
      <c r="F17" s="84">
        <v>1</v>
      </c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>
        <v>1</v>
      </c>
      <c r="R17" s="84">
        <v>1</v>
      </c>
      <c r="S17" s="84"/>
      <c r="T17" s="84"/>
      <c r="U17" s="84"/>
      <c r="V17" s="84"/>
      <c r="W17" s="84"/>
      <c r="X17" s="84"/>
      <c r="Y17" s="78"/>
      <c r="Z17" s="78" t="s">
        <v>60</v>
      </c>
      <c r="AA17" s="78"/>
      <c r="AB17" s="63">
        <v>0</v>
      </c>
      <c r="AC17" s="58" t="str">
        <f t="shared" si="0"/>
        <v>00000</v>
      </c>
      <c r="AD17" s="60" t="str">
        <f t="shared" si="1"/>
        <v>000100000000001100</v>
      </c>
      <c r="AE17" s="60" t="str">
        <f t="shared" si="2"/>
        <v>000001000000</v>
      </c>
      <c r="AF17" s="61" t="str">
        <f t="shared" si="4"/>
        <v>000100000000001100000001000000</v>
      </c>
      <c r="AG17" s="62" t="str">
        <f t="shared" si="3"/>
        <v>400C040</v>
      </c>
      <c r="AH17" s="74">
        <f t="shared" si="5"/>
        <v>67158080</v>
      </c>
    </row>
    <row r="18" spans="1:34" ht="16.5" x14ac:dyDescent="0.3">
      <c r="A18" s="79" t="s">
        <v>58</v>
      </c>
      <c r="B18" s="79">
        <v>16</v>
      </c>
      <c r="C18" s="80">
        <v>1</v>
      </c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>
        <v>1</v>
      </c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77"/>
      <c r="Z18" s="77"/>
      <c r="AA18" s="77"/>
      <c r="AB18" s="59">
        <v>17</v>
      </c>
      <c r="AC18" s="58" t="str">
        <f t="shared" si="0"/>
        <v>10001</v>
      </c>
      <c r="AD18" s="60" t="str">
        <f t="shared" si="1"/>
        <v>100000000001000000</v>
      </c>
      <c r="AE18" s="60" t="str">
        <f t="shared" si="2"/>
        <v>000000010001</v>
      </c>
      <c r="AF18" s="61" t="str">
        <f t="shared" si="4"/>
        <v>100000000001000000000000010001</v>
      </c>
      <c r="AG18" s="62" t="str">
        <f t="shared" si="3"/>
        <v>20040011</v>
      </c>
      <c r="AH18" s="74">
        <f t="shared" si="5"/>
        <v>537133073</v>
      </c>
    </row>
    <row r="19" spans="1:34" ht="16.5" x14ac:dyDescent="0.3">
      <c r="A19" s="79" t="s">
        <v>58</v>
      </c>
      <c r="B19" s="82">
        <v>17</v>
      </c>
      <c r="C19" s="83"/>
      <c r="D19" s="84"/>
      <c r="E19" s="84"/>
      <c r="F19" s="84"/>
      <c r="G19" s="84"/>
      <c r="H19" s="84">
        <v>1</v>
      </c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>
        <v>1</v>
      </c>
      <c r="U19" s="84"/>
      <c r="V19" s="84"/>
      <c r="W19" s="84"/>
      <c r="X19" s="84"/>
      <c r="Y19" s="78"/>
      <c r="Z19" s="78"/>
      <c r="AA19" s="78"/>
      <c r="AB19" s="63">
        <v>18</v>
      </c>
      <c r="AC19" s="58" t="str">
        <f t="shared" si="0"/>
        <v>10010</v>
      </c>
      <c r="AD19" s="60" t="str">
        <f t="shared" si="1"/>
        <v>000001000000000001</v>
      </c>
      <c r="AE19" s="60" t="str">
        <f t="shared" si="2"/>
        <v>000000010010</v>
      </c>
      <c r="AF19" s="61" t="str">
        <f t="shared" si="4"/>
        <v>000001000000000001000000010010</v>
      </c>
      <c r="AG19" s="62" t="str">
        <f t="shared" si="3"/>
        <v>1001012</v>
      </c>
      <c r="AH19" s="74">
        <f t="shared" si="5"/>
        <v>16781330</v>
      </c>
    </row>
    <row r="20" spans="1:34" ht="16.5" x14ac:dyDescent="0.3">
      <c r="A20" s="79" t="s">
        <v>58</v>
      </c>
      <c r="B20" s="79">
        <v>18</v>
      </c>
      <c r="C20" s="80"/>
      <c r="D20" s="81"/>
      <c r="E20" s="81">
        <v>1</v>
      </c>
      <c r="F20" s="81"/>
      <c r="G20" s="81"/>
      <c r="H20" s="81"/>
      <c r="I20" s="81"/>
      <c r="J20" s="81">
        <v>1</v>
      </c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77"/>
      <c r="Z20" s="77"/>
      <c r="AA20" s="77"/>
      <c r="AB20" s="59">
        <v>0</v>
      </c>
      <c r="AC20" s="58" t="str">
        <f t="shared" si="0"/>
        <v>00000</v>
      </c>
      <c r="AD20" s="60" t="str">
        <f t="shared" si="1"/>
        <v>001000010000000000</v>
      </c>
      <c r="AE20" s="60" t="str">
        <f t="shared" si="2"/>
        <v>000000000000</v>
      </c>
      <c r="AF20" s="61" t="str">
        <f t="shared" si="4"/>
        <v>001000010000000000000000000000</v>
      </c>
      <c r="AG20" s="62" t="str">
        <f t="shared" si="3"/>
        <v>8400000</v>
      </c>
      <c r="AH20" s="74">
        <f t="shared" si="5"/>
        <v>138412032</v>
      </c>
    </row>
    <row r="21" spans="1:34" ht="16.5" x14ac:dyDescent="0.3">
      <c r="A21" s="82" t="s">
        <v>61</v>
      </c>
      <c r="B21" s="82">
        <v>19</v>
      </c>
      <c r="C21" s="83"/>
      <c r="D21" s="84"/>
      <c r="E21" s="84"/>
      <c r="F21" s="84">
        <v>1</v>
      </c>
      <c r="G21" s="84"/>
      <c r="H21" s="84"/>
      <c r="I21" s="84"/>
      <c r="J21" s="84"/>
      <c r="K21" s="84"/>
      <c r="L21" s="84"/>
      <c r="M21" s="84"/>
      <c r="N21" s="84">
        <v>1</v>
      </c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78"/>
      <c r="Z21" s="78"/>
      <c r="AA21" s="78"/>
      <c r="AB21" s="63">
        <v>20</v>
      </c>
      <c r="AC21" s="58" t="str">
        <f t="shared" si="0"/>
        <v>10100</v>
      </c>
      <c r="AD21" s="60" t="str">
        <f t="shared" si="1"/>
        <v>000100000001000000</v>
      </c>
      <c r="AE21" s="60" t="str">
        <f t="shared" si="2"/>
        <v>000000010100</v>
      </c>
      <c r="AF21" s="61" t="str">
        <f t="shared" si="4"/>
        <v>000100000001000000000000010100</v>
      </c>
      <c r="AG21" s="62" t="str">
        <f t="shared" si="3"/>
        <v>4040014</v>
      </c>
      <c r="AH21" s="74">
        <f t="shared" si="5"/>
        <v>67371028</v>
      </c>
    </row>
    <row r="22" spans="1:34" ht="16.5" x14ac:dyDescent="0.3">
      <c r="A22" s="82" t="s">
        <v>61</v>
      </c>
      <c r="B22" s="79">
        <v>20</v>
      </c>
      <c r="C22" s="80"/>
      <c r="D22" s="81"/>
      <c r="E22" s="81"/>
      <c r="F22" s="81">
        <v>1</v>
      </c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>
        <v>1</v>
      </c>
      <c r="S22" s="81"/>
      <c r="T22" s="81"/>
      <c r="U22" s="81"/>
      <c r="V22" s="81">
        <v>1</v>
      </c>
      <c r="W22" s="81"/>
      <c r="X22" s="81"/>
      <c r="Y22" s="77"/>
      <c r="Z22" s="77"/>
      <c r="AA22" s="77"/>
      <c r="AB22" s="59">
        <v>21</v>
      </c>
      <c r="AC22" s="58" t="str">
        <f t="shared" si="0"/>
        <v>10101</v>
      </c>
      <c r="AD22" s="60" t="str">
        <f t="shared" si="1"/>
        <v>000100000000000100</v>
      </c>
      <c r="AE22" s="60" t="str">
        <f t="shared" si="2"/>
        <v>010000010101</v>
      </c>
      <c r="AF22" s="61" t="str">
        <f t="shared" si="4"/>
        <v>000100000000000100010000010101</v>
      </c>
      <c r="AG22" s="62" t="str">
        <f t="shared" si="3"/>
        <v>4004415</v>
      </c>
      <c r="AH22" s="74">
        <f t="shared" si="5"/>
        <v>67126293</v>
      </c>
    </row>
    <row r="23" spans="1:34" ht="16.5" x14ac:dyDescent="0.3">
      <c r="A23" s="82" t="s">
        <v>61</v>
      </c>
      <c r="B23" s="82">
        <v>21</v>
      </c>
      <c r="C23" s="83"/>
      <c r="D23" s="84"/>
      <c r="E23" s="84">
        <v>1</v>
      </c>
      <c r="F23" s="84"/>
      <c r="G23" s="84"/>
      <c r="H23" s="84"/>
      <c r="I23" s="84"/>
      <c r="J23" s="84"/>
      <c r="K23" s="84"/>
      <c r="L23" s="84"/>
      <c r="M23" s="84"/>
      <c r="N23" s="84"/>
      <c r="O23" s="84">
        <v>1</v>
      </c>
      <c r="P23" s="84"/>
      <c r="Q23" s="84"/>
      <c r="R23" s="84"/>
      <c r="S23" s="84">
        <v>1</v>
      </c>
      <c r="T23" s="84"/>
      <c r="U23" s="84"/>
      <c r="V23" s="84"/>
      <c r="W23" s="84"/>
      <c r="X23" s="84"/>
      <c r="Y23" s="78"/>
      <c r="Z23" s="78"/>
      <c r="AA23" s="78"/>
      <c r="AB23" s="63">
        <v>0</v>
      </c>
      <c r="AC23" s="58" t="str">
        <f t="shared" si="0"/>
        <v>00000</v>
      </c>
      <c r="AD23" s="60" t="str">
        <f t="shared" si="1"/>
        <v>001000000000100010</v>
      </c>
      <c r="AE23" s="60" t="str">
        <f t="shared" si="2"/>
        <v>000000000000</v>
      </c>
      <c r="AF23" s="61" t="str">
        <f t="shared" si="4"/>
        <v>001000000000100010000000000000</v>
      </c>
      <c r="AG23" s="62" t="str">
        <f t="shared" si="3"/>
        <v>8022000</v>
      </c>
      <c r="AH23" s="74">
        <f t="shared" si="5"/>
        <v>134356992</v>
      </c>
    </row>
    <row r="24" spans="1:34" ht="16.5" x14ac:dyDescent="0.3">
      <c r="A24" s="79" t="s">
        <v>59</v>
      </c>
      <c r="B24" s="79">
        <v>22</v>
      </c>
      <c r="C24" s="80"/>
      <c r="D24" s="81"/>
      <c r="E24" s="81"/>
      <c r="F24" s="81">
        <v>1</v>
      </c>
      <c r="G24" s="81"/>
      <c r="H24" s="81"/>
      <c r="I24" s="81"/>
      <c r="J24" s="81"/>
      <c r="K24" s="81"/>
      <c r="L24" s="81"/>
      <c r="M24" s="81"/>
      <c r="N24" s="81">
        <v>1</v>
      </c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77"/>
      <c r="Z24" s="77"/>
      <c r="AA24" s="77"/>
      <c r="AB24" s="59">
        <v>23</v>
      </c>
      <c r="AC24" s="58" t="str">
        <f t="shared" si="0"/>
        <v>10111</v>
      </c>
      <c r="AD24" s="60" t="str">
        <f t="shared" si="1"/>
        <v>000100000001000000</v>
      </c>
      <c r="AE24" s="60" t="str">
        <f t="shared" si="2"/>
        <v>000000010111</v>
      </c>
      <c r="AF24" s="61" t="str">
        <f t="shared" si="4"/>
        <v>000100000001000000000000010111</v>
      </c>
      <c r="AG24" s="62" t="str">
        <f t="shared" si="3"/>
        <v>4040017</v>
      </c>
      <c r="AH24" s="74">
        <f t="shared" si="5"/>
        <v>67371031</v>
      </c>
    </row>
    <row r="25" spans="1:34" ht="16.5" x14ac:dyDescent="0.3">
      <c r="A25" s="79" t="s">
        <v>59</v>
      </c>
      <c r="B25" s="82">
        <v>23</v>
      </c>
      <c r="C25" s="83"/>
      <c r="D25" s="84"/>
      <c r="E25" s="84"/>
      <c r="F25" s="84"/>
      <c r="G25" s="84">
        <v>1</v>
      </c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>
        <v>1</v>
      </c>
      <c r="U25" s="84"/>
      <c r="V25" s="84"/>
      <c r="W25" s="84"/>
      <c r="X25" s="84"/>
      <c r="Y25" s="78"/>
      <c r="Z25" s="78"/>
      <c r="AA25" s="78"/>
      <c r="AB25" s="59">
        <v>24</v>
      </c>
      <c r="AC25" s="58" t="str">
        <f t="shared" si="0"/>
        <v>11000</v>
      </c>
      <c r="AD25" s="60" t="str">
        <f t="shared" si="1"/>
        <v>000010000000000001</v>
      </c>
      <c r="AE25" s="60" t="str">
        <f t="shared" si="2"/>
        <v>000000011000</v>
      </c>
      <c r="AF25" s="61" t="str">
        <f t="shared" si="4"/>
        <v>000010000000000001000000011000</v>
      </c>
      <c r="AG25" s="62" t="str">
        <f t="shared" si="3"/>
        <v>2001018</v>
      </c>
      <c r="AH25" s="74">
        <f t="shared" si="5"/>
        <v>33558552</v>
      </c>
    </row>
    <row r="26" spans="1:34" ht="16.5" x14ac:dyDescent="0.3">
      <c r="A26" s="79" t="s">
        <v>59</v>
      </c>
      <c r="B26" s="79">
        <v>24</v>
      </c>
      <c r="C26" s="80"/>
      <c r="D26" s="81"/>
      <c r="E26" s="81">
        <v>1</v>
      </c>
      <c r="F26" s="81"/>
      <c r="G26" s="81"/>
      <c r="H26" s="81"/>
      <c r="I26" s="81"/>
      <c r="J26" s="81"/>
      <c r="K26" s="81"/>
      <c r="L26" s="81"/>
      <c r="M26" s="81"/>
      <c r="N26" s="81"/>
      <c r="O26" s="81">
        <v>1</v>
      </c>
      <c r="P26" s="81"/>
      <c r="Q26" s="81"/>
      <c r="R26" s="81"/>
      <c r="S26" s="81"/>
      <c r="T26" s="81"/>
      <c r="U26" s="81"/>
      <c r="V26" s="81"/>
      <c r="W26" s="81"/>
      <c r="X26" s="81"/>
      <c r="Y26" s="77"/>
      <c r="Z26" s="77"/>
      <c r="AA26" s="77"/>
      <c r="AB26" s="63">
        <v>0</v>
      </c>
      <c r="AC26" s="58" t="str">
        <f t="shared" si="0"/>
        <v>00000</v>
      </c>
      <c r="AD26" s="60" t="str">
        <f t="shared" si="1"/>
        <v>001000000000100000</v>
      </c>
      <c r="AE26" s="60" t="str">
        <f t="shared" si="2"/>
        <v>000000000000</v>
      </c>
      <c r="AF26" s="61" t="str">
        <f t="shared" si="4"/>
        <v>001000000000100000000000000000</v>
      </c>
      <c r="AG26" s="62" t="str">
        <f t="shared" si="3"/>
        <v>8020000</v>
      </c>
      <c r="AH26" s="74">
        <f t="shared" si="5"/>
        <v>134348800</v>
      </c>
    </row>
    <row r="27" spans="1:34" s="64" customFormat="1" ht="16.5" x14ac:dyDescent="0.3">
      <c r="B27" s="65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7"/>
      <c r="AC27" s="66"/>
      <c r="AD27" s="67"/>
      <c r="AE27" s="67"/>
      <c r="AF27" s="68"/>
      <c r="AG27" s="85" t="str">
        <f>IF(AH27&lt;&gt;3098325656,"错误","正确")</f>
        <v>正确</v>
      </c>
      <c r="AH27" s="66">
        <f>SUM(AH2:AH26)</f>
        <v>3098325656</v>
      </c>
    </row>
    <row r="28" spans="1:34" s="64" customFormat="1" ht="16.5" x14ac:dyDescent="0.3">
      <c r="A28" s="95" t="s">
        <v>47</v>
      </c>
      <c r="B28" s="95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66"/>
      <c r="AB28" s="67"/>
      <c r="AC28" s="66"/>
      <c r="AD28" s="67"/>
      <c r="AE28" s="67"/>
      <c r="AF28" s="70"/>
      <c r="AG28" s="69"/>
    </row>
    <row r="29" spans="1:34" s="64" customFormat="1" ht="16.5" x14ac:dyDescent="0.3">
      <c r="A29" s="95" t="s">
        <v>54</v>
      </c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66"/>
      <c r="AB29" s="67"/>
      <c r="AC29" s="66"/>
      <c r="AD29" s="67"/>
      <c r="AE29" s="67"/>
      <c r="AF29" s="71"/>
      <c r="AG29" s="69"/>
      <c r="AH29" s="66"/>
    </row>
    <row r="30" spans="1:34" s="64" customFormat="1" ht="16.5" x14ac:dyDescent="0.3">
      <c r="A30" s="95" t="s">
        <v>48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72" t="s">
        <v>49</v>
      </c>
      <c r="AB30" s="67"/>
      <c r="AC30" s="66"/>
      <c r="AD30" s="67"/>
      <c r="AE30" s="67"/>
      <c r="AF30" s="71"/>
      <c r="AG30" s="69"/>
    </row>
    <row r="31" spans="1:34" s="64" customFormat="1" ht="16.5" x14ac:dyDescent="0.3">
      <c r="A31" s="95" t="s">
        <v>50</v>
      </c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66"/>
      <c r="AB31" s="67"/>
      <c r="AC31" s="66"/>
      <c r="AD31" s="67"/>
      <c r="AE31" s="67"/>
      <c r="AF31" s="71"/>
      <c r="AG31" s="69"/>
    </row>
    <row r="32" spans="1:34" s="64" customFormat="1" ht="16.5" x14ac:dyDescent="0.3">
      <c r="B32" s="65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7"/>
      <c r="AC32" s="66"/>
      <c r="AD32" s="67"/>
      <c r="AE32" s="67"/>
      <c r="AF32" s="71"/>
      <c r="AG32" s="69"/>
    </row>
  </sheetData>
  <sheetProtection sheet="1" objects="1" scenarios="1"/>
  <protectedRanges>
    <protectedRange sqref="A1:AB1048576" name="区域1"/>
  </protectedRanges>
  <mergeCells count="4">
    <mergeCell ref="A28:Z28"/>
    <mergeCell ref="A29:Z29"/>
    <mergeCell ref="A30:Z30"/>
    <mergeCell ref="A31:Z31"/>
  </mergeCells>
  <phoneticPr fontId="18" type="noConversion"/>
  <conditionalFormatting sqref="C27:P27 AA27:AE27">
    <cfRule type="containsText" dxfId="65" priority="106" operator="containsText" text="1">
      <formula>NOT(ISERROR(SEARCH("1",C27)))</formula>
    </cfRule>
  </conditionalFormatting>
  <conditionalFormatting sqref="AC2:AC26">
    <cfRule type="containsText" dxfId="64" priority="107" operator="containsText" text="1">
      <formula>NOT(ISERROR(SEARCH("1",AC2)))</formula>
    </cfRule>
  </conditionalFormatting>
  <conditionalFormatting sqref="AF1 C32:P1048576 AC2:AC26">
    <cfRule type="containsText" dxfId="63" priority="109" operator="containsText" text="1">
      <formula>NOT(ISERROR(SEARCH("1",C1)))</formula>
    </cfRule>
  </conditionalFormatting>
  <conditionalFormatting sqref="Q27:Z27">
    <cfRule type="containsText" dxfId="62" priority="99" operator="containsText" text="1">
      <formula>NOT(ISERROR(SEARCH("1",Q27)))</formula>
    </cfRule>
  </conditionalFormatting>
  <conditionalFormatting sqref="Q32:Z1048576">
    <cfRule type="containsText" dxfId="61" priority="100" operator="containsText" text="1">
      <formula>NOT(ISERROR(SEARCH("1",Q32)))</formula>
    </cfRule>
  </conditionalFormatting>
  <conditionalFormatting sqref="AG1">
    <cfRule type="containsText" dxfId="60" priority="89" operator="containsText" text="1">
      <formula>NOT(ISERROR(SEARCH("1",AG1)))</formula>
    </cfRule>
  </conditionalFormatting>
  <conditionalFormatting sqref="AA2:AA3">
    <cfRule type="containsText" dxfId="59" priority="59" operator="containsText" text="1">
      <formula>NOT(ISERROR(SEARCH("1",AA2)))</formula>
    </cfRule>
  </conditionalFormatting>
  <conditionalFormatting sqref="AA4:AA10">
    <cfRule type="containsText" dxfId="58" priority="58" operator="containsText" text="1">
      <formula>NOT(ISERROR(SEARCH("1",AA4)))</formula>
    </cfRule>
  </conditionalFormatting>
  <conditionalFormatting sqref="AA4:AA10">
    <cfRule type="containsText" dxfId="57" priority="57" operator="containsText" text="1">
      <formula>NOT(ISERROR(SEARCH("1",AA4)))</formula>
    </cfRule>
  </conditionalFormatting>
  <conditionalFormatting sqref="AA11:AA26">
    <cfRule type="containsText" dxfId="56" priority="56" operator="containsText" text="1">
      <formula>NOT(ISERROR(SEARCH("1",AA11)))</formula>
    </cfRule>
  </conditionalFormatting>
  <conditionalFormatting sqref="AA2:AA10">
    <cfRule type="containsText" dxfId="55" priority="60" operator="containsText" text="1">
      <formula>NOT(ISERROR(SEARCH("1",AA2)))</formula>
    </cfRule>
  </conditionalFormatting>
  <conditionalFormatting sqref="AA11:AA26">
    <cfRule type="containsText" dxfId="54" priority="55" operator="containsText" text="1">
      <formula>NOT(ISERROR(SEARCH("1",AA11)))</formula>
    </cfRule>
  </conditionalFormatting>
  <conditionalFormatting sqref="AA11:AA26">
    <cfRule type="containsText" dxfId="53" priority="54" operator="containsText" text="1">
      <formula>NOT(ISERROR(SEARCH("1",AA11)))</formula>
    </cfRule>
  </conditionalFormatting>
  <conditionalFormatting sqref="Y2:AA26">
    <cfRule type="containsText" dxfId="52" priority="53" operator="containsText" text="1">
      <formula>NOT(ISERROR(SEARCH("1",Y2)))</formula>
    </cfRule>
  </conditionalFormatting>
  <conditionalFormatting sqref="Y11:Y26">
    <cfRule type="containsText" dxfId="51" priority="50" operator="containsText" text="1">
      <formula>NOT(ISERROR(SEARCH("1",Y11)))</formula>
    </cfRule>
  </conditionalFormatting>
  <conditionalFormatting sqref="Z2:Z10">
    <cfRule type="containsText" dxfId="50" priority="48" operator="containsText" text="1">
      <formula>NOT(ISERROR(SEARCH("1",Z2)))</formula>
    </cfRule>
  </conditionalFormatting>
  <conditionalFormatting sqref="Y11:Y26">
    <cfRule type="containsText" dxfId="49" priority="49" operator="containsText" text="1">
      <formula>NOT(ISERROR(SEARCH("1",Y11)))</formula>
    </cfRule>
  </conditionalFormatting>
  <conditionalFormatting sqref="Z4:Z10">
    <cfRule type="containsText" dxfId="48" priority="47" operator="containsText" text="1">
      <formula>NOT(ISERROR(SEARCH("1",Z4)))</formula>
    </cfRule>
  </conditionalFormatting>
  <conditionalFormatting sqref="Z11:Z26">
    <cfRule type="containsText" dxfId="47" priority="46" operator="containsText" text="1">
      <formula>NOT(ISERROR(SEARCH("1",Z11)))</formula>
    </cfRule>
  </conditionalFormatting>
  <conditionalFormatting sqref="Z11:Z26">
    <cfRule type="containsText" dxfId="46" priority="45" operator="containsText" text="1">
      <formula>NOT(ISERROR(SEARCH("1",Z11)))</formula>
    </cfRule>
  </conditionalFormatting>
  <conditionalFormatting sqref="Y4:Y10">
    <cfRule type="containsText" dxfId="45" priority="43" operator="containsText" text="1">
      <formula>NOT(ISERROR(SEARCH("1",Y4)))</formula>
    </cfRule>
  </conditionalFormatting>
  <conditionalFormatting sqref="Y11:Y26">
    <cfRule type="containsText" dxfId="44" priority="42" operator="containsText" text="1">
      <formula>NOT(ISERROR(SEARCH("1",Y11)))</formula>
    </cfRule>
  </conditionalFormatting>
  <conditionalFormatting sqref="Y2:Y10">
    <cfRule type="containsText" dxfId="43" priority="52" operator="containsText" text="1">
      <formula>NOT(ISERROR(SEARCH("1",Y2)))</formula>
    </cfRule>
  </conditionalFormatting>
  <conditionalFormatting sqref="Y11:Y26">
    <cfRule type="containsText" dxfId="42" priority="41" operator="containsText" text="1">
      <formula>NOT(ISERROR(SEARCH("1",Y11)))</formula>
    </cfRule>
  </conditionalFormatting>
  <conditionalFormatting sqref="Y4:Y10">
    <cfRule type="containsText" dxfId="41" priority="51" operator="containsText" text="1">
      <formula>NOT(ISERROR(SEARCH("1",Y4)))</formula>
    </cfRule>
  </conditionalFormatting>
  <conditionalFormatting sqref="Z11:Z26">
    <cfRule type="containsText" dxfId="40" priority="38" operator="containsText" text="1">
      <formula>NOT(ISERROR(SEARCH("1",Z11)))</formula>
    </cfRule>
  </conditionalFormatting>
  <conditionalFormatting sqref="Z11:Z26">
    <cfRule type="containsText" dxfId="39" priority="37" operator="containsText" text="1">
      <formula>NOT(ISERROR(SEARCH("1",Z11)))</formula>
    </cfRule>
  </conditionalFormatting>
  <conditionalFormatting sqref="AA11:AA26">
    <cfRule type="containsText" dxfId="38" priority="34" operator="containsText" text="1">
      <formula>NOT(ISERROR(SEARCH("1",AA11)))</formula>
    </cfRule>
  </conditionalFormatting>
  <conditionalFormatting sqref="AA2:AA10">
    <cfRule type="containsText" dxfId="37" priority="36" operator="containsText" text="1">
      <formula>NOT(ISERROR(SEARCH("1",AA2)))</formula>
    </cfRule>
  </conditionalFormatting>
  <conditionalFormatting sqref="AA4:AA10">
    <cfRule type="containsText" dxfId="36" priority="35" operator="containsText" text="1">
      <formula>NOT(ISERROR(SEARCH("1",AA4)))</formula>
    </cfRule>
  </conditionalFormatting>
  <conditionalFormatting sqref="AA11:AA26">
    <cfRule type="containsText" dxfId="35" priority="33" operator="containsText" text="1">
      <formula>NOT(ISERROR(SEARCH("1",AA11)))</formula>
    </cfRule>
  </conditionalFormatting>
  <conditionalFormatting sqref="Y2:Y10">
    <cfRule type="containsText" dxfId="34" priority="44" operator="containsText" text="1">
      <formula>NOT(ISERROR(SEARCH("1",Y2)))</formula>
    </cfRule>
  </conditionalFormatting>
  <conditionalFormatting sqref="Z4:Z10">
    <cfRule type="containsText" dxfId="33" priority="39" operator="containsText" text="1">
      <formula>NOT(ISERROR(SEARCH("1",Z4)))</formula>
    </cfRule>
  </conditionalFormatting>
  <conditionalFormatting sqref="Z2:Z10">
    <cfRule type="containsText" dxfId="32" priority="40" operator="containsText" text="1">
      <formula>NOT(ISERROR(SEARCH("1",Z2)))</formula>
    </cfRule>
  </conditionalFormatting>
  <conditionalFormatting sqref="C2:C14 T2:V14">
    <cfRule type="cellIs" dxfId="31" priority="32" operator="equal">
      <formula>1</formula>
    </cfRule>
  </conditionalFormatting>
  <conditionalFormatting sqref="J2:J14">
    <cfRule type="cellIs" dxfId="30" priority="31" operator="equal">
      <formula>1</formula>
    </cfRule>
  </conditionalFormatting>
  <conditionalFormatting sqref="K2:K14">
    <cfRule type="cellIs" dxfId="29" priority="30" operator="equal">
      <formula>1</formula>
    </cfRule>
  </conditionalFormatting>
  <conditionalFormatting sqref="W2:X14">
    <cfRule type="cellIs" dxfId="28" priority="29" operator="equal">
      <formula>1</formula>
    </cfRule>
  </conditionalFormatting>
  <conditionalFormatting sqref="M2:M14">
    <cfRule type="cellIs" dxfId="27" priority="28" operator="equal">
      <formula>1</formula>
    </cfRule>
  </conditionalFormatting>
  <conditionalFormatting sqref="D2:D14">
    <cfRule type="cellIs" dxfId="26" priority="27" operator="equal">
      <formula>1</formula>
    </cfRule>
  </conditionalFormatting>
  <conditionalFormatting sqref="L2:L14">
    <cfRule type="cellIs" dxfId="25" priority="26" operator="equal">
      <formula>1</formula>
    </cfRule>
  </conditionalFormatting>
  <conditionalFormatting sqref="I2:I14">
    <cfRule type="cellIs" dxfId="24" priority="25" operator="equal">
      <formula>1</formula>
    </cfRule>
  </conditionalFormatting>
  <conditionalFormatting sqref="N2:N14">
    <cfRule type="cellIs" dxfId="23" priority="24" operator="equal">
      <formula>1</formula>
    </cfRule>
  </conditionalFormatting>
  <conditionalFormatting sqref="P2:P14">
    <cfRule type="cellIs" dxfId="22" priority="23" operator="equal">
      <formula>1</formula>
    </cfRule>
  </conditionalFormatting>
  <conditionalFormatting sqref="Q2:Q14">
    <cfRule type="cellIs" dxfId="21" priority="20" operator="equal">
      <formula>1</formula>
    </cfRule>
  </conditionalFormatting>
  <conditionalFormatting sqref="F2:F14">
    <cfRule type="cellIs" dxfId="20" priority="22" operator="equal">
      <formula>1</formula>
    </cfRule>
  </conditionalFormatting>
  <conditionalFormatting sqref="O2:O14">
    <cfRule type="cellIs" dxfId="19" priority="21" operator="equal">
      <formula>1</formula>
    </cfRule>
  </conditionalFormatting>
  <conditionalFormatting sqref="R2:S14">
    <cfRule type="cellIs" dxfId="18" priority="19" operator="equal">
      <formula>1</formula>
    </cfRule>
  </conditionalFormatting>
  <conditionalFormatting sqref="E2:E14">
    <cfRule type="cellIs" dxfId="17" priority="18" operator="equal">
      <formula>1</formula>
    </cfRule>
  </conditionalFormatting>
  <conditionalFormatting sqref="G2:H14">
    <cfRule type="cellIs" dxfId="16" priority="17" operator="equal">
      <formula>1</formula>
    </cfRule>
  </conditionalFormatting>
  <conditionalFormatting sqref="C15:C26 T15:V26">
    <cfRule type="cellIs" dxfId="15" priority="16" operator="equal">
      <formula>1</formula>
    </cfRule>
  </conditionalFormatting>
  <conditionalFormatting sqref="J15:J26">
    <cfRule type="cellIs" dxfId="14" priority="15" operator="equal">
      <formula>1</formula>
    </cfRule>
  </conditionalFormatting>
  <conditionalFormatting sqref="K15:K26">
    <cfRule type="cellIs" dxfId="13" priority="14" operator="equal">
      <formula>1</formula>
    </cfRule>
  </conditionalFormatting>
  <conditionalFormatting sqref="W15:X26">
    <cfRule type="cellIs" dxfId="12" priority="13" operator="equal">
      <formula>1</formula>
    </cfRule>
  </conditionalFormatting>
  <conditionalFormatting sqref="M15:M26">
    <cfRule type="cellIs" dxfId="11" priority="12" operator="equal">
      <formula>1</formula>
    </cfRule>
  </conditionalFormatting>
  <conditionalFormatting sqref="D15:D26">
    <cfRule type="cellIs" dxfId="10" priority="11" operator="equal">
      <formula>1</formula>
    </cfRule>
  </conditionalFormatting>
  <conditionalFormatting sqref="L15:L26">
    <cfRule type="cellIs" dxfId="9" priority="10" operator="equal">
      <formula>1</formula>
    </cfRule>
  </conditionalFormatting>
  <conditionalFormatting sqref="I15:I26">
    <cfRule type="cellIs" dxfId="8" priority="9" operator="equal">
      <formula>1</formula>
    </cfRule>
  </conditionalFormatting>
  <conditionalFormatting sqref="N15:N26">
    <cfRule type="cellIs" dxfId="7" priority="8" operator="equal">
      <formula>1</formula>
    </cfRule>
  </conditionalFormatting>
  <conditionalFormatting sqref="P15:P26">
    <cfRule type="cellIs" dxfId="6" priority="7" operator="equal">
      <formula>1</formula>
    </cfRule>
  </conditionalFormatting>
  <conditionalFormatting sqref="Q15:Q26">
    <cfRule type="cellIs" dxfId="5" priority="4" operator="equal">
      <formula>1</formula>
    </cfRule>
  </conditionalFormatting>
  <conditionalFormatting sqref="F15:F26">
    <cfRule type="cellIs" dxfId="4" priority="6" operator="equal">
      <formula>1</formula>
    </cfRule>
  </conditionalFormatting>
  <conditionalFormatting sqref="O15:O26">
    <cfRule type="cellIs" dxfId="3" priority="5" operator="equal">
      <formula>1</formula>
    </cfRule>
  </conditionalFormatting>
  <conditionalFormatting sqref="R15:S26">
    <cfRule type="cellIs" dxfId="2" priority="3" operator="equal">
      <formula>1</formula>
    </cfRule>
  </conditionalFormatting>
  <conditionalFormatting sqref="E15:E26">
    <cfRule type="cellIs" dxfId="1" priority="2" operator="equal">
      <formula>1</formula>
    </cfRule>
  </conditionalFormatting>
  <conditionalFormatting sqref="G15:H26">
    <cfRule type="cellIs" dxfId="0" priority="1" operator="equal">
      <formula>1</formula>
    </cfRule>
  </conditionalFormatting>
  <dataValidations xWindow="354" yWindow="918" count="10">
    <dataValidation allowBlank="1" showInputMessage="1" showErrorMessage="1" promptTitle="输出" prompt="输出，只填为1的情况，为零或无关项x不填" sqref="C20:F26 I20:X26" xr:uid="{00000000-0002-0000-0200-000000000000}"/>
    <dataValidation allowBlank="1" showInputMessage="1" showErrorMessage="1" promptTitle="输出" prompt="输出，只填为1的情况，为零或无关项x不填_x000a__x000a_不需要使用的输出列可清空数据后隐藏！！" sqref="C1:X1 C2:F19 I2:X19" xr:uid="{00000000-0002-0000-0200-000001000000}"/>
    <dataValidation allowBlank="1" showInputMessage="1" showErrorMessage="1" promptTitle="微指令" prompt="根据前述字段自动生成   微操作控制信号 + 判断字段 + 下址字段" sqref="AF1:AF1048576" xr:uid="{00000000-0002-0000-0200-000002000000}"/>
    <dataValidation allowBlank="1" showInputMessage="1" showErrorMessage="1" promptTitle="微指令十六进制编码" prompt="将这部分数据直接复制粘贴到控存中即可" sqref="AG1" xr:uid="{00000000-0002-0000-0200-000003000000}"/>
    <dataValidation allowBlank="1" showInputMessage="1" showErrorMessage="1" promptTitle="P字段" prompt="用于进行微指令地址分支，在本实验中只有译码阶段需要进行微指令地址分支" sqref="AA27:AA1048576 AA1" xr:uid="{00000000-0002-0000-0200-000004000000}"/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Y1:Z1 Y2:AA26" xr:uid="{00000000-0002-0000-0200-000005000000}"/>
    <dataValidation allowBlank="1" showInputMessage="1" showErrorMessage="1" promptTitle="指令周期状态" prompt="对应状态转换图中的状态" sqref="B32:B1048576 B1:B27" xr:uid="{00000000-0002-0000-0200-000006000000}"/>
    <dataValidation allowBlank="1" showInputMessage="1" showErrorMessage="1" promptTitle="控制信号" prompt="不同指令周期对应不同状态，产生不同的控制信号，控制信号的生成仅仅与状态相关" sqref="C27:Z27" xr:uid="{00000000-0002-0000-0200-000007000000}"/>
    <dataValidation allowBlank="1" showInputMessage="1" showErrorMessage="1" promptTitle="微指令功能" prompt="对于微程序，一条指令执行可能需要多条微指令，这列需要大家合理放置微程序。" sqref="A1:A1048576" xr:uid="{00000000-0002-0000-0200-000008000000}"/>
    <dataValidation allowBlank="1" showInputMessage="1" showErrorMessage="1" promptTitle="下址字段" prompt="用于给出当前微指令执行完毕后下一条微指令的位置。" sqref="AB1:AE1048576" xr:uid="{00000000-0002-0000-0200-000009000000}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微程序地址入口表</vt:lpstr>
      <vt:lpstr>微程序入口查找逻辑自动生成</vt:lpstr>
      <vt:lpstr>微程序自动生成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清林</cp:lastModifiedBy>
  <cp:lastPrinted>2019-03-05T06:30:00Z</cp:lastPrinted>
  <dcterms:created xsi:type="dcterms:W3CDTF">2018-06-11T03:29:00Z</dcterms:created>
  <dcterms:modified xsi:type="dcterms:W3CDTF">2024-05-29T07:38:53Z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