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7812"/>
  </bookViews>
  <sheets>
    <sheet name="Tabelle 1" sheetId="1" r:id="rId1"/>
  </sheets>
  <calcPr calcId="171027"/>
</workbook>
</file>

<file path=xl/calcChain.xml><?xml version="1.0" encoding="utf-8"?>
<calcChain xmlns="http://schemas.openxmlformats.org/spreadsheetml/2006/main">
  <c r="D100" i="1" l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D1" i="1"/>
  <c r="C1" i="1"/>
  <c r="B1" i="1"/>
</calcChain>
</file>

<file path=xl/sharedStrings.xml><?xml version="1.0" encoding="utf-8"?>
<sst xmlns="http://schemas.openxmlformats.org/spreadsheetml/2006/main" count="559" uniqueCount="125">
  <si>
    <t>TUW-137078</t>
  </si>
  <si>
    <t>null</t>
  </si>
  <si>
    <t>none extracted value</t>
  </si>
  <si>
    <t>none expected</t>
  </si>
  <si>
    <t>NA</t>
  </si>
  <si>
    <t>TUW-138011</t>
  </si>
  <si>
    <t>TUW-138447</t>
  </si>
  <si>
    <t>P.G. Anderson “Neural network application to the color scanner and printer calibrations”. Journal of Electronic
Imaging 1: 25</t>
  </si>
  <si>
    <t>TUW-138544</t>
  </si>
  <si>
    <t>TUW-138547</t>
  </si>
  <si>
    <t>TUW-139299</t>
  </si>
  <si>
    <t>March</t>
  </si>
  <si>
    <t>TUW-139761</t>
  </si>
  <si>
    <t>TUW-139769</t>
  </si>
  <si>
    <t>Proceedings of IJCAI</t>
  </si>
  <si>
    <t>TUW-139781</t>
  </si>
  <si>
    <t>MIC2005. The 6th Metaheuristics International Conference 775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</si>
  <si>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</si>
  <si>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</si>
  <si>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</si>
  <si>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</si>
  <si>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</si>
  <si>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</si>
  <si>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</si>
  <si>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</si>
  <si>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</si>
  <si>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</si>
  <si>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</si>
  <si>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</si>
  <si>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</si>
  <si>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</si>
  <si>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</si>
  <si>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Journal of Artificial Intelligence Research</t>
  </si>
  <si>
    <t>TUW-141618</t>
  </si>
  <si>
    <t>TUW-141758</t>
  </si>
  <si>
    <t>TUW-168222</t>
  </si>
  <si>
    <t>TUW-168482</t>
  </si>
  <si>
    <t>TUW-169511</t>
  </si>
  <si>
    <t>TUW-172697</t>
  </si>
  <si>
    <t>Ferreira, M., Baptista, A. A., and Ramalho,
J. C. An intelligent decision support system for digital
preservation. Int. Journal Digital Libraries (IJDL)</t>
  </si>
  <si>
    <t>TUW-174216</t>
  </si>
  <si>
    <t>Journal of Universal Computer Science</t>
  </si>
  <si>
    <t>Journal of Universal Computer Science, vol.</t>
  </si>
  <si>
    <t>TUW-175428</t>
  </si>
  <si>
    <t>N. Mladenovic. A variable neighborhood algorithm - a new metaheuristic for
combinatorial optimization. Abstracts of papers presented at Optimization Days,
page</t>
  </si>
  <si>
    <t>TUW-176087</t>
  </si>
  <si>
    <t>TUW-177140</t>
  </si>
  <si>
    <t>TUW-179146</t>
  </si>
  <si>
    <t>Authorized licensed use limited to: Universitatsbibliothek der TU Wien. Downloaded on December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</si>
  <si>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</si>
  <si>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</si>
  <si>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</si>
  <si>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</si>
  <si>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</si>
  <si>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</si>
  <si>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</si>
  <si>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</si>
  <si>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Schreiber, J., Stern, P. A review of the literature on
evidence-based practice in physical therapy. The
Internet Journal of Allied Health Sciences and Practice.</t>
  </si>
  <si>
    <t>TUW-191715</t>
  </si>
  <si>
    <t>Bul. Inst. Polit. Iaşi, t. LVI (LX), f.</t>
  </si>
  <si>
    <t>TUW-191977</t>
  </si>
  <si>
    <t>TUW-192724</t>
  </si>
  <si>
    <t>TUW-194085</t>
  </si>
  <si>
    <t>TUW-194561</t>
  </si>
  <si>
    <t>EPTCS</t>
  </si>
  <si>
    <t>TUW-194660</t>
  </si>
  <si>
    <t>TUW-197422</t>
  </si>
  <si>
    <t>TUW-197852</t>
  </si>
  <si>
    <t>Volume</t>
  </si>
  <si>
    <t>TUW-198400</t>
  </si>
  <si>
    <t>TUW-198401</t>
  </si>
  <si>
    <t>Acquiring COTS
software selection requirements. IEEE Software</t>
  </si>
  <si>
    <t>TUW-198405</t>
  </si>
  <si>
    <t>TUW-198408</t>
  </si>
  <si>
    <t>TUW-200745</t>
  </si>
  <si>
    <t>TUW-200748</t>
  </si>
  <si>
    <t>R =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</si>
  <si>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</si>
  <si>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</si>
  <si>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</si>
  <si>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</si>
  <si>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</si>
  <si>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</si>
  <si>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</si>
  <si>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</si>
  <si>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</si>
  <si>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International Journal of Web &amp;
Semantic Technology</t>
  </si>
  <si>
    <t>TUW-203409</t>
  </si>
  <si>
    <t>TUW-203924</t>
  </si>
  <si>
    <t>TUW-204724</t>
  </si>
  <si>
    <t>TUW-205557</t>
  </si>
  <si>
    <t>TUW-205933</t>
  </si>
  <si>
    <t>ITHEA IJ and IBS Sample Sheet 2011</t>
  </si>
  <si>
    <t>TUW-213513</t>
  </si>
  <si>
    <t>TUW-216744</t>
  </si>
  <si>
    <t>Schreier G, Hayn D, Ammenwerth E, editors.Tagungsband der eHealth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</si>
  <si>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</si>
  <si>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</si>
  <si>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</si>
  <si>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</si>
  <si>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</si>
  <si>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</si>
  <si>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</si>
  <si>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</si>
  <si>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</si>
  <si>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</si>
  <si>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</si>
  <si>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</si>
  <si>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</si>
  <si>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</si>
  <si>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</si>
  <si>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International Conference on e-Learning’14</t>
  </si>
  <si>
    <t>TUW-240858</t>
  </si>
  <si>
    <t>TUW-245336</t>
  </si>
  <si>
    <t>TUW-245799</t>
  </si>
  <si>
    <t>ANUL XXII, NR.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</si>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</sst>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topLeftCell="A83" workbookViewId="0">
      <selection activeCell="E106" sqref="E106"/>
    </sheetView>
  </sheetViews>
  <sheetFormatPr baseColWidth="10" defaultColWidth="8.88671875" defaultRowHeight="14.4" x14ac:dyDescent="0.3"/>
  <cols>
    <col min="1" max="1" width="12.88671875" bestFit="1" customWidth="1"/>
    <col min="2" max="4" width="2.109375" bestFit="1" customWidth="1"/>
    <col min="5" max="5" width="57.5546875" bestFit="1" customWidth="1"/>
    <col min="6" max="6" width="99.5546875" bestFit="1" customWidth="1"/>
    <col min="7" max="7" width="19.88671875" bestFit="1" customWidth="1"/>
    <col min="8" max="8" width="14.33203125" bestFit="1" customWidth="1"/>
    <col min="9" max="9" width="4.88671875" bestFit="1" customWidth="1"/>
  </cols>
  <sheetData>
    <row r="1" spans="1:9" x14ac:dyDescent="0.3">
      <c r="A1" s="1" t="s">
        <v>0</v>
      </c>
      <c r="B1" s="2" t="str">
        <f>HYPERLINK("D:\Java\git\MethodDemosGit\MethodDemos\output\groundtruth\TUW-137078.pdf")</f>
        <v>D:\Java\git\MethodDemosGit\MethodDemos\output\groundtruth\TUW-137078.pdf</v>
      </c>
      <c r="C1" s="3" t="str">
        <f>HYPERLINK("D:\Java\git\MethodDemosGit\MethodDemos\output\result\result-TUW-137078-xstream.xml")</f>
        <v>D:\Java\git\MethodDemosGit\MethodDemos\output\result\result-TUW-137078-xstream.xml</v>
      </c>
      <c r="D1" s="4" t="str">
        <f>HYPERLINK("D:\Java\git\MethodDemosGit\MethodDemos\output\extracted\cermine\cermine-TUW-137078-xstream.xml")</f>
        <v>D:\Java\git\MethodDemosGit\MethodDemos\output\extracted\cermine\cermine-TUW-137078-xstream.xml</v>
      </c>
      <c r="E1" t="s">
        <v>1</v>
      </c>
      <c r="F1" t="s">
        <v>1</v>
      </c>
      <c r="G1" s="5" t="s">
        <v>2</v>
      </c>
      <c r="H1" s="6" t="s">
        <v>3</v>
      </c>
      <c r="I1" s="7" t="s">
        <v>4</v>
      </c>
    </row>
    <row r="2" spans="1:9" x14ac:dyDescent="0.3">
      <c r="A2" s="8" t="s">
        <v>5</v>
      </c>
      <c r="B2" s="9" t="str">
        <f>HYPERLINK("D:\Java\git\MethodDemosGit\MethodDemos\output\groundtruth\TUW-138011.pdf")</f>
        <v>D:\Java\git\MethodDemosGit\MethodDemos\output\groundtruth\TUW-138011.pdf</v>
      </c>
      <c r="C2" s="10" t="str">
        <f>HYPERLINK("D:\Java\git\MethodDemosGit\MethodDemos\output\result\result-TUW-138011-xstream.xml")</f>
        <v>D:\Java\git\MethodDemosGit\MethodDemos\output\result\result-TUW-138011-xstream.xml</v>
      </c>
      <c r="D2" s="11" t="str">
        <f>HYPERLINK("D:\Java\git\MethodDemosGit\MethodDemos\output\extracted\cermine\cermine-TUW-138011-xstream.xml")</f>
        <v>D:\Java\git\MethodDemosGit\MethodDemos\output\extracted\cermine\cermine-TUW-138011-xstream.xml</v>
      </c>
      <c r="E2" t="s">
        <v>1</v>
      </c>
      <c r="F2" t="s">
        <v>1</v>
      </c>
      <c r="G2" s="12" t="s">
        <v>2</v>
      </c>
      <c r="H2" s="13" t="s">
        <v>3</v>
      </c>
      <c r="I2" s="14" t="s">
        <v>4</v>
      </c>
    </row>
    <row r="3" spans="1:9" ht="28.8" x14ac:dyDescent="0.3">
      <c r="A3" s="15" t="s">
        <v>6</v>
      </c>
      <c r="B3" s="16" t="str">
        <f>HYPERLINK("D:\Java\git\MethodDemosGit\MethodDemos\output\groundtruth\TUW-138447.pdf")</f>
        <v>D:\Java\git\MethodDemosGit\MethodDemos\output\groundtruth\TUW-138447.pdf</v>
      </c>
      <c r="C3" s="17" t="str">
        <f>HYPERLINK("D:\Java\git\MethodDemosGit\MethodDemos\output\result\result-TUW-138447-xstream.xml")</f>
        <v>D:\Java\git\MethodDemosGit\MethodDemos\output\result\result-TUW-138447-xstream.xml</v>
      </c>
      <c r="D3" s="18" t="str">
        <f>HYPERLINK("D:\Java\git\MethodDemosGit\MethodDemos\output\extracted\cermine\cermine-TUW-138447-xstream.xml")</f>
        <v>D:\Java\git\MethodDemosGit\MethodDemos\output\extracted\cermine\cermine-TUW-138447-xstream.xml</v>
      </c>
      <c r="E3" t="s">
        <v>1</v>
      </c>
      <c r="F3" s="19" t="s">
        <v>7</v>
      </c>
      <c r="G3" s="20">
        <v>0</v>
      </c>
      <c r="H3" s="21" t="s">
        <v>3</v>
      </c>
      <c r="I3" s="22">
        <v>0</v>
      </c>
    </row>
    <row r="4" spans="1:9" x14ac:dyDescent="0.3">
      <c r="A4" s="23" t="s">
        <v>8</v>
      </c>
      <c r="B4" s="24" t="str">
        <f>HYPERLINK("D:\Java\git\MethodDemosGit\MethodDemos\output\groundtruth\TUW-138544.pdf")</f>
        <v>D:\Java\git\MethodDemosGit\MethodDemos\output\groundtruth\TUW-138544.pdf</v>
      </c>
      <c r="C4" s="25" t="str">
        <f>HYPERLINK("D:\Java\git\MethodDemosGit\MethodDemos\output\result\result-TUW-138544-xstream.xml")</f>
        <v>D:\Java\git\MethodDemosGit\MethodDemos\output\result\result-TUW-138544-xstream.xml</v>
      </c>
      <c r="D4" s="26" t="str">
        <f>HYPERLINK("D:\Java\git\MethodDemosGit\MethodDemos\output\extracted\cermine\cermine-TUW-138544-xstream.xml")</f>
        <v>D:\Java\git\MethodDemosGit\MethodDemos\output\extracted\cermine\cermine-TUW-138544-xstream.xml</v>
      </c>
      <c r="E4" t="s">
        <v>1</v>
      </c>
      <c r="F4" t="s">
        <v>1</v>
      </c>
      <c r="G4" s="27" t="s">
        <v>2</v>
      </c>
      <c r="H4" s="28" t="s">
        <v>3</v>
      </c>
      <c r="I4" s="29" t="s">
        <v>4</v>
      </c>
    </row>
    <row r="5" spans="1:9" x14ac:dyDescent="0.3">
      <c r="A5" s="30" t="s">
        <v>9</v>
      </c>
      <c r="B5" s="31" t="str">
        <f>HYPERLINK("D:\Java\git\MethodDemosGit\MethodDemos\output\groundtruth\TUW-138547.pdf")</f>
        <v>D:\Java\git\MethodDemosGit\MethodDemos\output\groundtruth\TUW-138547.pdf</v>
      </c>
      <c r="C5" s="32" t="str">
        <f>HYPERLINK("D:\Java\git\MethodDemosGit\MethodDemos\output\result\result-TUW-138547-xstream.xml")</f>
        <v>D:\Java\git\MethodDemosGit\MethodDemos\output\result\result-TUW-138547-xstream.xml</v>
      </c>
      <c r="D5" s="33" t="str">
        <f>HYPERLINK("D:\Java\git\MethodDemosGit\MethodDemos\output\extracted\cermine\cermine-TUW-138547-xstream.xml")</f>
        <v>D:\Java\git\MethodDemosGit\MethodDemos\output\extracted\cermine\cermine-TUW-138547-xstream.xml</v>
      </c>
      <c r="E5" t="s">
        <v>1</v>
      </c>
      <c r="F5" t="s">
        <v>1</v>
      </c>
      <c r="G5" s="34" t="s">
        <v>2</v>
      </c>
      <c r="H5" s="35" t="s">
        <v>3</v>
      </c>
      <c r="I5" s="36" t="s">
        <v>4</v>
      </c>
    </row>
    <row r="6" spans="1:9" x14ac:dyDescent="0.3">
      <c r="A6" s="37" t="s">
        <v>10</v>
      </c>
      <c r="B6" s="38" t="str">
        <f>HYPERLINK("D:\Java\git\MethodDemosGit\MethodDemos\output\groundtruth\TUW-139299.pdf")</f>
        <v>D:\Java\git\MethodDemosGit\MethodDemos\output\groundtruth\TUW-139299.pdf</v>
      </c>
      <c r="C6" s="39" t="str">
        <f>HYPERLINK("D:\Java\git\MethodDemosGit\MethodDemos\output\result\result-TUW-139299-xstream.xml")</f>
        <v>D:\Java\git\MethodDemosGit\MethodDemos\output\result\result-TUW-139299-xstream.xml</v>
      </c>
      <c r="D6" s="40" t="str">
        <f>HYPERLINK("D:\Java\git\MethodDemosGit\MethodDemos\output\extracted\cermine\cermine-TUW-139299-xstream.xml")</f>
        <v>D:\Java\git\MethodDemosGit\MethodDemos\output\extracted\cermine\cermine-TUW-139299-xstream.xml</v>
      </c>
      <c r="E6" t="s">
        <v>1</v>
      </c>
      <c r="F6" s="41" t="s">
        <v>11</v>
      </c>
      <c r="G6" s="42">
        <v>0</v>
      </c>
      <c r="H6" s="43" t="s">
        <v>3</v>
      </c>
      <c r="I6" s="44">
        <v>0</v>
      </c>
    </row>
    <row r="7" spans="1:9" x14ac:dyDescent="0.3">
      <c r="A7" s="45" t="s">
        <v>12</v>
      </c>
      <c r="B7" s="46" t="str">
        <f>HYPERLINK("D:\Java\git\MethodDemosGit\MethodDemos\output\groundtruth\TUW-139761.pdf")</f>
        <v>D:\Java\git\MethodDemosGit\MethodDemos\output\groundtruth\TUW-139761.pdf</v>
      </c>
      <c r="C7" s="47" t="str">
        <f>HYPERLINK("D:\Java\git\MethodDemosGit\MethodDemos\output\result\result-TUW-139761-xstream.xml")</f>
        <v>D:\Java\git\MethodDemosGit\MethodDemos\output\result\result-TUW-139761-xstream.xml</v>
      </c>
      <c r="D7" s="48" t="str">
        <f>HYPERLINK("D:\Java\git\MethodDemosGit\MethodDemos\output\extracted\cermine\cermine-TUW-139761-xstream.xml")</f>
        <v>D:\Java\git\MethodDemosGit\MethodDemos\output\extracted\cermine\cermine-TUW-139761-xstream.xml</v>
      </c>
      <c r="E7" t="s">
        <v>1</v>
      </c>
      <c r="F7" t="s">
        <v>1</v>
      </c>
      <c r="G7" s="49" t="s">
        <v>2</v>
      </c>
      <c r="H7" s="50" t="s">
        <v>3</v>
      </c>
      <c r="I7" s="51" t="s">
        <v>4</v>
      </c>
    </row>
    <row r="8" spans="1:9" x14ac:dyDescent="0.3">
      <c r="A8" s="52" t="s">
        <v>13</v>
      </c>
      <c r="B8" s="53" t="str">
        <f>HYPERLINK("D:\Java\git\MethodDemosGit\MethodDemos\output\groundtruth\TUW-139769.pdf")</f>
        <v>D:\Java\git\MethodDemosGit\MethodDemos\output\groundtruth\TUW-139769.pdf</v>
      </c>
      <c r="C8" s="54" t="str">
        <f>HYPERLINK("D:\Java\git\MethodDemosGit\MethodDemos\output\result\result-TUW-139769-xstream.xml")</f>
        <v>D:\Java\git\MethodDemosGit\MethodDemos\output\result\result-TUW-139769-xstream.xml</v>
      </c>
      <c r="D8" s="55" t="str">
        <f>HYPERLINK("D:\Java\git\MethodDemosGit\MethodDemos\output\extracted\cermine\cermine-TUW-139769-xstream.xml")</f>
        <v>D:\Java\git\MethodDemosGit\MethodDemos\output\extracted\cermine\cermine-TUW-139769-xstream.xml</v>
      </c>
      <c r="E8" t="s">
        <v>1</v>
      </c>
      <c r="F8" s="56" t="s">
        <v>14</v>
      </c>
      <c r="G8" s="57">
        <v>0</v>
      </c>
      <c r="H8" s="58" t="s">
        <v>3</v>
      </c>
      <c r="I8" s="59">
        <v>0</v>
      </c>
    </row>
    <row r="9" spans="1:9" x14ac:dyDescent="0.3">
      <c r="A9" s="60" t="s">
        <v>15</v>
      </c>
      <c r="B9" s="61" t="str">
        <f>HYPERLINK("D:\Java\git\MethodDemosGit\MethodDemos\output\groundtruth\TUW-139781.pdf")</f>
        <v>D:\Java\git\MethodDemosGit\MethodDemos\output\groundtruth\TUW-139781.pdf</v>
      </c>
      <c r="C9" s="62" t="str">
        <f>HYPERLINK("D:\Java\git\MethodDemosGit\MethodDemos\output\result\result-TUW-139781-xstream.xml")</f>
        <v>D:\Java\git\MethodDemosGit\MethodDemos\output\result\result-TUW-139781-xstream.xml</v>
      </c>
      <c r="D9" s="63" t="str">
        <f>HYPERLINK("D:\Java\git\MethodDemosGit\MethodDemos\output\extracted\cermine\cermine-TUW-139781-xstream.xml")</f>
        <v>D:\Java\git\MethodDemosGit\MethodDemos\output\extracted\cermine\cermine-TUW-139781-xstream.xml</v>
      </c>
      <c r="E9" s="64" t="s">
        <v>16</v>
      </c>
      <c r="F9" t="s">
        <v>1</v>
      </c>
      <c r="G9" s="65" t="s">
        <v>2</v>
      </c>
      <c r="H9" s="66">
        <v>0</v>
      </c>
      <c r="I9" s="67">
        <v>0</v>
      </c>
    </row>
    <row r="10" spans="1:9" x14ac:dyDescent="0.3">
      <c r="A10" s="68" t="s">
        <v>17</v>
      </c>
      <c r="B10" s="69" t="str">
        <f>HYPERLINK("D:\Java\git\MethodDemosGit\MethodDemos\output\groundtruth\TUW-139785.pdf")</f>
        <v>D:\Java\git\MethodDemosGit\MethodDemos\output\groundtruth\TUW-139785.pdf</v>
      </c>
      <c r="C10" s="70" t="str">
        <f>HYPERLINK("D:\Java\git\MethodDemosGit\MethodDemos\output\result\result-TUW-139785-xstream.xml")</f>
        <v>D:\Java\git\MethodDemosGit\MethodDemos\output\result\result-TUW-139785-xstream.xml</v>
      </c>
      <c r="D10" s="71" t="str">
        <f>HYPERLINK("D:\Java\git\MethodDemosGit\MethodDemos\output\extracted\cermine\cermine-TUW-139785-xstream.xml")</f>
        <v>D:\Java\git\MethodDemosGit\MethodDemos\output\extracted\cermine\cermine-TUW-139785-xstream.xml</v>
      </c>
      <c r="E10" t="s">
        <v>1</v>
      </c>
      <c r="F10" t="s">
        <v>1</v>
      </c>
      <c r="G10" s="72" t="s">
        <v>2</v>
      </c>
      <c r="H10" s="73" t="s">
        <v>3</v>
      </c>
      <c r="I10" s="74" t="s">
        <v>4</v>
      </c>
    </row>
    <row r="11" spans="1:9" x14ac:dyDescent="0.3">
      <c r="A11" s="75" t="s">
        <v>18</v>
      </c>
      <c r="B11" s="76" t="str">
        <f>HYPERLINK("D:\Java\git\MethodDemosGit\MethodDemos\output\groundtruth\TUW-140047.pdf")</f>
        <v>D:\Java\git\MethodDemosGit\MethodDemos\output\groundtruth\TUW-140047.pdf</v>
      </c>
      <c r="C11" s="77" t="str">
        <f>HYPERLINK("D:\Java\git\MethodDemosGit\MethodDemos\output\result\result-TUW-140047-xstream.xml")</f>
        <v>D:\Java\git\MethodDemosGit\MethodDemos\output\result\result-TUW-140047-xstream.xml</v>
      </c>
      <c r="D11" s="78" t="str">
        <f>HYPERLINK("D:\Java\git\MethodDemosGit\MethodDemos\output\extracted\cermine\cermine-TUW-140047-xstream.xml")</f>
        <v>D:\Java\git\MethodDemosGit\MethodDemos\output\extracted\cermine\cermine-TUW-140047-xstream.xml</v>
      </c>
      <c r="E11" t="s">
        <v>1</v>
      </c>
      <c r="F11" t="s">
        <v>1</v>
      </c>
      <c r="G11" s="79" t="s">
        <v>2</v>
      </c>
      <c r="H11" s="80" t="s">
        <v>3</v>
      </c>
      <c r="I11" s="81" t="s">
        <v>4</v>
      </c>
    </row>
    <row r="12" spans="1:9" x14ac:dyDescent="0.3">
      <c r="A12" s="82" t="s">
        <v>19</v>
      </c>
      <c r="B12" s="83" t="str">
        <f>HYPERLINK("D:\Java\git\MethodDemosGit\MethodDemos\output\groundtruth\TUW-140048.pdf")</f>
        <v>D:\Java\git\MethodDemosGit\MethodDemos\output\groundtruth\TUW-140048.pdf</v>
      </c>
      <c r="C12" s="84" t="str">
        <f>HYPERLINK("D:\Java\git\MethodDemosGit\MethodDemos\output\result\result-TUW-140048-xstream.xml")</f>
        <v>D:\Java\git\MethodDemosGit\MethodDemos\output\result\result-TUW-140048-xstream.xml</v>
      </c>
      <c r="D12" s="85" t="str">
        <f>HYPERLINK("D:\Java\git\MethodDemosGit\MethodDemos\output\extracted\cermine\cermine-TUW-140048-xstream.xml")</f>
        <v>D:\Java\git\MethodDemosGit\MethodDemos\output\extracted\cermine\cermine-TUW-140048-xstream.xml</v>
      </c>
      <c r="E12" t="s">
        <v>1</v>
      </c>
      <c r="F12" t="s">
        <v>1</v>
      </c>
      <c r="G12" s="86" t="s">
        <v>2</v>
      </c>
      <c r="H12" s="87" t="s">
        <v>3</v>
      </c>
      <c r="I12" s="88" t="s">
        <v>4</v>
      </c>
    </row>
    <row r="13" spans="1:9" x14ac:dyDescent="0.3">
      <c r="A13" s="89" t="s">
        <v>20</v>
      </c>
      <c r="B13" s="90" t="str">
        <f>HYPERLINK("D:\Java\git\MethodDemosGit\MethodDemos\output\groundtruth\TUW-140229.pdf")</f>
        <v>D:\Java\git\MethodDemosGit\MethodDemos\output\groundtruth\TUW-140229.pdf</v>
      </c>
      <c r="C13" s="91" t="str">
        <f>HYPERLINK("D:\Java\git\MethodDemosGit\MethodDemos\output\result\result-TUW-140229-xstream.xml")</f>
        <v>D:\Java\git\MethodDemosGit\MethodDemos\output\result\result-TUW-140229-xstream.xml</v>
      </c>
      <c r="D13" s="92" t="str">
        <f>HYPERLINK("D:\Java\git\MethodDemosGit\MethodDemos\output\extracted\cermine\cermine-TUW-140229-xstream.xml")</f>
        <v>D:\Java\git\MethodDemosGit\MethodDemos\output\extracted\cermine\cermine-TUW-140229-xstream.xml</v>
      </c>
      <c r="E13" t="s">
        <v>1</v>
      </c>
      <c r="F13" t="s">
        <v>1</v>
      </c>
      <c r="G13" s="93" t="s">
        <v>2</v>
      </c>
      <c r="H13" s="94" t="s">
        <v>3</v>
      </c>
      <c r="I13" s="95" t="s">
        <v>4</v>
      </c>
    </row>
    <row r="14" spans="1:9" x14ac:dyDescent="0.3">
      <c r="A14" s="96" t="s">
        <v>21</v>
      </c>
      <c r="B14" s="97" t="str">
        <f>HYPERLINK("D:\Java\git\MethodDemosGit\MethodDemos\output\groundtruth\TUW-140253.pdf")</f>
        <v>D:\Java\git\MethodDemosGit\MethodDemos\output\groundtruth\TUW-140253.pdf</v>
      </c>
      <c r="C14" s="98" t="str">
        <f>HYPERLINK("D:\Java\git\MethodDemosGit\MethodDemos\output\result\result-TUW-140253-xstream.xml")</f>
        <v>D:\Java\git\MethodDemosGit\MethodDemos\output\result\result-TUW-140253-xstream.xml</v>
      </c>
      <c r="D14" s="99" t="str">
        <f>HYPERLINK("D:\Java\git\MethodDemosGit\MethodDemos\output\extracted\cermine\cermine-TUW-140253-xstream.xml")</f>
        <v>D:\Java\git\MethodDemosGit\MethodDemos\output\extracted\cermine\cermine-TUW-140253-xstream.xml</v>
      </c>
      <c r="E14" t="s">
        <v>1</v>
      </c>
      <c r="F14" t="s">
        <v>1</v>
      </c>
      <c r="G14" s="100" t="s">
        <v>2</v>
      </c>
      <c r="H14" s="101" t="s">
        <v>3</v>
      </c>
      <c r="I14" s="102" t="s">
        <v>4</v>
      </c>
    </row>
    <row r="15" spans="1:9" x14ac:dyDescent="0.3">
      <c r="A15" s="103" t="s">
        <v>22</v>
      </c>
      <c r="B15" s="104" t="str">
        <f>HYPERLINK("D:\Java\git\MethodDemosGit\MethodDemos\output\groundtruth\TUW-140308.pdf")</f>
        <v>D:\Java\git\MethodDemosGit\MethodDemos\output\groundtruth\TUW-140308.pdf</v>
      </c>
      <c r="C15" s="105" t="str">
        <f>HYPERLINK("D:\Java\git\MethodDemosGit\MethodDemos\output\result\result-TUW-140308-xstream.xml")</f>
        <v>D:\Java\git\MethodDemosGit\MethodDemos\output\result\result-TUW-140308-xstream.xml</v>
      </c>
      <c r="D15" s="106" t="str">
        <f>HYPERLINK("D:\Java\git\MethodDemosGit\MethodDemos\output\extracted\cermine\cermine-TUW-140308-xstream.xml")</f>
        <v>D:\Java\git\MethodDemosGit\MethodDemos\output\extracted\cermine\cermine-TUW-140308-xstream.xml</v>
      </c>
      <c r="E15" t="s">
        <v>1</v>
      </c>
      <c r="F15" t="s">
        <v>1</v>
      </c>
      <c r="G15" s="107" t="s">
        <v>2</v>
      </c>
      <c r="H15" s="108" t="s">
        <v>3</v>
      </c>
      <c r="I15" s="109" t="s">
        <v>4</v>
      </c>
    </row>
    <row r="16" spans="1:9" x14ac:dyDescent="0.3">
      <c r="A16" s="110" t="s">
        <v>23</v>
      </c>
      <c r="B16" s="111" t="str">
        <f>HYPERLINK("D:\Java\git\MethodDemosGit\MethodDemos\output\groundtruth\TUW-140533.pdf")</f>
        <v>D:\Java\git\MethodDemosGit\MethodDemos\output\groundtruth\TUW-140533.pdf</v>
      </c>
      <c r="C16" s="112" t="str">
        <f>HYPERLINK("D:\Java\git\MethodDemosGit\MethodDemos\output\result\result-TUW-140533-xstream.xml")</f>
        <v>D:\Java\git\MethodDemosGit\MethodDemos\output\result\result-TUW-140533-xstream.xml</v>
      </c>
      <c r="D16" s="113" t="str">
        <f>HYPERLINK("D:\Java\git\MethodDemosGit\MethodDemos\output\extracted\cermine\cermine-TUW-140533-xstream.xml")</f>
        <v>D:\Java\git\MethodDemosGit\MethodDemos\output\extracted\cermine\cermine-TUW-140533-xstream.xml</v>
      </c>
      <c r="E16" t="s">
        <v>1</v>
      </c>
      <c r="F16" t="s">
        <v>1</v>
      </c>
      <c r="G16" s="114" t="s">
        <v>2</v>
      </c>
      <c r="H16" s="115" t="s">
        <v>3</v>
      </c>
      <c r="I16" s="116" t="s">
        <v>4</v>
      </c>
    </row>
    <row r="17" spans="1:9" x14ac:dyDescent="0.3">
      <c r="A17" s="117" t="s">
        <v>24</v>
      </c>
      <c r="B17" s="118" t="str">
        <f>HYPERLINK("D:\Java\git\MethodDemosGit\MethodDemos\output\groundtruth\TUW-140867.pdf")</f>
        <v>D:\Java\git\MethodDemosGit\MethodDemos\output\groundtruth\TUW-140867.pdf</v>
      </c>
      <c r="C17" s="119" t="str">
        <f>HYPERLINK("D:\Java\git\MethodDemosGit\MethodDemos\output\result\result-TUW-140867-xstream.xml")</f>
        <v>D:\Java\git\MethodDemosGit\MethodDemos\output\result\result-TUW-140867-xstream.xml</v>
      </c>
      <c r="D17" s="120" t="str">
        <f>HYPERLINK("D:\Java\git\MethodDemosGit\MethodDemos\output\extracted\cermine\cermine-TUW-140867-xstream.xml")</f>
        <v>D:\Java\git\MethodDemosGit\MethodDemos\output\extracted\cermine\cermine-TUW-140867-xstream.xml</v>
      </c>
      <c r="E17" t="s">
        <v>1</v>
      </c>
      <c r="F17" t="s">
        <v>1</v>
      </c>
      <c r="G17" s="121" t="s">
        <v>2</v>
      </c>
      <c r="H17" s="122" t="s">
        <v>3</v>
      </c>
      <c r="I17" s="123" t="s">
        <v>4</v>
      </c>
    </row>
    <row r="18" spans="1:9" x14ac:dyDescent="0.3">
      <c r="A18" s="124" t="s">
        <v>25</v>
      </c>
      <c r="B18" s="125" t="str">
        <f>HYPERLINK("D:\Java\git\MethodDemosGit\MethodDemos\output\groundtruth\TUW-140895.pdf")</f>
        <v>D:\Java\git\MethodDemosGit\MethodDemos\output\groundtruth\TUW-140895.pdf</v>
      </c>
      <c r="C18" s="126" t="str">
        <f>HYPERLINK("D:\Java\git\MethodDemosGit\MethodDemos\output\result\result-TUW-140895-xstream.xml")</f>
        <v>D:\Java\git\MethodDemosGit\MethodDemos\output\result\result-TUW-140895-xstream.xml</v>
      </c>
      <c r="D18" s="127" t="str">
        <f>HYPERLINK("D:\Java\git\MethodDemosGit\MethodDemos\output\extracted\cermine\cermine-TUW-140895-xstream.xml")</f>
        <v>D:\Java\git\MethodDemosGit\MethodDemos\output\extracted\cermine\cermine-TUW-140895-xstream.xml</v>
      </c>
      <c r="E18" t="s">
        <v>1</v>
      </c>
      <c r="F18" t="s">
        <v>1</v>
      </c>
      <c r="G18" s="128" t="s">
        <v>2</v>
      </c>
      <c r="H18" s="129" t="s">
        <v>3</v>
      </c>
      <c r="I18" s="130" t="s">
        <v>4</v>
      </c>
    </row>
    <row r="19" spans="1:9" x14ac:dyDescent="0.3">
      <c r="A19" s="131" t="s">
        <v>26</v>
      </c>
      <c r="B19" s="132" t="str">
        <f>HYPERLINK("D:\Java\git\MethodDemosGit\MethodDemos\output\groundtruth\TUW-140983.pdf")</f>
        <v>D:\Java\git\MethodDemosGit\MethodDemos\output\groundtruth\TUW-140983.pdf</v>
      </c>
      <c r="C19" s="133" t="str">
        <f>HYPERLINK("D:\Java\git\MethodDemosGit\MethodDemos\output\result\result-TUW-140983-xstream.xml")</f>
        <v>D:\Java\git\MethodDemosGit\MethodDemos\output\result\result-TUW-140983-xstream.xml</v>
      </c>
      <c r="D19" s="134" t="str">
        <f>HYPERLINK("D:\Java\git\MethodDemosGit\MethodDemos\output\extracted\cermine\cermine-TUW-140983-xstream.xml")</f>
        <v>D:\Java\git\MethodDemosGit\MethodDemos\output\extracted\cermine\cermine-TUW-140983-xstream.xml</v>
      </c>
      <c r="E19" t="s">
        <v>1</v>
      </c>
      <c r="F19" t="s">
        <v>1</v>
      </c>
      <c r="G19" s="135" t="s">
        <v>2</v>
      </c>
      <c r="H19" s="136" t="s">
        <v>3</v>
      </c>
      <c r="I19" s="137" t="s">
        <v>4</v>
      </c>
    </row>
    <row r="20" spans="1:9" x14ac:dyDescent="0.3">
      <c r="A20" s="138" t="s">
        <v>27</v>
      </c>
      <c r="B20" s="139" t="str">
        <f>HYPERLINK("D:\Java\git\MethodDemosGit\MethodDemos\output\groundtruth\TUW-141024.pdf")</f>
        <v>D:\Java\git\MethodDemosGit\MethodDemos\output\groundtruth\TUW-141024.pdf</v>
      </c>
      <c r="C20" s="140" t="str">
        <f>HYPERLINK("D:\Java\git\MethodDemosGit\MethodDemos\output\result\result-TUW-141024-xstream.xml")</f>
        <v>D:\Java\git\MethodDemosGit\MethodDemos\output\result\result-TUW-141024-xstream.xml</v>
      </c>
      <c r="D20" s="141" t="str">
        <f>HYPERLINK("D:\Java\git\MethodDemosGit\MethodDemos\output\extracted\cermine\cermine-TUW-141024-xstream.xml")</f>
        <v>D:\Java\git\MethodDemosGit\MethodDemos\output\extracted\cermine\cermine-TUW-141024-xstream.xml</v>
      </c>
      <c r="E20" t="s">
        <v>1</v>
      </c>
      <c r="F20" t="s">
        <v>1</v>
      </c>
      <c r="G20" s="142" t="s">
        <v>2</v>
      </c>
      <c r="H20" s="143" t="s">
        <v>3</v>
      </c>
      <c r="I20" s="144" t="s">
        <v>4</v>
      </c>
    </row>
    <row r="21" spans="1:9" x14ac:dyDescent="0.3">
      <c r="A21" s="145" t="s">
        <v>28</v>
      </c>
      <c r="B21" s="146" t="str">
        <f>HYPERLINK("D:\Java\git\MethodDemosGit\MethodDemos\output\groundtruth\TUW-141065.pdf")</f>
        <v>D:\Java\git\MethodDemosGit\MethodDemos\output\groundtruth\TUW-141065.pdf</v>
      </c>
      <c r="C21" s="147" t="str">
        <f>HYPERLINK("D:\Java\git\MethodDemosGit\MethodDemos\output\result\result-TUW-141065-xstream.xml")</f>
        <v>D:\Java\git\MethodDemosGit\MethodDemos\output\result\result-TUW-141065-xstream.xml</v>
      </c>
      <c r="D21" s="148" t="str">
        <f>HYPERLINK("D:\Java\git\MethodDemosGit\MethodDemos\output\extracted\cermine\cermine-TUW-141065-xstream.xml")</f>
        <v>D:\Java\git\MethodDemosGit\MethodDemos\output\extracted\cermine\cermine-TUW-141065-xstream.xml</v>
      </c>
      <c r="E21" t="s">
        <v>1</v>
      </c>
      <c r="F21" t="s">
        <v>1</v>
      </c>
      <c r="G21" s="149" t="s">
        <v>2</v>
      </c>
      <c r="H21" s="150" t="s">
        <v>3</v>
      </c>
      <c r="I21" s="151" t="s">
        <v>4</v>
      </c>
    </row>
    <row r="22" spans="1:9" x14ac:dyDescent="0.3">
      <c r="A22" s="152" t="s">
        <v>29</v>
      </c>
      <c r="B22" s="153" t="str">
        <f>HYPERLINK("D:\Java\git\MethodDemosGit\MethodDemos\output\groundtruth\TUW-141121.pdf")</f>
        <v>D:\Java\git\MethodDemosGit\MethodDemos\output\groundtruth\TUW-141121.pdf</v>
      </c>
      <c r="C22" s="154" t="str">
        <f>HYPERLINK("D:\Java\git\MethodDemosGit\MethodDemos\output\result\result-TUW-141121-xstream.xml")</f>
        <v>D:\Java\git\MethodDemosGit\MethodDemos\output\result\result-TUW-141121-xstream.xml</v>
      </c>
      <c r="D22" s="155" t="str">
        <f>HYPERLINK("D:\Java\git\MethodDemosGit\MethodDemos\output\extracted\cermine\cermine-TUW-141121-xstream.xml")</f>
        <v>D:\Java\git\MethodDemosGit\MethodDemos\output\extracted\cermine\cermine-TUW-141121-xstream.xml</v>
      </c>
      <c r="E22" t="s">
        <v>1</v>
      </c>
      <c r="F22" t="s">
        <v>1</v>
      </c>
      <c r="G22" s="156" t="s">
        <v>2</v>
      </c>
      <c r="H22" s="157" t="s">
        <v>3</v>
      </c>
      <c r="I22" s="158" t="s">
        <v>4</v>
      </c>
    </row>
    <row r="23" spans="1:9" x14ac:dyDescent="0.3">
      <c r="A23" s="159" t="s">
        <v>30</v>
      </c>
      <c r="B23" s="160" t="str">
        <f>HYPERLINK("D:\Java\git\MethodDemosGit\MethodDemos\output\groundtruth\TUW-141140.pdf")</f>
        <v>D:\Java\git\MethodDemosGit\MethodDemos\output\groundtruth\TUW-141140.pdf</v>
      </c>
      <c r="C23" s="161" t="str">
        <f>HYPERLINK("D:\Java\git\MethodDemosGit\MethodDemos\output\result\result-TUW-141140-xstream.xml")</f>
        <v>D:\Java\git\MethodDemosGit\MethodDemos\output\result\result-TUW-141140-xstream.xml</v>
      </c>
      <c r="D23" s="162" t="str">
        <f>HYPERLINK("D:\Java\git\MethodDemosGit\MethodDemos\output\extracted\cermine\cermine-TUW-141140-xstream.xml")</f>
        <v>D:\Java\git\MethodDemosGit\MethodDemos\output\extracted\cermine\cermine-TUW-141140-xstream.xml</v>
      </c>
      <c r="E23" t="s">
        <v>1</v>
      </c>
      <c r="F23" t="s">
        <v>1</v>
      </c>
      <c r="G23" s="163" t="s">
        <v>2</v>
      </c>
      <c r="H23" s="164" t="s">
        <v>3</v>
      </c>
      <c r="I23" s="165" t="s">
        <v>4</v>
      </c>
    </row>
    <row r="24" spans="1:9" x14ac:dyDescent="0.3">
      <c r="A24" s="166" t="s">
        <v>31</v>
      </c>
      <c r="B24" s="167" t="str">
        <f>HYPERLINK("D:\Java\git\MethodDemosGit\MethodDemos\output\groundtruth\TUW-141336.pdf")</f>
        <v>D:\Java\git\MethodDemosGit\MethodDemos\output\groundtruth\TUW-141336.pdf</v>
      </c>
      <c r="C24" s="168" t="str">
        <f>HYPERLINK("D:\Java\git\MethodDemosGit\MethodDemos\output\result\result-TUW-141336-xstream.xml")</f>
        <v>D:\Java\git\MethodDemosGit\MethodDemos\output\result\result-TUW-141336-xstream.xml</v>
      </c>
      <c r="D24" s="169" t="str">
        <f>HYPERLINK("D:\Java\git\MethodDemosGit\MethodDemos\output\extracted\cermine\cermine-TUW-141336-xstream.xml")</f>
        <v>D:\Java\git\MethodDemosGit\MethodDemos\output\extracted\cermine\cermine-TUW-141336-xstream.xml</v>
      </c>
      <c r="E24" t="s">
        <v>1</v>
      </c>
      <c r="F24" s="170" t="s">
        <v>32</v>
      </c>
      <c r="G24" s="171">
        <v>0</v>
      </c>
      <c r="H24" s="172" t="s">
        <v>3</v>
      </c>
      <c r="I24" s="173">
        <v>0</v>
      </c>
    </row>
    <row r="25" spans="1:9" x14ac:dyDescent="0.3">
      <c r="A25" s="174" t="s">
        <v>33</v>
      </c>
      <c r="B25" s="175" t="str">
        <f>HYPERLINK("D:\Java\git\MethodDemosGit\MethodDemos\output\groundtruth\TUW-141618.pdf")</f>
        <v>D:\Java\git\MethodDemosGit\MethodDemos\output\groundtruth\TUW-141618.pdf</v>
      </c>
      <c r="C25" s="176" t="str">
        <f>HYPERLINK("D:\Java\git\MethodDemosGit\MethodDemos\output\result\result-TUW-141618-xstream.xml")</f>
        <v>D:\Java\git\MethodDemosGit\MethodDemos\output\result\result-TUW-141618-xstream.xml</v>
      </c>
      <c r="D25" s="177" t="str">
        <f>HYPERLINK("D:\Java\git\MethodDemosGit\MethodDemos\output\extracted\cermine\cermine-TUW-141618-xstream.xml")</f>
        <v>D:\Java\git\MethodDemosGit\MethodDemos\output\extracted\cermine\cermine-TUW-141618-xstream.xml</v>
      </c>
      <c r="E25" t="s">
        <v>1</v>
      </c>
      <c r="F25" t="s">
        <v>1</v>
      </c>
      <c r="G25" s="178" t="s">
        <v>2</v>
      </c>
      <c r="H25" s="179" t="s">
        <v>3</v>
      </c>
      <c r="I25" s="180" t="s">
        <v>4</v>
      </c>
    </row>
    <row r="26" spans="1:9" x14ac:dyDescent="0.3">
      <c r="A26" s="181" t="s">
        <v>34</v>
      </c>
      <c r="B26" s="182" t="str">
        <f>HYPERLINK("D:\Java\git\MethodDemosGit\MethodDemos\output\groundtruth\TUW-141758.pdf")</f>
        <v>D:\Java\git\MethodDemosGit\MethodDemos\output\groundtruth\TUW-141758.pdf</v>
      </c>
      <c r="C26" s="183" t="str">
        <f>HYPERLINK("D:\Java\git\MethodDemosGit\MethodDemos\output\result\result-TUW-141758-xstream.xml")</f>
        <v>D:\Java\git\MethodDemosGit\MethodDemos\output\result\result-TUW-141758-xstream.xml</v>
      </c>
      <c r="D26" s="184" t="str">
        <f>HYPERLINK("D:\Java\git\MethodDemosGit\MethodDemos\output\extracted\cermine\cermine-TUW-141758-xstream.xml")</f>
        <v>D:\Java\git\MethodDemosGit\MethodDemos\output\extracted\cermine\cermine-TUW-141758-xstream.xml</v>
      </c>
      <c r="E26" t="s">
        <v>1</v>
      </c>
      <c r="F26" t="s">
        <v>1</v>
      </c>
      <c r="G26" s="185" t="s">
        <v>2</v>
      </c>
      <c r="H26" s="186" t="s">
        <v>3</v>
      </c>
      <c r="I26" s="187" t="s">
        <v>4</v>
      </c>
    </row>
    <row r="27" spans="1:9" x14ac:dyDescent="0.3">
      <c r="A27" s="188" t="s">
        <v>35</v>
      </c>
      <c r="B27" s="189" t="str">
        <f>HYPERLINK("D:\Java\git\MethodDemosGit\MethodDemos\output\groundtruth\TUW-168222.pdf")</f>
        <v>D:\Java\git\MethodDemosGit\MethodDemos\output\groundtruth\TUW-168222.pdf</v>
      </c>
      <c r="C27" s="190" t="str">
        <f>HYPERLINK("D:\Java\git\MethodDemosGit\MethodDemos\output\result\result-TUW-168222-xstream.xml")</f>
        <v>D:\Java\git\MethodDemosGit\MethodDemos\output\result\result-TUW-168222-xstream.xml</v>
      </c>
      <c r="D27" s="191" t="str">
        <f>HYPERLINK("D:\Java\git\MethodDemosGit\MethodDemos\output\extracted\cermine\cermine-TUW-168222-xstream.xml")</f>
        <v>D:\Java\git\MethodDemosGit\MethodDemos\output\extracted\cermine\cermine-TUW-168222-xstream.xml</v>
      </c>
      <c r="E27" t="s">
        <v>1</v>
      </c>
      <c r="F27" t="s">
        <v>1</v>
      </c>
      <c r="G27" s="192" t="s">
        <v>2</v>
      </c>
      <c r="H27" s="193" t="s">
        <v>3</v>
      </c>
      <c r="I27" s="194" t="s">
        <v>4</v>
      </c>
    </row>
    <row r="28" spans="1:9" x14ac:dyDescent="0.3">
      <c r="A28" s="195" t="s">
        <v>36</v>
      </c>
      <c r="B28" s="196" t="str">
        <f>HYPERLINK("D:\Java\git\MethodDemosGit\MethodDemos\output\groundtruth\TUW-168482.pdf")</f>
        <v>D:\Java\git\MethodDemosGit\MethodDemos\output\groundtruth\TUW-168482.pdf</v>
      </c>
      <c r="C28" s="197" t="str">
        <f>HYPERLINK("D:\Java\git\MethodDemosGit\MethodDemos\output\result\result-TUW-168482-xstream.xml")</f>
        <v>D:\Java\git\MethodDemosGit\MethodDemos\output\result\result-TUW-168482-xstream.xml</v>
      </c>
      <c r="D28" s="198" t="str">
        <f>HYPERLINK("D:\Java\git\MethodDemosGit\MethodDemos\output\extracted\cermine\cermine-TUW-168482-xstream.xml")</f>
        <v>D:\Java\git\MethodDemosGit\MethodDemos\output\extracted\cermine\cermine-TUW-168482-xstream.xml</v>
      </c>
      <c r="E28" t="s">
        <v>1</v>
      </c>
      <c r="F28" t="s">
        <v>1</v>
      </c>
      <c r="G28" s="199" t="s">
        <v>2</v>
      </c>
      <c r="H28" s="200" t="s">
        <v>3</v>
      </c>
      <c r="I28" s="201" t="s">
        <v>4</v>
      </c>
    </row>
    <row r="29" spans="1:9" x14ac:dyDescent="0.3">
      <c r="A29" s="202" t="s">
        <v>37</v>
      </c>
      <c r="B29" s="203" t="str">
        <f>HYPERLINK("D:\Java\git\MethodDemosGit\MethodDemos\output\groundtruth\TUW-169511.pdf")</f>
        <v>D:\Java\git\MethodDemosGit\MethodDemos\output\groundtruth\TUW-169511.pdf</v>
      </c>
      <c r="C29" s="204" t="str">
        <f>HYPERLINK("D:\Java\git\MethodDemosGit\MethodDemos\output\result\result-TUW-169511-xstream.xml")</f>
        <v>D:\Java\git\MethodDemosGit\MethodDemos\output\result\result-TUW-169511-xstream.xml</v>
      </c>
      <c r="D29" s="205" t="str">
        <f>HYPERLINK("D:\Java\git\MethodDemosGit\MethodDemos\output\extracted\cermine\cermine-TUW-169511-xstream.xml")</f>
        <v>D:\Java\git\MethodDemosGit\MethodDemos\output\extracted\cermine\cermine-TUW-169511-xstream.xml</v>
      </c>
      <c r="E29" t="s">
        <v>1</v>
      </c>
      <c r="F29" t="s">
        <v>1</v>
      </c>
      <c r="G29" s="206" t="s">
        <v>2</v>
      </c>
      <c r="H29" s="207" t="s">
        <v>3</v>
      </c>
      <c r="I29" s="208" t="s">
        <v>4</v>
      </c>
    </row>
    <row r="30" spans="1:9" ht="43.2" x14ac:dyDescent="0.3">
      <c r="A30" s="209" t="s">
        <v>38</v>
      </c>
      <c r="B30" s="210" t="str">
        <f>HYPERLINK("D:\Java\git\MethodDemosGit\MethodDemos\output\groundtruth\TUW-172697.pdf")</f>
        <v>D:\Java\git\MethodDemosGit\MethodDemos\output\groundtruth\TUW-172697.pdf</v>
      </c>
      <c r="C30" s="211" t="str">
        <f>HYPERLINK("D:\Java\git\MethodDemosGit\MethodDemos\output\result\result-TUW-172697-xstream.xml")</f>
        <v>D:\Java\git\MethodDemosGit\MethodDemos\output\result\result-TUW-172697-xstream.xml</v>
      </c>
      <c r="D30" s="212" t="str">
        <f>HYPERLINK("D:\Java\git\MethodDemosGit\MethodDemos\output\extracted\cermine\cermine-TUW-172697-xstream.xml")</f>
        <v>D:\Java\git\MethodDemosGit\MethodDemos\output\extracted\cermine\cermine-TUW-172697-xstream.xml</v>
      </c>
      <c r="E30" t="s">
        <v>1</v>
      </c>
      <c r="F30" s="213" t="s">
        <v>39</v>
      </c>
      <c r="G30" s="214">
        <v>0</v>
      </c>
      <c r="H30" s="215" t="s">
        <v>3</v>
      </c>
      <c r="I30" s="216">
        <v>0</v>
      </c>
    </row>
    <row r="31" spans="1:9" x14ac:dyDescent="0.3">
      <c r="A31" s="217" t="s">
        <v>40</v>
      </c>
      <c r="B31" s="218" t="str">
        <f>HYPERLINK("D:\Java\git\MethodDemosGit\MethodDemos\output\groundtruth\TUW-174216.pdf")</f>
        <v>D:\Java\git\MethodDemosGit\MethodDemos\output\groundtruth\TUW-174216.pdf</v>
      </c>
      <c r="C31" s="219" t="str">
        <f>HYPERLINK("D:\Java\git\MethodDemosGit\MethodDemos\output\result\result-TUW-174216-xstream.xml")</f>
        <v>D:\Java\git\MethodDemosGit\MethodDemos\output\result\result-TUW-174216-xstream.xml</v>
      </c>
      <c r="D31" s="220" t="str">
        <f>HYPERLINK("D:\Java\git\MethodDemosGit\MethodDemos\output\extracted\cermine\cermine-TUW-174216-xstream.xml")</f>
        <v>D:\Java\git\MethodDemosGit\MethodDemos\output\extracted\cermine\cermine-TUW-174216-xstream.xml</v>
      </c>
      <c r="E31" s="221" t="s">
        <v>41</v>
      </c>
      <c r="F31" s="222" t="s">
        <v>42</v>
      </c>
      <c r="G31" s="223">
        <v>0</v>
      </c>
      <c r="H31" s="224">
        <v>0</v>
      </c>
      <c r="I31" s="225">
        <v>0</v>
      </c>
    </row>
    <row r="32" spans="1:9" ht="43.2" x14ac:dyDescent="0.3">
      <c r="A32" s="226" t="s">
        <v>43</v>
      </c>
      <c r="B32" s="227" t="str">
        <f>HYPERLINK("D:\Java\git\MethodDemosGit\MethodDemos\output\groundtruth\TUW-175428.pdf")</f>
        <v>D:\Java\git\MethodDemosGit\MethodDemos\output\groundtruth\TUW-175428.pdf</v>
      </c>
      <c r="C32" s="228" t="str">
        <f>HYPERLINK("D:\Java\git\MethodDemosGit\MethodDemos\output\result\result-TUW-175428-xstream.xml")</f>
        <v>D:\Java\git\MethodDemosGit\MethodDemos\output\result\result-TUW-175428-xstream.xml</v>
      </c>
      <c r="D32" s="229" t="str">
        <f>HYPERLINK("D:\Java\git\MethodDemosGit\MethodDemos\output\extracted\cermine\cermine-TUW-175428-xstream.xml")</f>
        <v>D:\Java\git\MethodDemosGit\MethodDemos\output\extracted\cermine\cermine-TUW-175428-xstream.xml</v>
      </c>
      <c r="E32" t="s">
        <v>1</v>
      </c>
      <c r="F32" s="230" t="s">
        <v>44</v>
      </c>
      <c r="G32" s="231">
        <v>0</v>
      </c>
      <c r="H32" s="232" t="s">
        <v>3</v>
      </c>
      <c r="I32" s="233">
        <v>0</v>
      </c>
    </row>
    <row r="33" spans="1:9" x14ac:dyDescent="0.3">
      <c r="A33" s="234" t="s">
        <v>45</v>
      </c>
      <c r="B33" s="235" t="str">
        <f>HYPERLINK("D:\Java\git\MethodDemosGit\MethodDemos\output\groundtruth\TUW-176087.pdf")</f>
        <v>D:\Java\git\MethodDemosGit\MethodDemos\output\groundtruth\TUW-176087.pdf</v>
      </c>
      <c r="C33" s="236" t="str">
        <f>HYPERLINK("D:\Java\git\MethodDemosGit\MethodDemos\output\result\result-TUW-176087-xstream.xml")</f>
        <v>D:\Java\git\MethodDemosGit\MethodDemos\output\result\result-TUW-176087-xstream.xml</v>
      </c>
      <c r="D33" s="237" t="str">
        <f>HYPERLINK("D:\Java\git\MethodDemosGit\MethodDemos\output\extracted\cermine\cermine-TUW-176087-xstream.xml")</f>
        <v>D:\Java\git\MethodDemosGit\MethodDemos\output\extracted\cermine\cermine-TUW-176087-xstream.xml</v>
      </c>
      <c r="E33" t="s">
        <v>1</v>
      </c>
      <c r="F33" t="s">
        <v>1</v>
      </c>
      <c r="G33" s="238" t="s">
        <v>2</v>
      </c>
      <c r="H33" s="239" t="s">
        <v>3</v>
      </c>
      <c r="I33" s="240" t="s">
        <v>4</v>
      </c>
    </row>
    <row r="34" spans="1:9" x14ac:dyDescent="0.3">
      <c r="A34" s="241" t="s">
        <v>46</v>
      </c>
      <c r="B34" s="242" t="str">
        <f>HYPERLINK("D:\Java\git\MethodDemosGit\MethodDemos\output\groundtruth\TUW-177140.pdf")</f>
        <v>D:\Java\git\MethodDemosGit\MethodDemos\output\groundtruth\TUW-177140.pdf</v>
      </c>
      <c r="C34" s="243" t="str">
        <f>HYPERLINK("D:\Java\git\MethodDemosGit\MethodDemos\output\result\result-TUW-177140-xstream.xml")</f>
        <v>D:\Java\git\MethodDemosGit\MethodDemos\output\result\result-TUW-177140-xstream.xml</v>
      </c>
      <c r="D34" s="244" t="str">
        <f>HYPERLINK("D:\Java\git\MethodDemosGit\MethodDemos\output\extracted\cermine\cermine-TUW-177140-xstream.xml")</f>
        <v>D:\Java\git\MethodDemosGit\MethodDemos\output\extracted\cermine\cermine-TUW-177140-xstream.xml</v>
      </c>
      <c r="E34" t="s">
        <v>1</v>
      </c>
      <c r="F34" t="s">
        <v>1</v>
      </c>
      <c r="G34" s="245" t="s">
        <v>2</v>
      </c>
      <c r="H34" s="246" t="s">
        <v>3</v>
      </c>
      <c r="I34" s="247" t="s">
        <v>4</v>
      </c>
    </row>
    <row r="35" spans="1:9" x14ac:dyDescent="0.3">
      <c r="A35" s="248" t="s">
        <v>47</v>
      </c>
      <c r="B35" s="249" t="str">
        <f>HYPERLINK("D:\Java\git\MethodDemosGit\MethodDemos\output\groundtruth\TUW-179146.pdf")</f>
        <v>D:\Java\git\MethodDemosGit\MethodDemos\output\groundtruth\TUW-179146.pdf</v>
      </c>
      <c r="C35" s="250" t="str">
        <f>HYPERLINK("D:\Java\git\MethodDemosGit\MethodDemos\output\result\result-TUW-179146-xstream.xml")</f>
        <v>D:\Java\git\MethodDemosGit\MethodDemos\output\result\result-TUW-179146-xstream.xml</v>
      </c>
      <c r="D35" s="251" t="str">
        <f>HYPERLINK("D:\Java\git\MethodDemosGit\MethodDemos\output\extracted\cermine\cermine-TUW-179146-xstream.xml")</f>
        <v>D:\Java\git\MethodDemosGit\MethodDemos\output\extracted\cermine\cermine-TUW-179146-xstream.xml</v>
      </c>
      <c r="E35" t="s">
        <v>1</v>
      </c>
      <c r="F35" s="252" t="s">
        <v>48</v>
      </c>
      <c r="G35" s="253">
        <v>0</v>
      </c>
      <c r="H35" s="254" t="s">
        <v>3</v>
      </c>
      <c r="I35" s="255">
        <v>0</v>
      </c>
    </row>
    <row r="36" spans="1:9" x14ac:dyDescent="0.3">
      <c r="A36" s="256" t="s">
        <v>49</v>
      </c>
      <c r="B36" s="257" t="str">
        <f>HYPERLINK("D:\Java\git\MethodDemosGit\MethodDemos\output\groundtruth\TUW-180162.pdf")</f>
        <v>D:\Java\git\MethodDemosGit\MethodDemos\output\groundtruth\TUW-180162.pdf</v>
      </c>
      <c r="C36" s="258" t="str">
        <f>HYPERLINK("D:\Java\git\MethodDemosGit\MethodDemos\output\result\result-TUW-180162-xstream.xml")</f>
        <v>D:\Java\git\MethodDemosGit\MethodDemos\output\result\result-TUW-180162-xstream.xml</v>
      </c>
      <c r="D36" s="259" t="str">
        <f>HYPERLINK("D:\Java\git\MethodDemosGit\MethodDemos\output\extracted\cermine\cermine-TUW-180162-xstream.xml")</f>
        <v>D:\Java\git\MethodDemosGit\MethodDemos\output\extracted\cermine\cermine-TUW-180162-xstream.xml</v>
      </c>
      <c r="E36" t="s">
        <v>1</v>
      </c>
      <c r="F36" t="s">
        <v>1</v>
      </c>
      <c r="G36" s="260" t="s">
        <v>2</v>
      </c>
      <c r="H36" s="261" t="s">
        <v>3</v>
      </c>
      <c r="I36" s="262" t="s">
        <v>4</v>
      </c>
    </row>
    <row r="37" spans="1:9" x14ac:dyDescent="0.3">
      <c r="A37" s="263" t="s">
        <v>50</v>
      </c>
      <c r="B37" s="264" t="str">
        <f>HYPERLINK("D:\Java\git\MethodDemosGit\MethodDemos\output\groundtruth\TUW-181199.pdf")</f>
        <v>D:\Java\git\MethodDemosGit\MethodDemos\output\groundtruth\TUW-181199.pdf</v>
      </c>
      <c r="C37" s="265" t="str">
        <f>HYPERLINK("D:\Java\git\MethodDemosGit\MethodDemos\output\result\result-TUW-181199-xstream.xml")</f>
        <v>D:\Java\git\MethodDemosGit\MethodDemos\output\result\result-TUW-181199-xstream.xml</v>
      </c>
      <c r="D37" s="266" t="str">
        <f>HYPERLINK("D:\Java\git\MethodDemosGit\MethodDemos\output\extracted\cermine\cermine-TUW-181199-xstream.xml")</f>
        <v>D:\Java\git\MethodDemosGit\MethodDemos\output\extracted\cermine\cermine-TUW-181199-xstream.xml</v>
      </c>
      <c r="E37" t="s">
        <v>1</v>
      </c>
      <c r="F37" t="s">
        <v>1</v>
      </c>
      <c r="G37" s="267" t="s">
        <v>2</v>
      </c>
      <c r="H37" s="268" t="s">
        <v>3</v>
      </c>
      <c r="I37" s="269" t="s">
        <v>4</v>
      </c>
    </row>
    <row r="38" spans="1:9" x14ac:dyDescent="0.3">
      <c r="A38" s="270" t="s">
        <v>51</v>
      </c>
      <c r="B38" s="271" t="str">
        <f>HYPERLINK("D:\Java\git\MethodDemosGit\MethodDemos\output\groundtruth\TUW-182414.pdf")</f>
        <v>D:\Java\git\MethodDemosGit\MethodDemos\output\groundtruth\TUW-182414.pdf</v>
      </c>
      <c r="C38" s="272" t="str">
        <f>HYPERLINK("D:\Java\git\MethodDemosGit\MethodDemos\output\result\result-TUW-182414-xstream.xml")</f>
        <v>D:\Java\git\MethodDemosGit\MethodDemos\output\result\result-TUW-182414-xstream.xml</v>
      </c>
      <c r="D38" s="273" t="str">
        <f>HYPERLINK("D:\Java\git\MethodDemosGit\MethodDemos\output\extracted\cermine\cermine-TUW-182414-xstream.xml")</f>
        <v>D:\Java\git\MethodDemosGit\MethodDemos\output\extracted\cermine\cermine-TUW-182414-xstream.xml</v>
      </c>
      <c r="E38" t="s">
        <v>1</v>
      </c>
      <c r="F38" t="s">
        <v>1</v>
      </c>
      <c r="G38" s="274" t="s">
        <v>2</v>
      </c>
      <c r="H38" s="275" t="s">
        <v>3</v>
      </c>
      <c r="I38" s="276" t="s">
        <v>4</v>
      </c>
    </row>
    <row r="39" spans="1:9" x14ac:dyDescent="0.3">
      <c r="A39" s="277" t="s">
        <v>52</v>
      </c>
      <c r="B39" s="278" t="str">
        <f>HYPERLINK("D:\Java\git\MethodDemosGit\MethodDemos\output\groundtruth\TUW-182899.pdf")</f>
        <v>D:\Java\git\MethodDemosGit\MethodDemos\output\groundtruth\TUW-182899.pdf</v>
      </c>
      <c r="C39" s="279" t="str">
        <f>HYPERLINK("D:\Java\git\MethodDemosGit\MethodDemos\output\result\result-TUW-182899-xstream.xml")</f>
        <v>D:\Java\git\MethodDemosGit\MethodDemos\output\result\result-TUW-182899-xstream.xml</v>
      </c>
      <c r="D39" s="280" t="str">
        <f>HYPERLINK("D:\Java\git\MethodDemosGit\MethodDemos\output\extracted\cermine\cermine-TUW-182899-xstream.xml")</f>
        <v>D:\Java\git\MethodDemosGit\MethodDemos\output\extracted\cermine\cermine-TUW-182899-xstream.xml</v>
      </c>
      <c r="E39" t="s">
        <v>1</v>
      </c>
      <c r="F39" t="s">
        <v>1</v>
      </c>
      <c r="G39" s="281" t="s">
        <v>2</v>
      </c>
      <c r="H39" s="282" t="s">
        <v>3</v>
      </c>
      <c r="I39" s="283" t="s">
        <v>4</v>
      </c>
    </row>
    <row r="40" spans="1:9" x14ac:dyDescent="0.3">
      <c r="A40" s="284" t="s">
        <v>53</v>
      </c>
      <c r="B40" s="285" t="str">
        <f>HYPERLINK("D:\Java\git\MethodDemosGit\MethodDemos\output\groundtruth\TUW-185321.pdf")</f>
        <v>D:\Java\git\MethodDemosGit\MethodDemos\output\groundtruth\TUW-185321.pdf</v>
      </c>
      <c r="C40" s="286" t="str">
        <f>HYPERLINK("D:\Java\git\MethodDemosGit\MethodDemos\output\result\result-TUW-185321-xstream.xml")</f>
        <v>D:\Java\git\MethodDemosGit\MethodDemos\output\result\result-TUW-185321-xstream.xml</v>
      </c>
      <c r="D40" s="287" t="str">
        <f>HYPERLINK("D:\Java\git\MethodDemosGit\MethodDemos\output\extracted\cermine\cermine-TUW-185321-xstream.xml")</f>
        <v>D:\Java\git\MethodDemosGit\MethodDemos\output\extracted\cermine\cermine-TUW-185321-xstream.xml</v>
      </c>
      <c r="E40" t="s">
        <v>1</v>
      </c>
      <c r="F40" t="s">
        <v>1</v>
      </c>
      <c r="G40" s="288" t="s">
        <v>2</v>
      </c>
      <c r="H40" s="289" t="s">
        <v>3</v>
      </c>
      <c r="I40" s="290" t="s">
        <v>4</v>
      </c>
    </row>
    <row r="41" spans="1:9" x14ac:dyDescent="0.3">
      <c r="A41" s="291" t="s">
        <v>54</v>
      </c>
      <c r="B41" s="292" t="str">
        <f>HYPERLINK("D:\Java\git\MethodDemosGit\MethodDemos\output\groundtruth\TUW-185441.pdf")</f>
        <v>D:\Java\git\MethodDemosGit\MethodDemos\output\groundtruth\TUW-185441.pdf</v>
      </c>
      <c r="C41" s="293" t="str">
        <f>HYPERLINK("D:\Java\git\MethodDemosGit\MethodDemos\output\result\result-TUW-185441-xstream.xml")</f>
        <v>D:\Java\git\MethodDemosGit\MethodDemos\output\result\result-TUW-185441-xstream.xml</v>
      </c>
      <c r="D41" s="294" t="str">
        <f>HYPERLINK("D:\Java\git\MethodDemosGit\MethodDemos\output\extracted\cermine\cermine-TUW-185441-xstream.xml")</f>
        <v>D:\Java\git\MethodDemosGit\MethodDemos\output\extracted\cermine\cermine-TUW-185441-xstream.xml</v>
      </c>
      <c r="E41" t="s">
        <v>1</v>
      </c>
      <c r="F41" t="s">
        <v>1</v>
      </c>
      <c r="G41" s="295" t="s">
        <v>2</v>
      </c>
      <c r="H41" s="296" t="s">
        <v>3</v>
      </c>
      <c r="I41" s="297" t="s">
        <v>4</v>
      </c>
    </row>
    <row r="42" spans="1:9" x14ac:dyDescent="0.3">
      <c r="A42" s="298" t="s">
        <v>55</v>
      </c>
      <c r="B42" s="299" t="str">
        <f>HYPERLINK("D:\Java\git\MethodDemosGit\MethodDemos\output\groundtruth\TUW-186227.pdf")</f>
        <v>D:\Java\git\MethodDemosGit\MethodDemos\output\groundtruth\TUW-186227.pdf</v>
      </c>
      <c r="C42" s="300" t="str">
        <f>HYPERLINK("D:\Java\git\MethodDemosGit\MethodDemos\output\result\result-TUW-186227-xstream.xml")</f>
        <v>D:\Java\git\MethodDemosGit\MethodDemos\output\result\result-TUW-186227-xstream.xml</v>
      </c>
      <c r="D42" s="301" t="str">
        <f>HYPERLINK("D:\Java\git\MethodDemosGit\MethodDemos\output\extracted\cermine\cermine-TUW-186227-xstream.xml")</f>
        <v>D:\Java\git\MethodDemosGit\MethodDemos\output\extracted\cermine\cermine-TUW-186227-xstream.xml</v>
      </c>
      <c r="E42" t="s">
        <v>1</v>
      </c>
      <c r="F42" t="s">
        <v>1</v>
      </c>
      <c r="G42" s="302" t="s">
        <v>2</v>
      </c>
      <c r="H42" s="303" t="s">
        <v>3</v>
      </c>
      <c r="I42" s="304" t="s">
        <v>4</v>
      </c>
    </row>
    <row r="43" spans="1:9" ht="43.2" x14ac:dyDescent="0.3">
      <c r="A43" s="305" t="s">
        <v>56</v>
      </c>
      <c r="B43" s="306" t="str">
        <f>HYPERLINK("D:\Java\git\MethodDemosGit\MethodDemos\output\groundtruth\TUW-189842.pdf")</f>
        <v>D:\Java\git\MethodDemosGit\MethodDemos\output\groundtruth\TUW-189842.pdf</v>
      </c>
      <c r="C43" s="307" t="str">
        <f>HYPERLINK("D:\Java\git\MethodDemosGit\MethodDemos\output\result\result-TUW-189842-xstream.xml")</f>
        <v>D:\Java\git\MethodDemosGit\MethodDemos\output\result\result-TUW-189842-xstream.xml</v>
      </c>
      <c r="D43" s="308" t="str">
        <f>HYPERLINK("D:\Java\git\MethodDemosGit\MethodDemos\output\extracted\cermine\cermine-TUW-189842-xstream.xml")</f>
        <v>D:\Java\git\MethodDemosGit\MethodDemos\output\extracted\cermine\cermine-TUW-189842-xstream.xml</v>
      </c>
      <c r="E43" t="s">
        <v>1</v>
      </c>
      <c r="F43" s="309" t="s">
        <v>57</v>
      </c>
      <c r="G43" s="310">
        <v>0</v>
      </c>
      <c r="H43" s="311" t="s">
        <v>3</v>
      </c>
      <c r="I43" s="312">
        <v>0</v>
      </c>
    </row>
    <row r="44" spans="1:9" x14ac:dyDescent="0.3">
      <c r="A44" s="313" t="s">
        <v>58</v>
      </c>
      <c r="B44" s="314" t="str">
        <f>HYPERLINK("D:\Java\git\MethodDemosGit\MethodDemos\output\groundtruth\TUW-191715.pdf")</f>
        <v>D:\Java\git\MethodDemosGit\MethodDemos\output\groundtruth\TUW-191715.pdf</v>
      </c>
      <c r="C44" s="315" t="str">
        <f>HYPERLINK("D:\Java\git\MethodDemosGit\MethodDemos\output\result\result-TUW-191715-xstream.xml")</f>
        <v>D:\Java\git\MethodDemosGit\MethodDemos\output\result\result-TUW-191715-xstream.xml</v>
      </c>
      <c r="D44" s="316" t="str">
        <f>HYPERLINK("D:\Java\git\MethodDemosGit\MethodDemos\output\extracted\cermine\cermine-TUW-191715-xstream.xml")</f>
        <v>D:\Java\git\MethodDemosGit\MethodDemos\output\extracted\cermine\cermine-TUW-191715-xstream.xml</v>
      </c>
      <c r="E44" t="s">
        <v>1</v>
      </c>
      <c r="F44" s="317" t="s">
        <v>59</v>
      </c>
      <c r="G44" s="318">
        <v>0</v>
      </c>
      <c r="H44" s="319" t="s">
        <v>3</v>
      </c>
      <c r="I44" s="320">
        <v>0</v>
      </c>
    </row>
    <row r="45" spans="1:9" x14ac:dyDescent="0.3">
      <c r="A45" s="321" t="s">
        <v>60</v>
      </c>
      <c r="B45" s="322" t="str">
        <f>HYPERLINK("D:\Java\git\MethodDemosGit\MethodDemos\output\groundtruth\TUW-191977.pdf")</f>
        <v>D:\Java\git\MethodDemosGit\MethodDemos\output\groundtruth\TUW-191977.pdf</v>
      </c>
      <c r="C45" s="323" t="str">
        <f>HYPERLINK("D:\Java\git\MethodDemosGit\MethodDemos\output\result\result-TUW-191977-xstream.xml")</f>
        <v>D:\Java\git\MethodDemosGit\MethodDemos\output\result\result-TUW-191977-xstream.xml</v>
      </c>
      <c r="D45" s="324" t="str">
        <f>HYPERLINK("D:\Java\git\MethodDemosGit\MethodDemos\output\extracted\cermine\cermine-TUW-191977-xstream.xml")</f>
        <v>D:\Java\git\MethodDemosGit\MethodDemos\output\extracted\cermine\cermine-TUW-191977-xstream.xml</v>
      </c>
      <c r="E45" t="s">
        <v>1</v>
      </c>
      <c r="F45" t="s">
        <v>1</v>
      </c>
      <c r="G45" s="325" t="s">
        <v>2</v>
      </c>
      <c r="H45" s="326" t="s">
        <v>3</v>
      </c>
      <c r="I45" s="327" t="s">
        <v>4</v>
      </c>
    </row>
    <row r="46" spans="1:9" x14ac:dyDescent="0.3">
      <c r="A46" s="328" t="s">
        <v>61</v>
      </c>
      <c r="B46" s="329" t="str">
        <f>HYPERLINK("D:\Java\git\MethodDemosGit\MethodDemos\output\groundtruth\TUW-192724.pdf")</f>
        <v>D:\Java\git\MethodDemosGit\MethodDemos\output\groundtruth\TUW-192724.pdf</v>
      </c>
      <c r="C46" s="330" t="str">
        <f>HYPERLINK("D:\Java\git\MethodDemosGit\MethodDemos\output\result\result-TUW-192724-xstream.xml")</f>
        <v>D:\Java\git\MethodDemosGit\MethodDemos\output\result\result-TUW-192724-xstream.xml</v>
      </c>
      <c r="D46" s="331" t="str">
        <f>HYPERLINK("D:\Java\git\MethodDemosGit\MethodDemos\output\extracted\cermine\cermine-TUW-192724-xstream.xml")</f>
        <v>D:\Java\git\MethodDemosGit\MethodDemos\output\extracted\cermine\cermine-TUW-192724-xstream.xml</v>
      </c>
      <c r="E46" t="s">
        <v>1</v>
      </c>
      <c r="F46" t="s">
        <v>1</v>
      </c>
      <c r="G46" s="332" t="s">
        <v>2</v>
      </c>
      <c r="H46" s="333" t="s">
        <v>3</v>
      </c>
      <c r="I46" s="334" t="s">
        <v>4</v>
      </c>
    </row>
    <row r="47" spans="1:9" x14ac:dyDescent="0.3">
      <c r="A47" s="335" t="s">
        <v>62</v>
      </c>
      <c r="B47" s="336" t="str">
        <f>HYPERLINK("D:\Java\git\MethodDemosGit\MethodDemos\output\groundtruth\TUW-194085.pdf")</f>
        <v>D:\Java\git\MethodDemosGit\MethodDemos\output\groundtruth\TUW-194085.pdf</v>
      </c>
      <c r="C47" s="337" t="str">
        <f>HYPERLINK("D:\Java\git\MethodDemosGit\MethodDemos\output\result\result-TUW-194085-xstream.xml")</f>
        <v>D:\Java\git\MethodDemosGit\MethodDemos\output\result\result-TUW-194085-xstream.xml</v>
      </c>
      <c r="D47" s="338" t="str">
        <f>HYPERLINK("D:\Java\git\MethodDemosGit\MethodDemos\output\extracted\cermine\cermine-TUW-194085-xstream.xml")</f>
        <v>D:\Java\git\MethodDemosGit\MethodDemos\output\extracted\cermine\cermine-TUW-194085-xstream.xml</v>
      </c>
      <c r="E47" t="s">
        <v>1</v>
      </c>
      <c r="F47" t="s">
        <v>1</v>
      </c>
      <c r="G47" s="339" t="s">
        <v>2</v>
      </c>
      <c r="H47" s="340" t="s">
        <v>3</v>
      </c>
      <c r="I47" s="341" t="s">
        <v>4</v>
      </c>
    </row>
    <row r="48" spans="1:9" x14ac:dyDescent="0.3">
      <c r="A48" s="342" t="s">
        <v>63</v>
      </c>
      <c r="B48" s="343" t="str">
        <f>HYPERLINK("D:\Java\git\MethodDemosGit\MethodDemos\output\groundtruth\TUW-194561.pdf")</f>
        <v>D:\Java\git\MethodDemosGit\MethodDemos\output\groundtruth\TUW-194561.pdf</v>
      </c>
      <c r="C48" s="344" t="str">
        <f>HYPERLINK("D:\Java\git\MethodDemosGit\MethodDemos\output\result\result-TUW-194561-xstream.xml")</f>
        <v>D:\Java\git\MethodDemosGit\MethodDemos\output\result\result-TUW-194561-xstream.xml</v>
      </c>
      <c r="D48" s="345" t="str">
        <f>HYPERLINK("D:\Java\git\MethodDemosGit\MethodDemos\output\extracted\cermine\cermine-TUW-194561-xstream.xml")</f>
        <v>D:\Java\git\MethodDemosGit\MethodDemos\output\extracted\cermine\cermine-TUW-194561-xstream.xml</v>
      </c>
      <c r="E48" t="s">
        <v>1</v>
      </c>
      <c r="F48" s="346" t="s">
        <v>64</v>
      </c>
      <c r="G48" s="347">
        <v>0</v>
      </c>
      <c r="H48" s="348" t="s">
        <v>3</v>
      </c>
      <c r="I48" s="349">
        <v>0</v>
      </c>
    </row>
    <row r="49" spans="1:9" x14ac:dyDescent="0.3">
      <c r="A49" s="350" t="s">
        <v>65</v>
      </c>
      <c r="B49" s="351" t="str">
        <f>HYPERLINK("D:\Java\git\MethodDemosGit\MethodDemos\output\groundtruth\TUW-194660.pdf")</f>
        <v>D:\Java\git\MethodDemosGit\MethodDemos\output\groundtruth\TUW-194660.pdf</v>
      </c>
      <c r="C49" s="352" t="str">
        <f>HYPERLINK("D:\Java\git\MethodDemosGit\MethodDemos\output\result\result-TUW-194660-xstream.xml")</f>
        <v>D:\Java\git\MethodDemosGit\MethodDemos\output\result\result-TUW-194660-xstream.xml</v>
      </c>
      <c r="D49" s="353" t="str">
        <f>HYPERLINK("D:\Java\git\MethodDemosGit\MethodDemos\output\extracted\cermine\cermine-TUW-194660-xstream.xml")</f>
        <v>D:\Java\git\MethodDemosGit\MethodDemos\output\extracted\cermine\cermine-TUW-194660-xstream.xml</v>
      </c>
      <c r="E49" t="s">
        <v>1</v>
      </c>
      <c r="F49" t="s">
        <v>1</v>
      </c>
      <c r="G49" s="354" t="s">
        <v>2</v>
      </c>
      <c r="H49" s="355" t="s">
        <v>3</v>
      </c>
      <c r="I49" s="356" t="s">
        <v>4</v>
      </c>
    </row>
    <row r="50" spans="1:9" x14ac:dyDescent="0.3">
      <c r="A50" s="357" t="s">
        <v>66</v>
      </c>
      <c r="B50" s="358" t="str">
        <f>HYPERLINK("D:\Java\git\MethodDemosGit\MethodDemos\output\groundtruth\TUW-197422.pdf")</f>
        <v>D:\Java\git\MethodDemosGit\MethodDemos\output\groundtruth\TUW-197422.pdf</v>
      </c>
      <c r="C50" s="359" t="str">
        <f>HYPERLINK("D:\Java\git\MethodDemosGit\MethodDemos\output\result\result-TUW-197422-xstream.xml")</f>
        <v>D:\Java\git\MethodDemosGit\MethodDemos\output\result\result-TUW-197422-xstream.xml</v>
      </c>
      <c r="D50" s="360" t="str">
        <f>HYPERLINK("D:\Java\git\MethodDemosGit\MethodDemos\output\extracted\cermine\cermine-TUW-197422-xstream.xml")</f>
        <v>D:\Java\git\MethodDemosGit\MethodDemos\output\extracted\cermine\cermine-TUW-197422-xstream.xml</v>
      </c>
      <c r="E50" t="s">
        <v>1</v>
      </c>
      <c r="F50" t="s">
        <v>1</v>
      </c>
      <c r="G50" s="361" t="s">
        <v>2</v>
      </c>
      <c r="H50" s="362" t="s">
        <v>3</v>
      </c>
      <c r="I50" s="363" t="s">
        <v>4</v>
      </c>
    </row>
    <row r="51" spans="1:9" x14ac:dyDescent="0.3">
      <c r="A51" s="364" t="s">
        <v>67</v>
      </c>
      <c r="B51" s="365" t="str">
        <f>HYPERLINK("D:\Java\git\MethodDemosGit\MethodDemos\output\groundtruth\TUW-197852.pdf")</f>
        <v>D:\Java\git\MethodDemosGit\MethodDemos\output\groundtruth\TUW-197852.pdf</v>
      </c>
      <c r="C51" s="366" t="str">
        <f>HYPERLINK("D:\Java\git\MethodDemosGit\MethodDemos\output\result\result-TUW-197852-xstream.xml")</f>
        <v>D:\Java\git\MethodDemosGit\MethodDemos\output\result\result-TUW-197852-xstream.xml</v>
      </c>
      <c r="D51" s="367" t="str">
        <f>HYPERLINK("D:\Java\git\MethodDemosGit\MethodDemos\output\extracted\cermine\cermine-TUW-197852-xstream.xml")</f>
        <v>D:\Java\git\MethodDemosGit\MethodDemos\output\extracted\cermine\cermine-TUW-197852-xstream.xml</v>
      </c>
      <c r="E51" t="s">
        <v>1</v>
      </c>
      <c r="F51" s="368" t="s">
        <v>68</v>
      </c>
      <c r="G51" s="369">
        <v>0</v>
      </c>
      <c r="H51" s="370" t="s">
        <v>3</v>
      </c>
      <c r="I51" s="371">
        <v>0</v>
      </c>
    </row>
    <row r="52" spans="1:9" x14ac:dyDescent="0.3">
      <c r="A52" s="372" t="s">
        <v>69</v>
      </c>
      <c r="B52" s="373" t="str">
        <f>HYPERLINK("D:\Java\git\MethodDemosGit\MethodDemos\output\groundtruth\TUW-198400.pdf")</f>
        <v>D:\Java\git\MethodDemosGit\MethodDemos\output\groundtruth\TUW-198400.pdf</v>
      </c>
      <c r="C52" s="374" t="str">
        <f>HYPERLINK("D:\Java\git\MethodDemosGit\MethodDemos\output\result\result-TUW-198400-xstream.xml")</f>
        <v>D:\Java\git\MethodDemosGit\MethodDemos\output\result\result-TUW-198400-xstream.xml</v>
      </c>
      <c r="D52" s="375" t="str">
        <f>HYPERLINK("D:\Java\git\MethodDemosGit\MethodDemos\output\extracted\cermine\cermine-TUW-198400-xstream.xml")</f>
        <v>D:\Java\git\MethodDemosGit\MethodDemos\output\extracted\cermine\cermine-TUW-198400-xstream.xml</v>
      </c>
      <c r="E52" t="s">
        <v>1</v>
      </c>
      <c r="F52" t="s">
        <v>1</v>
      </c>
      <c r="G52" s="376" t="s">
        <v>2</v>
      </c>
      <c r="H52" s="377" t="s">
        <v>3</v>
      </c>
      <c r="I52" s="378" t="s">
        <v>4</v>
      </c>
    </row>
    <row r="53" spans="1:9" ht="28.8" x14ac:dyDescent="0.3">
      <c r="A53" s="379" t="s">
        <v>70</v>
      </c>
      <c r="B53" s="380" t="str">
        <f>HYPERLINK("D:\Java\git\MethodDemosGit\MethodDemos\output\groundtruth\TUW-198401.pdf")</f>
        <v>D:\Java\git\MethodDemosGit\MethodDemos\output\groundtruth\TUW-198401.pdf</v>
      </c>
      <c r="C53" s="381" t="str">
        <f>HYPERLINK("D:\Java\git\MethodDemosGit\MethodDemos\output\result\result-TUW-198401-xstream.xml")</f>
        <v>D:\Java\git\MethodDemosGit\MethodDemos\output\result\result-TUW-198401-xstream.xml</v>
      </c>
      <c r="D53" s="382" t="str">
        <f>HYPERLINK("D:\Java\git\MethodDemosGit\MethodDemos\output\extracted\cermine\cermine-TUW-198401-xstream.xml")</f>
        <v>D:\Java\git\MethodDemosGit\MethodDemos\output\extracted\cermine\cermine-TUW-198401-xstream.xml</v>
      </c>
      <c r="E53" t="s">
        <v>1</v>
      </c>
      <c r="F53" s="383" t="s">
        <v>71</v>
      </c>
      <c r="G53" s="384">
        <v>0</v>
      </c>
      <c r="H53" s="385" t="s">
        <v>3</v>
      </c>
      <c r="I53" s="386">
        <v>0</v>
      </c>
    </row>
    <row r="54" spans="1:9" x14ac:dyDescent="0.3">
      <c r="A54" s="387" t="s">
        <v>72</v>
      </c>
      <c r="B54" s="388" t="str">
        <f>HYPERLINK("D:\Java\git\MethodDemosGit\MethodDemos\output\groundtruth\TUW-198405.pdf")</f>
        <v>D:\Java\git\MethodDemosGit\MethodDemos\output\groundtruth\TUW-198405.pdf</v>
      </c>
      <c r="C54" s="389" t="str">
        <f>HYPERLINK("D:\Java\git\MethodDemosGit\MethodDemos\output\result\result-TUW-198405-xstream.xml")</f>
        <v>D:\Java\git\MethodDemosGit\MethodDemos\output\result\result-TUW-198405-xstream.xml</v>
      </c>
      <c r="D54" s="390" t="str">
        <f>HYPERLINK("D:\Java\git\MethodDemosGit\MethodDemos\output\extracted\cermine\cermine-TUW-198405-xstream.xml")</f>
        <v>D:\Java\git\MethodDemosGit\MethodDemos\output\extracted\cermine\cermine-TUW-198405-xstream.xml</v>
      </c>
      <c r="E54" t="s">
        <v>1</v>
      </c>
      <c r="F54" t="s">
        <v>1</v>
      </c>
      <c r="G54" s="391" t="s">
        <v>2</v>
      </c>
      <c r="H54" s="392" t="s">
        <v>3</v>
      </c>
      <c r="I54" s="393" t="s">
        <v>4</v>
      </c>
    </row>
    <row r="55" spans="1:9" x14ac:dyDescent="0.3">
      <c r="A55" s="394" t="s">
        <v>73</v>
      </c>
      <c r="B55" s="395" t="str">
        <f>HYPERLINK("D:\Java\git\MethodDemosGit\MethodDemos\output\groundtruth\TUW-198408.pdf")</f>
        <v>D:\Java\git\MethodDemosGit\MethodDemos\output\groundtruth\TUW-198408.pdf</v>
      </c>
      <c r="C55" s="396" t="str">
        <f>HYPERLINK("D:\Java\git\MethodDemosGit\MethodDemos\output\result\result-TUW-198408-xstream.xml")</f>
        <v>D:\Java\git\MethodDemosGit\MethodDemos\output\result\result-TUW-198408-xstream.xml</v>
      </c>
      <c r="D55" s="397" t="str">
        <f>HYPERLINK("D:\Java\git\MethodDemosGit\MethodDemos\output\extracted\cermine\cermine-TUW-198408-xstream.xml")</f>
        <v>D:\Java\git\MethodDemosGit\MethodDemos\output\extracted\cermine\cermine-TUW-198408-xstream.xml</v>
      </c>
      <c r="E55" t="s">
        <v>1</v>
      </c>
      <c r="F55" t="s">
        <v>1</v>
      </c>
      <c r="G55" s="398" t="s">
        <v>2</v>
      </c>
      <c r="H55" s="399" t="s">
        <v>3</v>
      </c>
      <c r="I55" s="400" t="s">
        <v>4</v>
      </c>
    </row>
    <row r="56" spans="1:9" x14ac:dyDescent="0.3">
      <c r="A56" s="401" t="s">
        <v>74</v>
      </c>
      <c r="B56" s="402" t="str">
        <f>HYPERLINK("D:\Java\git\MethodDemosGit\MethodDemos\output\groundtruth\TUW-200745.pdf")</f>
        <v>D:\Java\git\MethodDemosGit\MethodDemos\output\groundtruth\TUW-200745.pdf</v>
      </c>
      <c r="C56" s="403" t="str">
        <f>HYPERLINK("D:\Java\git\MethodDemosGit\MethodDemos\output\result\result-TUW-200745-xstream.xml")</f>
        <v>D:\Java\git\MethodDemosGit\MethodDemos\output\result\result-TUW-200745-xstream.xml</v>
      </c>
      <c r="D56" s="404" t="str">
        <f>HYPERLINK("D:\Java\git\MethodDemosGit\MethodDemos\output\extracted\cermine\cermine-TUW-200745-xstream.xml")</f>
        <v>D:\Java\git\MethodDemosGit\MethodDemos\output\extracted\cermine\cermine-TUW-200745-xstream.xml</v>
      </c>
      <c r="E56" t="s">
        <v>1</v>
      </c>
      <c r="F56" t="s">
        <v>1</v>
      </c>
      <c r="G56" s="405" t="s">
        <v>2</v>
      </c>
      <c r="H56" s="406" t="s">
        <v>3</v>
      </c>
      <c r="I56" s="407" t="s">
        <v>4</v>
      </c>
    </row>
    <row r="57" spans="1:9" x14ac:dyDescent="0.3">
      <c r="A57" s="408" t="s">
        <v>75</v>
      </c>
      <c r="B57" s="409" t="str">
        <f>HYPERLINK("D:\Java\git\MethodDemosGit\MethodDemos\output\groundtruth\TUW-200748.pdf")</f>
        <v>D:\Java\git\MethodDemosGit\MethodDemos\output\groundtruth\TUW-200748.pdf</v>
      </c>
      <c r="C57" s="410" t="str">
        <f>HYPERLINK("D:\Java\git\MethodDemosGit\MethodDemos\output\result\result-TUW-200748-xstream.xml")</f>
        <v>D:\Java\git\MethodDemosGit\MethodDemos\output\result\result-TUW-200748-xstream.xml</v>
      </c>
      <c r="D57" s="411" t="str">
        <f>HYPERLINK("D:\Java\git\MethodDemosGit\MethodDemos\output\extracted\cermine\cermine-TUW-200748-xstream.xml")</f>
        <v>D:\Java\git\MethodDemosGit\MethodDemos\output\extracted\cermine\cermine-TUW-200748-xstream.xml</v>
      </c>
      <c r="E57" t="s">
        <v>1</v>
      </c>
      <c r="F57" s="412" t="s">
        <v>76</v>
      </c>
      <c r="G57" s="413">
        <v>0</v>
      </c>
      <c r="H57" s="414" t="s">
        <v>3</v>
      </c>
      <c r="I57" s="415">
        <v>0</v>
      </c>
    </row>
    <row r="58" spans="1:9" x14ac:dyDescent="0.3">
      <c r="A58" s="416" t="s">
        <v>77</v>
      </c>
      <c r="B58" s="417" t="str">
        <f>HYPERLINK("D:\Java\git\MethodDemosGit\MethodDemos\output\groundtruth\TUW-200948.pdf")</f>
        <v>D:\Java\git\MethodDemosGit\MethodDemos\output\groundtruth\TUW-200948.pdf</v>
      </c>
      <c r="C58" s="418" t="str">
        <f>HYPERLINK("D:\Java\git\MethodDemosGit\MethodDemos\output\result\result-TUW-200948-xstream.xml")</f>
        <v>D:\Java\git\MethodDemosGit\MethodDemos\output\result\result-TUW-200948-xstream.xml</v>
      </c>
      <c r="D58" s="419" t="str">
        <f>HYPERLINK("D:\Java\git\MethodDemosGit\MethodDemos\output\extracted\cermine\cermine-TUW-200948-xstream.xml")</f>
        <v>D:\Java\git\MethodDemosGit\MethodDemos\output\extracted\cermine\cermine-TUW-200948-xstream.xml</v>
      </c>
      <c r="E58" t="s">
        <v>1</v>
      </c>
      <c r="F58" t="s">
        <v>1</v>
      </c>
      <c r="G58" s="420" t="s">
        <v>2</v>
      </c>
      <c r="H58" s="421" t="s">
        <v>3</v>
      </c>
      <c r="I58" s="422" t="s">
        <v>4</v>
      </c>
    </row>
    <row r="59" spans="1:9" x14ac:dyDescent="0.3">
      <c r="A59" s="423" t="s">
        <v>78</v>
      </c>
      <c r="B59" s="424" t="str">
        <f>HYPERLINK("D:\Java\git\MethodDemosGit\MethodDemos\output\groundtruth\TUW-200950.pdf")</f>
        <v>D:\Java\git\MethodDemosGit\MethodDemos\output\groundtruth\TUW-200950.pdf</v>
      </c>
      <c r="C59" s="425" t="str">
        <f>HYPERLINK("D:\Java\git\MethodDemosGit\MethodDemos\output\result\result-TUW-200950-xstream.xml")</f>
        <v>D:\Java\git\MethodDemosGit\MethodDemos\output\result\result-TUW-200950-xstream.xml</v>
      </c>
      <c r="D59" s="426" t="str">
        <f>HYPERLINK("D:\Java\git\MethodDemosGit\MethodDemos\output\extracted\cermine\cermine-TUW-200950-xstream.xml")</f>
        <v>D:\Java\git\MethodDemosGit\MethodDemos\output\extracted\cermine\cermine-TUW-200950-xstream.xml</v>
      </c>
      <c r="E59" t="s">
        <v>1</v>
      </c>
      <c r="F59" t="s">
        <v>1</v>
      </c>
      <c r="G59" s="427" t="s">
        <v>2</v>
      </c>
      <c r="H59" s="428" t="s">
        <v>3</v>
      </c>
      <c r="I59" s="429" t="s">
        <v>4</v>
      </c>
    </row>
    <row r="60" spans="1:9" x14ac:dyDescent="0.3">
      <c r="A60" s="430" t="s">
        <v>79</v>
      </c>
      <c r="B60" s="431" t="str">
        <f>HYPERLINK("D:\Java\git\MethodDemosGit\MethodDemos\output\groundtruth\TUW-200959.pdf")</f>
        <v>D:\Java\git\MethodDemosGit\MethodDemos\output\groundtruth\TUW-200959.pdf</v>
      </c>
      <c r="C60" s="432" t="str">
        <f>HYPERLINK("D:\Java\git\MethodDemosGit\MethodDemos\output\result\result-TUW-200959-xstream.xml")</f>
        <v>D:\Java\git\MethodDemosGit\MethodDemos\output\result\result-TUW-200959-xstream.xml</v>
      </c>
      <c r="D60" s="433" t="str">
        <f>HYPERLINK("D:\Java\git\MethodDemosGit\MethodDemos\output\extracted\cermine\cermine-TUW-200959-xstream.xml")</f>
        <v>D:\Java\git\MethodDemosGit\MethodDemos\output\extracted\cermine\cermine-TUW-200959-xstream.xml</v>
      </c>
      <c r="E60" t="s">
        <v>1</v>
      </c>
      <c r="F60" t="s">
        <v>1</v>
      </c>
      <c r="G60" s="434" t="s">
        <v>2</v>
      </c>
      <c r="H60" s="435" t="s">
        <v>3</v>
      </c>
      <c r="I60" s="436" t="s">
        <v>4</v>
      </c>
    </row>
    <row r="61" spans="1:9" x14ac:dyDescent="0.3">
      <c r="A61" s="437" t="s">
        <v>80</v>
      </c>
      <c r="B61" s="438" t="str">
        <f>HYPERLINK("D:\Java\git\MethodDemosGit\MethodDemos\output\groundtruth\TUW-201066.pdf")</f>
        <v>D:\Java\git\MethodDemosGit\MethodDemos\output\groundtruth\TUW-201066.pdf</v>
      </c>
      <c r="C61" s="439" t="str">
        <f>HYPERLINK("D:\Java\git\MethodDemosGit\MethodDemos\output\result\result-TUW-201066-xstream.xml")</f>
        <v>D:\Java\git\MethodDemosGit\MethodDemos\output\result\result-TUW-201066-xstream.xml</v>
      </c>
      <c r="D61" s="440" t="str">
        <f>HYPERLINK("D:\Java\git\MethodDemosGit\MethodDemos\output\extracted\cermine\cermine-TUW-201066-xstream.xml")</f>
        <v>D:\Java\git\MethodDemosGit\MethodDemos\output\extracted\cermine\cermine-TUW-201066-xstream.xml</v>
      </c>
      <c r="E61" t="s">
        <v>1</v>
      </c>
      <c r="F61" t="s">
        <v>1</v>
      </c>
      <c r="G61" s="441" t="s">
        <v>2</v>
      </c>
      <c r="H61" s="442" t="s">
        <v>3</v>
      </c>
      <c r="I61" s="443" t="s">
        <v>4</v>
      </c>
    </row>
    <row r="62" spans="1:9" x14ac:dyDescent="0.3">
      <c r="A62" s="444" t="s">
        <v>81</v>
      </c>
      <c r="B62" s="445" t="str">
        <f>HYPERLINK("D:\Java\git\MethodDemosGit\MethodDemos\output\groundtruth\TUW-201160.pdf")</f>
        <v>D:\Java\git\MethodDemosGit\MethodDemos\output\groundtruth\TUW-201160.pdf</v>
      </c>
      <c r="C62" s="446" t="str">
        <f>HYPERLINK("D:\Java\git\MethodDemosGit\MethodDemos\output\result\result-TUW-201160-xstream.xml")</f>
        <v>D:\Java\git\MethodDemosGit\MethodDemos\output\result\result-TUW-201160-xstream.xml</v>
      </c>
      <c r="D62" s="447" t="str">
        <f>HYPERLINK("D:\Java\git\MethodDemosGit\MethodDemos\output\extracted\cermine\cermine-TUW-201160-xstream.xml")</f>
        <v>D:\Java\git\MethodDemosGit\MethodDemos\output\extracted\cermine\cermine-TUW-201160-xstream.xml</v>
      </c>
      <c r="E62" t="s">
        <v>1</v>
      </c>
      <c r="F62" t="s">
        <v>1</v>
      </c>
      <c r="G62" s="448" t="s">
        <v>2</v>
      </c>
      <c r="H62" s="449" t="s">
        <v>3</v>
      </c>
      <c r="I62" s="450" t="s">
        <v>4</v>
      </c>
    </row>
    <row r="63" spans="1:9" x14ac:dyDescent="0.3">
      <c r="A63" s="451" t="s">
        <v>82</v>
      </c>
      <c r="B63" s="452" t="str">
        <f>HYPERLINK("D:\Java\git\MethodDemosGit\MethodDemos\output\groundtruth\TUW-201167.pdf")</f>
        <v>D:\Java\git\MethodDemosGit\MethodDemos\output\groundtruth\TUW-201167.pdf</v>
      </c>
      <c r="C63" s="453" t="str">
        <f>HYPERLINK("D:\Java\git\MethodDemosGit\MethodDemos\output\result\result-TUW-201167-xstream.xml")</f>
        <v>D:\Java\git\MethodDemosGit\MethodDemos\output\result\result-TUW-201167-xstream.xml</v>
      </c>
      <c r="D63" s="454" t="str">
        <f>HYPERLINK("D:\Java\git\MethodDemosGit\MethodDemos\output\extracted\cermine\cermine-TUW-201167-xstream.xml")</f>
        <v>D:\Java\git\MethodDemosGit\MethodDemos\output\extracted\cermine\cermine-TUW-201167-xstream.xml</v>
      </c>
      <c r="E63" t="s">
        <v>1</v>
      </c>
      <c r="F63" t="s">
        <v>1</v>
      </c>
      <c r="G63" s="455" t="s">
        <v>2</v>
      </c>
      <c r="H63" s="456" t="s">
        <v>3</v>
      </c>
      <c r="I63" s="457" t="s">
        <v>4</v>
      </c>
    </row>
    <row r="64" spans="1:9" x14ac:dyDescent="0.3">
      <c r="A64" s="458" t="s">
        <v>83</v>
      </c>
      <c r="B64" s="459" t="str">
        <f>HYPERLINK("D:\Java\git\MethodDemosGit\MethodDemos\output\groundtruth\TUW-201821.pdf")</f>
        <v>D:\Java\git\MethodDemosGit\MethodDemos\output\groundtruth\TUW-201821.pdf</v>
      </c>
      <c r="C64" s="460" t="str">
        <f>HYPERLINK("D:\Java\git\MethodDemosGit\MethodDemos\output\result\result-TUW-201821-xstream.xml")</f>
        <v>D:\Java\git\MethodDemosGit\MethodDemos\output\result\result-TUW-201821-xstream.xml</v>
      </c>
      <c r="D64" s="461" t="str">
        <f>HYPERLINK("D:\Java\git\MethodDemosGit\MethodDemos\output\extracted\cermine\cermine-TUW-201821-xstream.xml")</f>
        <v>D:\Java\git\MethodDemosGit\MethodDemos\output\extracted\cermine\cermine-TUW-201821-xstream.xml</v>
      </c>
      <c r="E64" t="s">
        <v>1</v>
      </c>
      <c r="F64" t="s">
        <v>1</v>
      </c>
      <c r="G64" s="462" t="s">
        <v>2</v>
      </c>
      <c r="H64" s="463" t="s">
        <v>3</v>
      </c>
      <c r="I64" s="464" t="s">
        <v>4</v>
      </c>
    </row>
    <row r="65" spans="1:9" x14ac:dyDescent="0.3">
      <c r="A65" s="465" t="s">
        <v>84</v>
      </c>
      <c r="B65" s="466" t="str">
        <f>HYPERLINK("D:\Java\git\MethodDemosGit\MethodDemos\output\groundtruth\TUW-202034.pdf")</f>
        <v>D:\Java\git\MethodDemosGit\MethodDemos\output\groundtruth\TUW-202034.pdf</v>
      </c>
      <c r="C65" s="467" t="str">
        <f>HYPERLINK("D:\Java\git\MethodDemosGit\MethodDemos\output\result\result-TUW-202034-xstream.xml")</f>
        <v>D:\Java\git\MethodDemosGit\MethodDemos\output\result\result-TUW-202034-xstream.xml</v>
      </c>
      <c r="D65" s="468" t="str">
        <f>HYPERLINK("D:\Java\git\MethodDemosGit\MethodDemos\output\extracted\cermine\cermine-TUW-202034-xstream.xml")</f>
        <v>D:\Java\git\MethodDemosGit\MethodDemos\output\extracted\cermine\cermine-TUW-202034-xstream.xml</v>
      </c>
      <c r="E65" t="s">
        <v>1</v>
      </c>
      <c r="F65" t="s">
        <v>1</v>
      </c>
      <c r="G65" s="469" t="s">
        <v>2</v>
      </c>
      <c r="H65" s="470" t="s">
        <v>3</v>
      </c>
      <c r="I65" s="471" t="s">
        <v>4</v>
      </c>
    </row>
    <row r="66" spans="1:9" ht="28.8" x14ac:dyDescent="0.3">
      <c r="A66" s="472" t="s">
        <v>85</v>
      </c>
      <c r="B66" s="473" t="str">
        <f>HYPERLINK("D:\Java\git\MethodDemosGit\MethodDemos\output\groundtruth\TUW-202824.pdf")</f>
        <v>D:\Java\git\MethodDemosGit\MethodDemos\output\groundtruth\TUW-202824.pdf</v>
      </c>
      <c r="C66" s="474" t="str">
        <f>HYPERLINK("D:\Java\git\MethodDemosGit\MethodDemos\output\result\result-TUW-202824-xstream.xml")</f>
        <v>D:\Java\git\MethodDemosGit\MethodDemos\output\result\result-TUW-202824-xstream.xml</v>
      </c>
      <c r="D66" s="475" t="str">
        <f>HYPERLINK("D:\Java\git\MethodDemosGit\MethodDemos\output\extracted\cermine\cermine-TUW-202824-xstream.xml")</f>
        <v>D:\Java\git\MethodDemosGit\MethodDemos\output\extracted\cermine\cermine-TUW-202824-xstream.xml</v>
      </c>
      <c r="E66" t="s">
        <v>1</v>
      </c>
      <c r="F66" s="476" t="s">
        <v>86</v>
      </c>
      <c r="G66" s="477">
        <v>0</v>
      </c>
      <c r="H66" s="478" t="s">
        <v>3</v>
      </c>
      <c r="I66" s="479">
        <v>0</v>
      </c>
    </row>
    <row r="67" spans="1:9" x14ac:dyDescent="0.3">
      <c r="A67" s="480" t="s">
        <v>87</v>
      </c>
      <c r="B67" s="481" t="str">
        <f>HYPERLINK("D:\Java\git\MethodDemosGit\MethodDemos\output\groundtruth\TUW-203409.pdf")</f>
        <v>D:\Java\git\MethodDemosGit\MethodDemos\output\groundtruth\TUW-203409.pdf</v>
      </c>
      <c r="C67" s="482" t="str">
        <f>HYPERLINK("D:\Java\git\MethodDemosGit\MethodDemos\output\result\result-TUW-203409-xstream.xml")</f>
        <v>D:\Java\git\MethodDemosGit\MethodDemos\output\result\result-TUW-203409-xstream.xml</v>
      </c>
      <c r="D67" s="483" t="str">
        <f>HYPERLINK("D:\Java\git\MethodDemosGit\MethodDemos\output\extracted\cermine\cermine-TUW-203409-xstream.xml")</f>
        <v>D:\Java\git\MethodDemosGit\MethodDemos\output\extracted\cermine\cermine-TUW-203409-xstream.xml</v>
      </c>
      <c r="E67" t="s">
        <v>1</v>
      </c>
      <c r="F67" t="s">
        <v>1</v>
      </c>
      <c r="G67" s="484" t="s">
        <v>2</v>
      </c>
      <c r="H67" s="485" t="s">
        <v>3</v>
      </c>
      <c r="I67" s="486" t="s">
        <v>4</v>
      </c>
    </row>
    <row r="68" spans="1:9" x14ac:dyDescent="0.3">
      <c r="A68" s="487" t="s">
        <v>88</v>
      </c>
      <c r="B68" s="488" t="str">
        <f>HYPERLINK("D:\Java\git\MethodDemosGit\MethodDemos\output\groundtruth\TUW-203924.pdf")</f>
        <v>D:\Java\git\MethodDemosGit\MethodDemos\output\groundtruth\TUW-203924.pdf</v>
      </c>
      <c r="C68" s="489" t="str">
        <f>HYPERLINK("D:\Java\git\MethodDemosGit\MethodDemos\output\result\result-TUW-203924-xstream.xml")</f>
        <v>D:\Java\git\MethodDemosGit\MethodDemos\output\result\result-TUW-203924-xstream.xml</v>
      </c>
      <c r="D68" s="490" t="str">
        <f>HYPERLINK("D:\Java\git\MethodDemosGit\MethodDemos\output\extracted\cermine\cermine-TUW-203924-xstream.xml")</f>
        <v>D:\Java\git\MethodDemosGit\MethodDemos\output\extracted\cermine\cermine-TUW-203924-xstream.xml</v>
      </c>
      <c r="E68" t="s">
        <v>1</v>
      </c>
      <c r="F68" t="s">
        <v>1</v>
      </c>
      <c r="G68" s="491" t="s">
        <v>2</v>
      </c>
      <c r="H68" s="492" t="s">
        <v>3</v>
      </c>
      <c r="I68" s="493" t="s">
        <v>4</v>
      </c>
    </row>
    <row r="69" spans="1:9" x14ac:dyDescent="0.3">
      <c r="A69" s="494" t="s">
        <v>89</v>
      </c>
      <c r="B69" s="495" t="str">
        <f>HYPERLINK("D:\Java\git\MethodDemosGit\MethodDemos\output\groundtruth\TUW-204724.pdf")</f>
        <v>D:\Java\git\MethodDemosGit\MethodDemos\output\groundtruth\TUW-204724.pdf</v>
      </c>
      <c r="C69" s="496" t="str">
        <f>HYPERLINK("D:\Java\git\MethodDemosGit\MethodDemos\output\result\result-TUW-204724-xstream.xml")</f>
        <v>D:\Java\git\MethodDemosGit\MethodDemos\output\result\result-TUW-204724-xstream.xml</v>
      </c>
      <c r="D69" s="497" t="str">
        <f>HYPERLINK("D:\Java\git\MethodDemosGit\MethodDemos\output\extracted\cermine\cermine-TUW-204724-xstream.xml")</f>
        <v>D:\Java\git\MethodDemosGit\MethodDemos\output\extracted\cermine\cermine-TUW-204724-xstream.xml</v>
      </c>
      <c r="E69" t="s">
        <v>1</v>
      </c>
      <c r="F69" t="s">
        <v>1</v>
      </c>
      <c r="G69" s="498" t="s">
        <v>2</v>
      </c>
      <c r="H69" s="499" t="s">
        <v>3</v>
      </c>
      <c r="I69" s="500" t="s">
        <v>4</v>
      </c>
    </row>
    <row r="70" spans="1:9" x14ac:dyDescent="0.3">
      <c r="A70" s="501" t="s">
        <v>90</v>
      </c>
      <c r="B70" s="502" t="str">
        <f>HYPERLINK("D:\Java\git\MethodDemosGit\MethodDemos\output\groundtruth\TUW-205557.pdf")</f>
        <v>D:\Java\git\MethodDemosGit\MethodDemos\output\groundtruth\TUW-205557.pdf</v>
      </c>
      <c r="C70" s="503" t="str">
        <f>HYPERLINK("D:\Java\git\MethodDemosGit\MethodDemos\output\result\result-TUW-205557-xstream.xml")</f>
        <v>D:\Java\git\MethodDemosGit\MethodDemos\output\result\result-TUW-205557-xstream.xml</v>
      </c>
      <c r="D70" s="504" t="str">
        <f>HYPERLINK("D:\Java\git\MethodDemosGit\MethodDemos\output\extracted\cermine\cermine-TUW-205557-xstream.xml")</f>
        <v>D:\Java\git\MethodDemosGit\MethodDemos\output\extracted\cermine\cermine-TUW-205557-xstream.xml</v>
      </c>
      <c r="E70" t="s">
        <v>1</v>
      </c>
      <c r="F70" t="s">
        <v>1</v>
      </c>
      <c r="G70" s="505" t="s">
        <v>2</v>
      </c>
      <c r="H70" s="506" t="s">
        <v>3</v>
      </c>
      <c r="I70" s="507" t="s">
        <v>4</v>
      </c>
    </row>
    <row r="71" spans="1:9" x14ac:dyDescent="0.3">
      <c r="A71" s="508" t="s">
        <v>91</v>
      </c>
      <c r="B71" s="509" t="str">
        <f>HYPERLINK("D:\Java\git\MethodDemosGit\MethodDemos\output\groundtruth\TUW-205933.pdf")</f>
        <v>D:\Java\git\MethodDemosGit\MethodDemos\output\groundtruth\TUW-205933.pdf</v>
      </c>
      <c r="C71" s="510" t="str">
        <f>HYPERLINK("D:\Java\git\MethodDemosGit\MethodDemos\output\result\result-TUW-205933-xstream.xml")</f>
        <v>D:\Java\git\MethodDemosGit\MethodDemos\output\result\result-TUW-205933-xstream.xml</v>
      </c>
      <c r="D71" s="511" t="str">
        <f>HYPERLINK("D:\Java\git\MethodDemosGit\MethodDemos\output\extracted\cermine\cermine-TUW-205933-xstream.xml")</f>
        <v>D:\Java\git\MethodDemosGit\MethodDemos\output\extracted\cermine\cermine-TUW-205933-xstream.xml</v>
      </c>
      <c r="E71" s="512" t="s">
        <v>92</v>
      </c>
      <c r="F71" t="s">
        <v>1</v>
      </c>
      <c r="G71" s="513" t="s">
        <v>2</v>
      </c>
      <c r="H71" s="514">
        <v>0</v>
      </c>
      <c r="I71" s="515">
        <v>0</v>
      </c>
    </row>
    <row r="72" spans="1:9" x14ac:dyDescent="0.3">
      <c r="A72" s="516" t="s">
        <v>93</v>
      </c>
      <c r="B72" s="517" t="str">
        <f>HYPERLINK("D:\Java\git\MethodDemosGit\MethodDemos\output\groundtruth\TUW-213513.pdf")</f>
        <v>D:\Java\git\MethodDemosGit\MethodDemos\output\groundtruth\TUW-213513.pdf</v>
      </c>
      <c r="C72" s="518" t="str">
        <f>HYPERLINK("D:\Java\git\MethodDemosGit\MethodDemos\output\result\result-TUW-213513-xstream.xml")</f>
        <v>D:\Java\git\MethodDemosGit\MethodDemos\output\result\result-TUW-213513-xstream.xml</v>
      </c>
      <c r="D72" s="519" t="str">
        <f>HYPERLINK("D:\Java\git\MethodDemosGit\MethodDemos\output\extracted\cermine\cermine-TUW-213513-xstream.xml")</f>
        <v>D:\Java\git\MethodDemosGit\MethodDemos\output\extracted\cermine\cermine-TUW-213513-xstream.xml</v>
      </c>
      <c r="E72" t="s">
        <v>1</v>
      </c>
      <c r="F72" t="s">
        <v>1</v>
      </c>
      <c r="G72" s="520" t="s">
        <v>2</v>
      </c>
      <c r="H72" s="521" t="s">
        <v>3</v>
      </c>
      <c r="I72" s="522" t="s">
        <v>4</v>
      </c>
    </row>
    <row r="73" spans="1:9" x14ac:dyDescent="0.3">
      <c r="A73" s="523" t="s">
        <v>94</v>
      </c>
      <c r="B73" s="524" t="str">
        <f>HYPERLINK("D:\Java\git\MethodDemosGit\MethodDemos\output\groundtruth\TUW-216744.pdf")</f>
        <v>D:\Java\git\MethodDemosGit\MethodDemos\output\groundtruth\TUW-216744.pdf</v>
      </c>
      <c r="C73" s="525" t="str">
        <f>HYPERLINK("D:\Java\git\MethodDemosGit\MethodDemos\output\result\result-TUW-216744-xstream.xml")</f>
        <v>D:\Java\git\MethodDemosGit\MethodDemos\output\result\result-TUW-216744-xstream.xml</v>
      </c>
      <c r="D73" s="526" t="str">
        <f>HYPERLINK("D:\Java\git\MethodDemosGit\MethodDemos\output\extracted\cermine\cermine-TUW-216744-xstream.xml")</f>
        <v>D:\Java\git\MethodDemosGit\MethodDemos\output\extracted\cermine\cermine-TUW-216744-xstream.xml</v>
      </c>
      <c r="E73" t="s">
        <v>1</v>
      </c>
      <c r="F73" s="527" t="s">
        <v>95</v>
      </c>
      <c r="G73" s="528">
        <v>0</v>
      </c>
      <c r="H73" s="529" t="s">
        <v>3</v>
      </c>
      <c r="I73" s="530">
        <v>0</v>
      </c>
    </row>
    <row r="74" spans="1:9" x14ac:dyDescent="0.3">
      <c r="A74" s="531" t="s">
        <v>96</v>
      </c>
      <c r="B74" s="532" t="str">
        <f>HYPERLINK("D:\Java\git\MethodDemosGit\MethodDemos\output\groundtruth\TUW-217690.pdf")</f>
        <v>D:\Java\git\MethodDemosGit\MethodDemos\output\groundtruth\TUW-217690.pdf</v>
      </c>
      <c r="C74" s="533" t="str">
        <f>HYPERLINK("D:\Java\git\MethodDemosGit\MethodDemos\output\result\result-TUW-217690-xstream.xml")</f>
        <v>D:\Java\git\MethodDemosGit\MethodDemos\output\result\result-TUW-217690-xstream.xml</v>
      </c>
      <c r="D74" s="534" t="str">
        <f>HYPERLINK("D:\Java\git\MethodDemosGit\MethodDemos\output\extracted\cermine\cermine-TUW-217690-xstream.xml")</f>
        <v>D:\Java\git\MethodDemosGit\MethodDemos\output\extracted\cermine\cermine-TUW-217690-xstream.xml</v>
      </c>
      <c r="E74" t="s">
        <v>1</v>
      </c>
      <c r="F74" t="s">
        <v>1</v>
      </c>
      <c r="G74" s="535" t="s">
        <v>2</v>
      </c>
      <c r="H74" s="536" t="s">
        <v>3</v>
      </c>
      <c r="I74" s="537" t="s">
        <v>4</v>
      </c>
    </row>
    <row r="75" spans="1:9" x14ac:dyDescent="0.3">
      <c r="A75" s="538" t="s">
        <v>97</v>
      </c>
      <c r="B75" s="539" t="str">
        <f>HYPERLINK("D:\Java\git\MethodDemosGit\MethodDemos\output\groundtruth\TUW-217971.pdf")</f>
        <v>D:\Java\git\MethodDemosGit\MethodDemos\output\groundtruth\TUW-217971.pdf</v>
      </c>
      <c r="C75" s="540" t="str">
        <f>HYPERLINK("D:\Java\git\MethodDemosGit\MethodDemos\output\result\result-TUW-217971-xstream.xml")</f>
        <v>D:\Java\git\MethodDemosGit\MethodDemos\output\result\result-TUW-217971-xstream.xml</v>
      </c>
      <c r="D75" s="541" t="str">
        <f>HYPERLINK("D:\Java\git\MethodDemosGit\MethodDemos\output\extracted\cermine\cermine-TUW-217971-xstream.xml")</f>
        <v>D:\Java\git\MethodDemosGit\MethodDemos\output\extracted\cermine\cermine-TUW-217971-xstream.xml</v>
      </c>
      <c r="E75" t="s">
        <v>1</v>
      </c>
      <c r="F75" t="s">
        <v>1</v>
      </c>
      <c r="G75" s="542" t="s">
        <v>2</v>
      </c>
      <c r="H75" s="543" t="s">
        <v>3</v>
      </c>
      <c r="I75" s="544" t="s">
        <v>4</v>
      </c>
    </row>
    <row r="76" spans="1:9" x14ac:dyDescent="0.3">
      <c r="A76" s="545" t="s">
        <v>98</v>
      </c>
      <c r="B76" s="546" t="str">
        <f>HYPERLINK("D:\Java\git\MethodDemosGit\MethodDemos\output\groundtruth\TUW-221215.pdf")</f>
        <v>D:\Java\git\MethodDemosGit\MethodDemos\output\groundtruth\TUW-221215.pdf</v>
      </c>
      <c r="C76" s="547" t="str">
        <f>HYPERLINK("D:\Java\git\MethodDemosGit\MethodDemos\output\result\result-TUW-221215-xstream.xml")</f>
        <v>D:\Java\git\MethodDemosGit\MethodDemos\output\result\result-TUW-221215-xstream.xml</v>
      </c>
      <c r="D76" s="548" t="str">
        <f>HYPERLINK("D:\Java\git\MethodDemosGit\MethodDemos\output\extracted\cermine\cermine-TUW-221215-xstream.xml")</f>
        <v>D:\Java\git\MethodDemosGit\MethodDemos\output\extracted\cermine\cermine-TUW-221215-xstream.xml</v>
      </c>
      <c r="E76" t="s">
        <v>1</v>
      </c>
      <c r="F76" t="s">
        <v>1</v>
      </c>
      <c r="G76" s="549" t="s">
        <v>2</v>
      </c>
      <c r="H76" s="550" t="s">
        <v>3</v>
      </c>
      <c r="I76" s="551" t="s">
        <v>4</v>
      </c>
    </row>
    <row r="77" spans="1:9" x14ac:dyDescent="0.3">
      <c r="A77" s="552" t="s">
        <v>99</v>
      </c>
      <c r="B77" s="553" t="str">
        <f>HYPERLINK("D:\Java\git\MethodDemosGit\MethodDemos\output\groundtruth\TUW-223906.pdf")</f>
        <v>D:\Java\git\MethodDemosGit\MethodDemos\output\groundtruth\TUW-223906.pdf</v>
      </c>
      <c r="C77" s="554" t="str">
        <f>HYPERLINK("D:\Java\git\MethodDemosGit\MethodDemos\output\result\result-TUW-223906-xstream.xml")</f>
        <v>D:\Java\git\MethodDemosGit\MethodDemos\output\result\result-TUW-223906-xstream.xml</v>
      </c>
      <c r="D77" s="555" t="str">
        <f>HYPERLINK("D:\Java\git\MethodDemosGit\MethodDemos\output\extracted\cermine\cermine-TUW-223906-xstream.xml")</f>
        <v>D:\Java\git\MethodDemosGit\MethodDemos\output\extracted\cermine\cermine-TUW-223906-xstream.xml</v>
      </c>
      <c r="E77" t="s">
        <v>1</v>
      </c>
      <c r="F77" t="s">
        <v>1</v>
      </c>
      <c r="G77" s="556" t="s">
        <v>2</v>
      </c>
      <c r="H77" s="557" t="s">
        <v>3</v>
      </c>
      <c r="I77" s="558" t="s">
        <v>4</v>
      </c>
    </row>
    <row r="78" spans="1:9" x14ac:dyDescent="0.3">
      <c r="A78" s="559" t="s">
        <v>100</v>
      </c>
      <c r="B78" s="560" t="str">
        <f>HYPERLINK("D:\Java\git\MethodDemosGit\MethodDemos\output\groundtruth\TUW-223973.pdf")</f>
        <v>D:\Java\git\MethodDemosGit\MethodDemos\output\groundtruth\TUW-223973.pdf</v>
      </c>
      <c r="C78" s="561" t="str">
        <f>HYPERLINK("D:\Java\git\MethodDemosGit\MethodDemos\output\result\result-TUW-223973-xstream.xml")</f>
        <v>D:\Java\git\MethodDemosGit\MethodDemos\output\result\result-TUW-223973-xstream.xml</v>
      </c>
      <c r="D78" s="562" t="str">
        <f>HYPERLINK("D:\Java\git\MethodDemosGit\MethodDemos\output\extracted\cermine\cermine-TUW-223973-xstream.xml")</f>
        <v>D:\Java\git\MethodDemosGit\MethodDemos\output\extracted\cermine\cermine-TUW-223973-xstream.xml</v>
      </c>
      <c r="E78" t="s">
        <v>1</v>
      </c>
      <c r="F78" t="s">
        <v>1</v>
      </c>
      <c r="G78" s="563" t="s">
        <v>2</v>
      </c>
      <c r="H78" s="564" t="s">
        <v>3</v>
      </c>
      <c r="I78" s="565" t="s">
        <v>4</v>
      </c>
    </row>
    <row r="79" spans="1:9" x14ac:dyDescent="0.3">
      <c r="A79" s="566" t="s">
        <v>101</v>
      </c>
      <c r="B79" s="567" t="str">
        <f>HYPERLINK("D:\Java\git\MethodDemosGit\MethodDemos\output\groundtruth\TUW-225252.pdf")</f>
        <v>D:\Java\git\MethodDemosGit\MethodDemos\output\groundtruth\TUW-225252.pdf</v>
      </c>
      <c r="C79" s="568" t="str">
        <f>HYPERLINK("D:\Java\git\MethodDemosGit\MethodDemos\output\result\result-TUW-225252-xstream.xml")</f>
        <v>D:\Java\git\MethodDemosGit\MethodDemos\output\result\result-TUW-225252-xstream.xml</v>
      </c>
      <c r="D79" s="569" t="str">
        <f>HYPERLINK("D:\Java\git\MethodDemosGit\MethodDemos\output\extracted\cermine\cermine-TUW-225252-xstream.xml")</f>
        <v>D:\Java\git\MethodDemosGit\MethodDemos\output\extracted\cermine\cermine-TUW-225252-xstream.xml</v>
      </c>
      <c r="E79" t="s">
        <v>1</v>
      </c>
      <c r="F79" t="s">
        <v>1</v>
      </c>
      <c r="G79" s="570" t="s">
        <v>2</v>
      </c>
      <c r="H79" s="571" t="s">
        <v>3</v>
      </c>
      <c r="I79" s="572" t="s">
        <v>4</v>
      </c>
    </row>
    <row r="80" spans="1:9" x14ac:dyDescent="0.3">
      <c r="A80" s="573" t="s">
        <v>102</v>
      </c>
      <c r="B80" s="574" t="str">
        <f>HYPERLINK("D:\Java\git\MethodDemosGit\MethodDemos\output\groundtruth\TUW-226000.pdf")</f>
        <v>D:\Java\git\MethodDemosGit\MethodDemos\output\groundtruth\TUW-226000.pdf</v>
      </c>
      <c r="C80" s="575" t="str">
        <f>HYPERLINK("D:\Java\git\MethodDemosGit\MethodDemos\output\result\result-TUW-226000-xstream.xml")</f>
        <v>D:\Java\git\MethodDemosGit\MethodDemos\output\result\result-TUW-226000-xstream.xml</v>
      </c>
      <c r="D80" s="576" t="str">
        <f>HYPERLINK("D:\Java\git\MethodDemosGit\MethodDemos\output\extracted\cermine\cermine-TUW-226000-xstream.xml")</f>
        <v>D:\Java\git\MethodDemosGit\MethodDemos\output\extracted\cermine\cermine-TUW-226000-xstream.xml</v>
      </c>
      <c r="E80" t="s">
        <v>1</v>
      </c>
      <c r="F80" t="s">
        <v>1</v>
      </c>
      <c r="G80" s="577" t="s">
        <v>2</v>
      </c>
      <c r="H80" s="578" t="s">
        <v>3</v>
      </c>
      <c r="I80" s="579" t="s">
        <v>4</v>
      </c>
    </row>
    <row r="81" spans="1:9" x14ac:dyDescent="0.3">
      <c r="A81" s="580" t="s">
        <v>103</v>
      </c>
      <c r="B81" s="581" t="str">
        <f>HYPERLINK("D:\Java\git\MethodDemosGit\MethodDemos\output\groundtruth\TUW-226016.pdf")</f>
        <v>D:\Java\git\MethodDemosGit\MethodDemos\output\groundtruth\TUW-226016.pdf</v>
      </c>
      <c r="C81" s="582" t="str">
        <f>HYPERLINK("D:\Java\git\MethodDemosGit\MethodDemos\output\result\result-TUW-226016-xstream.xml")</f>
        <v>D:\Java\git\MethodDemosGit\MethodDemos\output\result\result-TUW-226016-xstream.xml</v>
      </c>
      <c r="D81" s="583" t="str">
        <f>HYPERLINK("D:\Java\git\MethodDemosGit\MethodDemos\output\extracted\cermine\cermine-TUW-226016-xstream.xml")</f>
        <v>D:\Java\git\MethodDemosGit\MethodDemos\output\extracted\cermine\cermine-TUW-226016-xstream.xml</v>
      </c>
      <c r="E81" t="s">
        <v>1</v>
      </c>
      <c r="F81" t="s">
        <v>1</v>
      </c>
      <c r="G81" s="584" t="s">
        <v>2</v>
      </c>
      <c r="H81" s="585" t="s">
        <v>3</v>
      </c>
      <c r="I81" s="586" t="s">
        <v>4</v>
      </c>
    </row>
    <row r="82" spans="1:9" x14ac:dyDescent="0.3">
      <c r="A82" s="587" t="s">
        <v>104</v>
      </c>
      <c r="B82" s="588" t="str">
        <f>HYPERLINK("D:\Java\git\MethodDemosGit\MethodDemos\output\groundtruth\TUW-228620.pdf")</f>
        <v>D:\Java\git\MethodDemosGit\MethodDemos\output\groundtruth\TUW-228620.pdf</v>
      </c>
      <c r="C82" s="589" t="str">
        <f>HYPERLINK("D:\Java\git\MethodDemosGit\MethodDemos\output\result\result-TUW-228620-xstream.xml")</f>
        <v>D:\Java\git\MethodDemosGit\MethodDemos\output\result\result-TUW-228620-xstream.xml</v>
      </c>
      <c r="D82" s="590" t="str">
        <f>HYPERLINK("D:\Java\git\MethodDemosGit\MethodDemos\output\extracted\cermine\cermine-TUW-228620-xstream.xml")</f>
        <v>D:\Java\git\MethodDemosGit\MethodDemos\output\extracted\cermine\cermine-TUW-228620-xstream.xml</v>
      </c>
      <c r="E82" t="s">
        <v>1</v>
      </c>
      <c r="F82" t="s">
        <v>1</v>
      </c>
      <c r="G82" s="591" t="s">
        <v>2</v>
      </c>
      <c r="H82" s="592" t="s">
        <v>3</v>
      </c>
      <c r="I82" s="593" t="s">
        <v>4</v>
      </c>
    </row>
    <row r="83" spans="1:9" x14ac:dyDescent="0.3">
      <c r="A83" s="594" t="s">
        <v>105</v>
      </c>
      <c r="B83" s="595" t="str">
        <f>HYPERLINK("D:\Java\git\MethodDemosGit\MethodDemos\output\groundtruth\TUW-231707.pdf")</f>
        <v>D:\Java\git\MethodDemosGit\MethodDemos\output\groundtruth\TUW-231707.pdf</v>
      </c>
      <c r="C83" s="596" t="str">
        <f>HYPERLINK("D:\Java\git\MethodDemosGit\MethodDemos\output\result\result-TUW-231707-xstream.xml")</f>
        <v>D:\Java\git\MethodDemosGit\MethodDemos\output\result\result-TUW-231707-xstream.xml</v>
      </c>
      <c r="D83" s="597" t="str">
        <f>HYPERLINK("D:\Java\git\MethodDemosGit\MethodDemos\output\extracted\cermine\cermine-TUW-231707-xstream.xml")</f>
        <v>D:\Java\git\MethodDemosGit\MethodDemos\output\extracted\cermine\cermine-TUW-231707-xstream.xml</v>
      </c>
      <c r="E83" t="s">
        <v>1</v>
      </c>
      <c r="F83" t="s">
        <v>1</v>
      </c>
      <c r="G83" s="598" t="s">
        <v>2</v>
      </c>
      <c r="H83" s="599" t="s">
        <v>3</v>
      </c>
      <c r="I83" s="600" t="s">
        <v>4</v>
      </c>
    </row>
    <row r="84" spans="1:9" x14ac:dyDescent="0.3">
      <c r="A84" s="601" t="s">
        <v>106</v>
      </c>
      <c r="B84" s="602" t="str">
        <f>HYPERLINK("D:\Java\git\MethodDemosGit\MethodDemos\output\groundtruth\TUW-233317.pdf")</f>
        <v>D:\Java\git\MethodDemosGit\MethodDemos\output\groundtruth\TUW-233317.pdf</v>
      </c>
      <c r="C84" s="603" t="str">
        <f>HYPERLINK("D:\Java\git\MethodDemosGit\MethodDemos\output\result\result-TUW-233317-xstream.xml")</f>
        <v>D:\Java\git\MethodDemosGit\MethodDemos\output\result\result-TUW-233317-xstream.xml</v>
      </c>
      <c r="D84" s="604" t="str">
        <f>HYPERLINK("D:\Java\git\MethodDemosGit\MethodDemos\output\extracted\cermine\cermine-TUW-233317-xstream.xml")</f>
        <v>D:\Java\git\MethodDemosGit\MethodDemos\output\extracted\cermine\cermine-TUW-233317-xstream.xml</v>
      </c>
      <c r="E84" t="s">
        <v>1</v>
      </c>
      <c r="F84" t="s">
        <v>1</v>
      </c>
      <c r="G84" s="605" t="s">
        <v>2</v>
      </c>
      <c r="H84" s="606" t="s">
        <v>3</v>
      </c>
      <c r="I84" s="607" t="s">
        <v>4</v>
      </c>
    </row>
    <row r="85" spans="1:9" x14ac:dyDescent="0.3">
      <c r="A85" s="608" t="s">
        <v>107</v>
      </c>
      <c r="B85" s="609" t="str">
        <f>HYPERLINK("D:\Java\git\MethodDemosGit\MethodDemos\output\groundtruth\TUW-233657.pdf")</f>
        <v>D:\Java\git\MethodDemosGit\MethodDemos\output\groundtruth\TUW-233657.pdf</v>
      </c>
      <c r="C85" s="610" t="str">
        <f>HYPERLINK("D:\Java\git\MethodDemosGit\MethodDemos\output\result\result-TUW-233657-xstream.xml")</f>
        <v>D:\Java\git\MethodDemosGit\MethodDemos\output\result\result-TUW-233657-xstream.xml</v>
      </c>
      <c r="D85" s="611" t="str">
        <f>HYPERLINK("D:\Java\git\MethodDemosGit\MethodDemos\output\extracted\cermine\cermine-TUW-233657-xstream.xml")</f>
        <v>D:\Java\git\MethodDemosGit\MethodDemos\output\extracted\cermine\cermine-TUW-233657-xstream.xml</v>
      </c>
      <c r="E85" t="s">
        <v>1</v>
      </c>
      <c r="F85" t="s">
        <v>1</v>
      </c>
      <c r="G85" s="612" t="s">
        <v>2</v>
      </c>
      <c r="H85" s="613" t="s">
        <v>3</v>
      </c>
      <c r="I85" s="614" t="s">
        <v>4</v>
      </c>
    </row>
    <row r="86" spans="1:9" x14ac:dyDescent="0.3">
      <c r="A86" s="615" t="s">
        <v>108</v>
      </c>
      <c r="B86" s="616" t="str">
        <f>HYPERLINK("D:\Java\git\MethodDemosGit\MethodDemos\output\groundtruth\TUW-236063.pdf")</f>
        <v>D:\Java\git\MethodDemosGit\MethodDemos\output\groundtruth\TUW-236063.pdf</v>
      </c>
      <c r="C86" s="617" t="str">
        <f>HYPERLINK("D:\Java\git\MethodDemosGit\MethodDemos\output\result\result-TUW-236063-xstream.xml")</f>
        <v>D:\Java\git\MethodDemosGit\MethodDemos\output\result\result-TUW-236063-xstream.xml</v>
      </c>
      <c r="D86" s="618" t="str">
        <f>HYPERLINK("D:\Java\git\MethodDemosGit\MethodDemos\output\extracted\cermine\cermine-TUW-236063-xstream.xml")</f>
        <v>D:\Java\git\MethodDemosGit\MethodDemos\output\extracted\cermine\cermine-TUW-236063-xstream.xml</v>
      </c>
      <c r="E86" t="s">
        <v>1</v>
      </c>
      <c r="F86" t="s">
        <v>1</v>
      </c>
      <c r="G86" s="619" t="s">
        <v>2</v>
      </c>
      <c r="H86" s="620" t="s">
        <v>3</v>
      </c>
      <c r="I86" s="621" t="s">
        <v>4</v>
      </c>
    </row>
    <row r="87" spans="1:9" x14ac:dyDescent="0.3">
      <c r="A87" s="622" t="s">
        <v>109</v>
      </c>
      <c r="B87" s="623" t="str">
        <f>HYPERLINK("D:\Java\git\MethodDemosGit\MethodDemos\output\groundtruth\TUW-236120.pdf")</f>
        <v>D:\Java\git\MethodDemosGit\MethodDemos\output\groundtruth\TUW-236120.pdf</v>
      </c>
      <c r="C87" s="624" t="str">
        <f>HYPERLINK("D:\Java\git\MethodDemosGit\MethodDemos\output\result\result-TUW-236120-xstream.xml")</f>
        <v>D:\Java\git\MethodDemosGit\MethodDemos\output\result\result-TUW-236120-xstream.xml</v>
      </c>
      <c r="D87" s="625" t="str">
        <f>HYPERLINK("D:\Java\git\MethodDemosGit\MethodDemos\output\extracted\cermine\cermine-TUW-236120-xstream.xml")</f>
        <v>D:\Java\git\MethodDemosGit\MethodDemos\output\extracted\cermine\cermine-TUW-236120-xstream.xml</v>
      </c>
      <c r="E87" t="s">
        <v>1</v>
      </c>
      <c r="F87" t="s">
        <v>1</v>
      </c>
      <c r="G87" s="626" t="s">
        <v>2</v>
      </c>
      <c r="H87" s="627" t="s">
        <v>3</v>
      </c>
      <c r="I87" s="628" t="s">
        <v>4</v>
      </c>
    </row>
    <row r="88" spans="1:9" x14ac:dyDescent="0.3">
      <c r="A88" s="629" t="s">
        <v>110</v>
      </c>
      <c r="B88" s="630" t="str">
        <f>HYPERLINK("D:\Java\git\MethodDemosGit\MethodDemos\output\groundtruth\TUW-237297.pdf")</f>
        <v>D:\Java\git\MethodDemosGit\MethodDemos\output\groundtruth\TUW-237297.pdf</v>
      </c>
      <c r="C88" s="631" t="str">
        <f>HYPERLINK("D:\Java\git\MethodDemosGit\MethodDemos\output\result\result-TUW-237297-xstream.xml")</f>
        <v>D:\Java\git\MethodDemosGit\MethodDemos\output\result\result-TUW-237297-xstream.xml</v>
      </c>
      <c r="D88" s="632" t="str">
        <f>HYPERLINK("D:\Java\git\MethodDemosGit\MethodDemos\output\extracted\cermine\cermine-TUW-237297-xstream.xml")</f>
        <v>D:\Java\git\MethodDemosGit\MethodDemos\output\extracted\cermine\cermine-TUW-237297-xstream.xml</v>
      </c>
      <c r="E88" s="633" t="s">
        <v>111</v>
      </c>
      <c r="F88" t="s">
        <v>1</v>
      </c>
      <c r="G88" s="634" t="s">
        <v>2</v>
      </c>
      <c r="H88" s="635">
        <v>0</v>
      </c>
      <c r="I88" s="636">
        <v>0</v>
      </c>
    </row>
    <row r="89" spans="1:9" x14ac:dyDescent="0.3">
      <c r="A89" s="637" t="s">
        <v>112</v>
      </c>
      <c r="B89" s="638" t="str">
        <f>HYPERLINK("D:\Java\git\MethodDemosGit\MethodDemos\output\groundtruth\TUW-240858.pdf")</f>
        <v>D:\Java\git\MethodDemosGit\MethodDemos\output\groundtruth\TUW-240858.pdf</v>
      </c>
      <c r="C89" s="639" t="str">
        <f>HYPERLINK("D:\Java\git\MethodDemosGit\MethodDemos\output\result\result-TUW-240858-xstream.xml")</f>
        <v>D:\Java\git\MethodDemosGit\MethodDemos\output\result\result-TUW-240858-xstream.xml</v>
      </c>
      <c r="D89" s="640" t="str">
        <f>HYPERLINK("D:\Java\git\MethodDemosGit\MethodDemos\output\extracted\cermine\cermine-TUW-240858-xstream.xml")</f>
        <v>D:\Java\git\MethodDemosGit\MethodDemos\output\extracted\cermine\cermine-TUW-240858-xstream.xml</v>
      </c>
      <c r="E89" t="s">
        <v>1</v>
      </c>
      <c r="F89" t="s">
        <v>1</v>
      </c>
      <c r="G89" s="641" t="s">
        <v>2</v>
      </c>
      <c r="H89" s="642" t="s">
        <v>3</v>
      </c>
      <c r="I89" s="643" t="s">
        <v>4</v>
      </c>
    </row>
    <row r="90" spans="1:9" x14ac:dyDescent="0.3">
      <c r="A90" s="644" t="s">
        <v>113</v>
      </c>
      <c r="B90" s="645" t="str">
        <f>HYPERLINK("D:\Java\git\MethodDemosGit\MethodDemos\output\groundtruth\TUW-245336.pdf")</f>
        <v>D:\Java\git\MethodDemosGit\MethodDemos\output\groundtruth\TUW-245336.pdf</v>
      </c>
      <c r="C90" s="646" t="str">
        <f>HYPERLINK("D:\Java\git\MethodDemosGit\MethodDemos\output\result\result-TUW-245336-xstream.xml")</f>
        <v>D:\Java\git\MethodDemosGit\MethodDemos\output\result\result-TUW-245336-xstream.xml</v>
      </c>
      <c r="D90" s="647" t="str">
        <f>HYPERLINK("D:\Java\git\MethodDemosGit\MethodDemos\output\extracted\cermine\cermine-TUW-245336-xstream.xml")</f>
        <v>D:\Java\git\MethodDemosGit\MethodDemos\output\extracted\cermine\cermine-TUW-245336-xstream.xml</v>
      </c>
      <c r="E90" t="s">
        <v>1</v>
      </c>
      <c r="F90" t="s">
        <v>1</v>
      </c>
      <c r="G90" s="648" t="s">
        <v>2</v>
      </c>
      <c r="H90" s="649" t="s">
        <v>3</v>
      </c>
      <c r="I90" s="650" t="s">
        <v>4</v>
      </c>
    </row>
    <row r="91" spans="1:9" x14ac:dyDescent="0.3">
      <c r="A91" s="651" t="s">
        <v>114</v>
      </c>
      <c r="B91" s="652" t="str">
        <f>HYPERLINK("D:\Java\git\MethodDemosGit\MethodDemos\output\groundtruth\TUW-245799.pdf")</f>
        <v>D:\Java\git\MethodDemosGit\MethodDemos\output\groundtruth\TUW-245799.pdf</v>
      </c>
      <c r="C91" s="653" t="str">
        <f>HYPERLINK("D:\Java\git\MethodDemosGit\MethodDemos\output\result\result-TUW-245799-xstream.xml")</f>
        <v>D:\Java\git\MethodDemosGit\MethodDemos\output\result\result-TUW-245799-xstream.xml</v>
      </c>
      <c r="D91" s="654" t="str">
        <f>HYPERLINK("D:\Java\git\MethodDemosGit\MethodDemos\output\extracted\cermine\cermine-TUW-245799-xstream.xml")</f>
        <v>D:\Java\git\MethodDemosGit\MethodDemos\output\extracted\cermine\cermine-TUW-245799-xstream.xml</v>
      </c>
      <c r="E91" t="s">
        <v>1</v>
      </c>
      <c r="F91" s="655" t="s">
        <v>115</v>
      </c>
      <c r="G91" s="656">
        <v>0</v>
      </c>
      <c r="H91" s="657" t="s">
        <v>3</v>
      </c>
      <c r="I91" s="658">
        <v>0</v>
      </c>
    </row>
    <row r="92" spans="1:9" x14ac:dyDescent="0.3">
      <c r="A92" s="659" t="s">
        <v>116</v>
      </c>
      <c r="B92" s="660" t="str">
        <f>HYPERLINK("D:\Java\git\MethodDemosGit\MethodDemos\output\groundtruth\TUW-247301.pdf")</f>
        <v>D:\Java\git\MethodDemosGit\MethodDemos\output\groundtruth\TUW-247301.pdf</v>
      </c>
      <c r="C92" s="661" t="str">
        <f>HYPERLINK("D:\Java\git\MethodDemosGit\MethodDemos\output\result\result-TUW-247301-xstream.xml")</f>
        <v>D:\Java\git\MethodDemosGit\MethodDemos\output\result\result-TUW-247301-xstream.xml</v>
      </c>
      <c r="D92" s="662" t="str">
        <f>HYPERLINK("D:\Java\git\MethodDemosGit\MethodDemos\output\extracted\cermine\cermine-TUW-247301-xstream.xml")</f>
        <v>D:\Java\git\MethodDemosGit\MethodDemos\output\extracted\cermine\cermine-TUW-247301-xstream.xml</v>
      </c>
      <c r="E92" t="s">
        <v>1</v>
      </c>
      <c r="F92" t="s">
        <v>1</v>
      </c>
      <c r="G92" s="663" t="s">
        <v>2</v>
      </c>
      <c r="H92" s="664" t="s">
        <v>3</v>
      </c>
      <c r="I92" s="665" t="s">
        <v>4</v>
      </c>
    </row>
    <row r="93" spans="1:9" x14ac:dyDescent="0.3">
      <c r="A93" s="666" t="s">
        <v>117</v>
      </c>
      <c r="B93" s="667" t="str">
        <f>HYPERLINK("D:\Java\git\MethodDemosGit\MethodDemos\output\groundtruth\TUW-247741.pdf")</f>
        <v>D:\Java\git\MethodDemosGit\MethodDemos\output\groundtruth\TUW-247741.pdf</v>
      </c>
      <c r="C93" s="668" t="str">
        <f>HYPERLINK("D:\Java\git\MethodDemosGit\MethodDemos\output\result\result-TUW-247741-xstream.xml")</f>
        <v>D:\Java\git\MethodDemosGit\MethodDemos\output\result\result-TUW-247741-xstream.xml</v>
      </c>
      <c r="D93" s="669" t="str">
        <f>HYPERLINK("D:\Java\git\MethodDemosGit\MethodDemos\output\extracted\cermine\cermine-TUW-247741-xstream.xml")</f>
        <v>D:\Java\git\MethodDemosGit\MethodDemos\output\extracted\cermine\cermine-TUW-247741-xstream.xml</v>
      </c>
      <c r="E93" t="s">
        <v>1</v>
      </c>
      <c r="F93" t="s">
        <v>1</v>
      </c>
      <c r="G93" s="670" t="s">
        <v>2</v>
      </c>
      <c r="H93" s="671" t="s">
        <v>3</v>
      </c>
      <c r="I93" s="672" t="s">
        <v>4</v>
      </c>
    </row>
    <row r="94" spans="1:9" x14ac:dyDescent="0.3">
      <c r="A94" s="673" t="s">
        <v>118</v>
      </c>
      <c r="B94" s="674" t="str">
        <f>HYPERLINK("D:\Java\git\MethodDemosGit\MethodDemos\output\groundtruth\TUW-247743.pdf")</f>
        <v>D:\Java\git\MethodDemosGit\MethodDemos\output\groundtruth\TUW-247743.pdf</v>
      </c>
      <c r="C94" s="675" t="str">
        <f>HYPERLINK("D:\Java\git\MethodDemosGit\MethodDemos\output\result\result-TUW-247743-xstream.xml")</f>
        <v>D:\Java\git\MethodDemosGit\MethodDemos\output\result\result-TUW-247743-xstream.xml</v>
      </c>
      <c r="D94" s="676" t="str">
        <f>HYPERLINK("D:\Java\git\MethodDemosGit\MethodDemos\output\extracted\cermine\cermine-TUW-247743-xstream.xml")</f>
        <v>D:\Java\git\MethodDemosGit\MethodDemos\output\extracted\cermine\cermine-TUW-247743-xstream.xml</v>
      </c>
      <c r="E94" t="s">
        <v>1</v>
      </c>
      <c r="F94" t="s">
        <v>1</v>
      </c>
      <c r="G94" s="677" t="s">
        <v>2</v>
      </c>
      <c r="H94" s="678" t="s">
        <v>3</v>
      </c>
      <c r="I94" s="679" t="s">
        <v>4</v>
      </c>
    </row>
    <row r="95" spans="1:9" x14ac:dyDescent="0.3">
      <c r="A95" s="680" t="s">
        <v>119</v>
      </c>
      <c r="B95" s="681" t="str">
        <f>HYPERLINK("D:\Java\git\MethodDemosGit\MethodDemos\output\groundtruth\TUW-251544.pdf")</f>
        <v>D:\Java\git\MethodDemosGit\MethodDemos\output\groundtruth\TUW-251544.pdf</v>
      </c>
      <c r="C95" s="682" t="str">
        <f>HYPERLINK("D:\Java\git\MethodDemosGit\MethodDemos\output\result\result-TUW-251544-xstream.xml")</f>
        <v>D:\Java\git\MethodDemosGit\MethodDemos\output\result\result-TUW-251544-xstream.xml</v>
      </c>
      <c r="D95" s="683" t="str">
        <f>HYPERLINK("D:\Java\git\MethodDemosGit\MethodDemos\output\extracted\cermine\cermine-TUW-251544-xstream.xml")</f>
        <v>D:\Java\git\MethodDemosGit\MethodDemos\output\extracted\cermine\cermine-TUW-251544-xstream.xml</v>
      </c>
      <c r="E95" t="s">
        <v>1</v>
      </c>
      <c r="F95" t="s">
        <v>1</v>
      </c>
      <c r="G95" s="684" t="s">
        <v>2</v>
      </c>
      <c r="H95" s="685" t="s">
        <v>3</v>
      </c>
      <c r="I95" s="686" t="s">
        <v>4</v>
      </c>
    </row>
    <row r="96" spans="1:9" x14ac:dyDescent="0.3">
      <c r="A96" s="687" t="s">
        <v>120</v>
      </c>
      <c r="B96" s="688" t="str">
        <f>HYPERLINK("D:\Java\git\MethodDemosGit\MethodDemos\output\groundtruth\TUW-252847.pdf")</f>
        <v>D:\Java\git\MethodDemosGit\MethodDemos\output\groundtruth\TUW-252847.pdf</v>
      </c>
      <c r="C96" s="689" t="str">
        <f>HYPERLINK("D:\Java\git\MethodDemosGit\MethodDemos\output\result\result-TUW-252847-xstream.xml")</f>
        <v>D:\Java\git\MethodDemosGit\MethodDemos\output\result\result-TUW-252847-xstream.xml</v>
      </c>
      <c r="D96" s="690" t="str">
        <f>HYPERLINK("D:\Java\git\MethodDemosGit\MethodDemos\output\extracted\cermine\cermine-TUW-252847-xstream.xml")</f>
        <v>D:\Java\git\MethodDemosGit\MethodDemos\output\extracted\cermine\cermine-TUW-252847-xstream.xml</v>
      </c>
      <c r="E96" t="s">
        <v>1</v>
      </c>
      <c r="F96" t="s">
        <v>1</v>
      </c>
      <c r="G96" s="691" t="s">
        <v>2</v>
      </c>
      <c r="H96" s="692" t="s">
        <v>3</v>
      </c>
      <c r="I96" s="693" t="s">
        <v>4</v>
      </c>
    </row>
    <row r="97" spans="1:9" x14ac:dyDescent="0.3">
      <c r="A97" s="694" t="s">
        <v>121</v>
      </c>
      <c r="B97" s="695" t="str">
        <f>HYPERLINK("D:\Java\git\MethodDemosGit\MethodDemos\output\groundtruth\TUW-255712.pdf")</f>
        <v>D:\Java\git\MethodDemosGit\MethodDemos\output\groundtruth\TUW-255712.pdf</v>
      </c>
      <c r="C97" s="696" t="str">
        <f>HYPERLINK("D:\Java\git\MethodDemosGit\MethodDemos\output\result\result-TUW-255712-xstream.xml")</f>
        <v>D:\Java\git\MethodDemosGit\MethodDemos\output\result\result-TUW-255712-xstream.xml</v>
      </c>
      <c r="D97" s="697" t="str">
        <f>HYPERLINK("D:\Java\git\MethodDemosGit\MethodDemos\output\extracted\cermine\cermine-TUW-255712-xstream.xml")</f>
        <v>D:\Java\git\MethodDemosGit\MethodDemos\output\extracted\cermine\cermine-TUW-255712-xstream.xml</v>
      </c>
      <c r="E97" t="s">
        <v>1</v>
      </c>
      <c r="F97" t="s">
        <v>1</v>
      </c>
      <c r="G97" s="698" t="s">
        <v>2</v>
      </c>
      <c r="H97" s="699" t="s">
        <v>3</v>
      </c>
      <c r="I97" s="700" t="s">
        <v>4</v>
      </c>
    </row>
    <row r="98" spans="1:9" x14ac:dyDescent="0.3">
      <c r="A98" s="701" t="s">
        <v>122</v>
      </c>
      <c r="B98" s="702" t="str">
        <f>HYPERLINK("D:\Java\git\MethodDemosGit\MethodDemos\output\groundtruth\TUW-256654.pdf")</f>
        <v>D:\Java\git\MethodDemosGit\MethodDemos\output\groundtruth\TUW-256654.pdf</v>
      </c>
      <c r="C98" s="703" t="str">
        <f>HYPERLINK("D:\Java\git\MethodDemosGit\MethodDemos\output\result\result-TUW-256654-xstream.xml")</f>
        <v>D:\Java\git\MethodDemosGit\MethodDemos\output\result\result-TUW-256654-xstream.xml</v>
      </c>
      <c r="D98" s="704" t="str">
        <f>HYPERLINK("D:\Java\git\MethodDemosGit\MethodDemos\output\extracted\cermine\cermine-TUW-256654-xstream.xml")</f>
        <v>D:\Java\git\MethodDemosGit\MethodDemos\output\extracted\cermine\cermine-TUW-256654-xstream.xml</v>
      </c>
      <c r="E98" t="s">
        <v>1</v>
      </c>
      <c r="F98" t="s">
        <v>1</v>
      </c>
      <c r="G98" s="705" t="s">
        <v>2</v>
      </c>
      <c r="H98" s="706" t="s">
        <v>3</v>
      </c>
      <c r="I98" s="707" t="s">
        <v>4</v>
      </c>
    </row>
    <row r="99" spans="1:9" x14ac:dyDescent="0.3">
      <c r="A99" s="708" t="s">
        <v>123</v>
      </c>
      <c r="B99" s="709" t="str">
        <f>HYPERLINK("D:\Java\git\MethodDemosGit\MethodDemos\output\groundtruth\TUW-257397.pdf")</f>
        <v>D:\Java\git\MethodDemosGit\MethodDemos\output\groundtruth\TUW-257397.pdf</v>
      </c>
      <c r="C99" s="710" t="str">
        <f>HYPERLINK("D:\Java\git\MethodDemosGit\MethodDemos\output\result\result-TUW-257397-xstream.xml")</f>
        <v>D:\Java\git\MethodDemosGit\MethodDemos\output\result\result-TUW-257397-xstream.xml</v>
      </c>
      <c r="D99" s="711" t="str">
        <f>HYPERLINK("D:\Java\git\MethodDemosGit\MethodDemos\output\extracted\cermine\cermine-TUW-257397-xstream.xml")</f>
        <v>D:\Java\git\MethodDemosGit\MethodDemos\output\extracted\cermine\cermine-TUW-257397-xstream.xml</v>
      </c>
      <c r="E99" t="s">
        <v>1</v>
      </c>
      <c r="F99" t="s">
        <v>1</v>
      </c>
      <c r="G99" s="712" t="s">
        <v>2</v>
      </c>
      <c r="H99" s="713" t="s">
        <v>3</v>
      </c>
      <c r="I99" s="714" t="s">
        <v>4</v>
      </c>
    </row>
    <row r="100" spans="1:9" x14ac:dyDescent="0.3">
      <c r="A100" s="715" t="s">
        <v>124</v>
      </c>
      <c r="B100" s="716" t="str">
        <f>HYPERLINK("D:\Java\git\MethodDemosGit\MethodDemos\output\groundtruth\TUW-257870.pdf")</f>
        <v>D:\Java\git\MethodDemosGit\MethodDemos\output\groundtruth\TUW-257870.pdf</v>
      </c>
      <c r="C100" s="717" t="str">
        <f>HYPERLINK("D:\Java\git\MethodDemosGit\MethodDemos\output\result\result-TUW-257870-xstream.xml")</f>
        <v>D:\Java\git\MethodDemosGit\MethodDemos\output\result\result-TUW-257870-xstream.xml</v>
      </c>
      <c r="D100" s="718" t="str">
        <f>HYPERLINK("D:\Java\git\MethodDemosGit\MethodDemos\output\extracted\cermine\cermine-TUW-257870-xstream.xml")</f>
        <v>D:\Java\git\MethodDemosGit\MethodDemos\output\extracted\cermine\cermine-TUW-257870-xstream.xml</v>
      </c>
      <c r="E100" t="s">
        <v>1</v>
      </c>
      <c r="F100" t="s">
        <v>1</v>
      </c>
      <c r="G100" s="719" t="s">
        <v>2</v>
      </c>
      <c r="H100" s="720" t="s">
        <v>3</v>
      </c>
      <c r="I100" s="72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Angela</cp:lastModifiedBy>
  <dcterms:created xsi:type="dcterms:W3CDTF">2018-04-12T13:57:08Z</dcterms:created>
  <dcterms:modified xsi:type="dcterms:W3CDTF">2018-04-12T15:03:02Z</dcterms:modified>
</cp:coreProperties>
</file>