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<sst xmlns="http://schemas.openxmlformats.org/spreadsheetml/2006/main" count="327" uniqueCount="248">
  <si>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</si>
  <si>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</si>
  <si>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</si>
  <si>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</si>
  <si>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</si>
  <si>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</si>
  <si>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contexts-namely radial basis function network models-and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</si>
  <si>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</si>
  <si>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</si>
  <si>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</si>
  <si>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</si>
  <si>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</si>
  <si>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</si>
  <si>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</si>
  <si>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</si>
  <si>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Markt 115 5611 GROSSARL Datum Unterschrift Zusammenfassung 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EvolutionähnlichenEvolutionähnlichen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</si>
  <si>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</si>
  <si>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</si>
  <si>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Zusammenfassung 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</si>
  <si>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</si>
  <si>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null</t>
  </si>
  <si>
    <t>none extracted value</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</si>
  <si>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</si>
  <si>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</si>
  <si>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</si>
  <si>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</si>
  <si>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 Kurzfassung 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 1 Danksagung An dieser stelle möchte ich mich bei allen Menschen bedanken die zum Gelingen dieser Diplomarbeit beigetragen haben. Dieser Dank gilt meinem Betreuer Prof. Raidl, der mich mit großer Geduld am Weg zum Abschluß begleitet hat und mit mir in den vielen Treffen oft nützliche Ideen entwickelt hat. Meinen Eltern und meinem Bruder Ronald danke ich für ein sorgloses Studium und die moralische Unterstützung wenn die Motivation einmal nicht so groß war. Bei meinen Studienkollegen, besonders bei Harry und Zamb, bedanke ich mich für die Freundschaft, den Spaß und die gegenseitige Unterstützung. Last but not least möchte ich mich auch bei meinen Mitbewohnern Sic0 und Leo bedanken, die mir während meiner Arbeit die nötige Ruhe zukommen ließen, aber natürlich auch ab und zu für willkommene Ablenkung gesorgt haben. Natascha danke ich für die schöne gemeinsame Zeit. 2</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</si>
  <si>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</si>
  <si>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</si>
  <si>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</si>
  <si>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</si>
  <si>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</si>
  <si>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</si>
  <si>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</si>
  <si>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 MASPLANG [2] and CS383 [3]. But these systems use a questionnaire for detecting learning styles. Garcia et al. [4] investigated the use of Bayesian networks to detect learning styles based on the behavior of learners in a web-based educational system. While their work is focused on the use of Bayesian networks, our approach sums up indications of preferences based on patterns, equally to the approach of learning style questionnaires. Moreover, we propose a tool for LMS in general rather than for one specific system.</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</si>
  <si>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</si>
  <si>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</si>
  <si>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types-a kind of behavioral types-specify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</si>
  <si>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</si>
  <si>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</si>
  <si>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</si>
  <si>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</si>
  <si>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</si>
  <si>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</si>
  <si>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</si>
  <si>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</si>
  <si>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ZUSAMMENFASSUNG 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 ABSTRACT 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</si>
  <si>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</si>
  <si>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</si>
  <si>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</si>
  <si>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</si>
  <si>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</si>
  <si>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</si>
  <si>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</si>
  <si>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</si>
  <si>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</si>
  <si>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</si>
  <si>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</si>
  <si>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</si>
  <si>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</si>
  <si>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</si>
  <si>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</si>
  <si>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</si>
  <si>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 ____________________________ 1)</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</si>
  <si>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</si>
  <si>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</si>
  <si>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 ii</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</si>
  <si>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</si>
  <si>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</si>
  <si>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 Still, for the German language, not much research on the relation between an individual's perceptional preference and his or her language use has been done yet. To be able to go deeper into that idea, (1) a lexical corpus of perceptional expressions and (2) a software tool that automatically filters those expressions from a text are needed. Those two steps shall be explained in this abstract.</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</si>
  <si>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</si>
  <si>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</si>
  <si>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 i Abstract 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 ii</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</si>
  <si>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</si>
  <si>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</si>
  <si>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</si>
  <si>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 Plato Plato 1 implements the PLANETS 2 Preservation Planning approach [2] which provides a solid way of making informed and accountable decisions on which solution to put into practise in order to optimally preserve digital objects for a given purpose. The tool is integrated into the PLANETS Interop-erability Framework based on open J2EE and web technologies. Through this environment it integrates registries and services for preservation action and characterisation through flexible discovery and invocation. Characterisation services such as DROID 3 and JHove 4 are used for format identification and property extraction; based on this information, applicable action services such as emula-tion tools or the migration services provided by CRiB[3] are discovered through available registries. Comparison and validation of objects as an essential feature of the system maps the specified requirements such as essential object characteristics to measurable criteria that can be compared automatically. It thus considerably improves the repeatability, documentation and automation of preservation planning. Plato has been developed with very close attention to the web user interface to not impose any technical restrictions on the user when determining the requirements. Figure 1 shows the requirements for a preservation endeavour of a web archive laid out in a tree structure. The tool offers a fully flexible way to enable the specification of a wide range of measurement scales. As the definition of requirements in a tree structure is often done in a workshop setting, Plato also supports tree import from mind-mapping software 5. The applicability and usefulness of the tool has been validated in a series of workshops and case studies which involved various institutions [2, 1].</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</si>
  <si>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</si>
  <si>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</si>
  <si>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</si>
  <si>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</si>
  <si>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</si>
  <si>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</si>
  <si>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</si>
  <si>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</si>
  <si>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</si>
  <si>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 1 Motivation and General Information An important issue in software development is to determine whether two encodings of a given problem are equivalent, i.e., whether they yield the same result on a given problem instance. Depending on the context of problem representations, different definitions of "equivalence" are useful and desirable. The system cc⊤ [1] (short for "correspondence-checking tool") is devised as a checker for a broad range of different such comparison relations defined between disjunctive logic programs (DLPs) under the answer-set semantics [2]. In a previous version of cc⊤, the system was designed to test correspondence between logic programs based on relativised strong equivalence under answer-set projection. Such a setting generalises the standard notion of strong equivalence [3] by taking the alphabet of the context programs as well as the projection of the compared answer sets to a set of designated output atoms into account [4]. The latter feature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</si>
  <si>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</si>
  <si>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</si>
  <si>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</si>
  <si>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</si>
  <si>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</si>
  <si>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 Elevated use of keywords in BODY 5 1,$2,3,7,9 Keyword spamming of BODY 6 +1,2,3,7,9 Elevated use of keywords in the TITLE 7 $1,2,3,7,9 Keyword spamming of TITLE 8 1,2,3,$4,7,9,10 Keyword spamming of the URL</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</si>
  <si>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</si>
  <si>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</si>
  <si>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</si>
  <si>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</si>
  <si>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 Die fehlende langfristige Verfügbarkeit ist eine der entscheidenden Schwachstellen des World Wide Web. Unterschiedlichen Studien zufolge beträgt die durchschnittliche Lebensdauer eine Webressource zwischen wenigen Tagen und Monaten. So können schon binnen kürzester Zeit wertvolle Informationen nicht mehr über eine angegebene URL bezogen werden, bzw. stehen Forschern in naher und ferner Zukunft de-fakto keine Materialien zur Verfügung, um diese unsere Kommunikationskultur zu analysieren. Selbst Firmen haben zunehmend Probleme, Informationen über ihre eigenen Projekte, die vielfach nicht über zentrale Dokumentmanagementsysteme sondern webbasiert und kollaborativ in wikiartigen Systemen verwaltet werden, verfügbar zu halten.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</si>
  <si>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</si>
  <si>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</si>
  <si>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device-SenseCam-which,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</si>
  <si>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</si>
  <si>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</si>
  <si>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 to model the project/domain knowledge that are used and understood by all stakeholders and tools. Concepts in this model are then mapped to local tool data models, which model common domain concepts in different ways. Based on this mapping queries to the domain knowledge can be resolved via the mappings by local tool data queries. We will check the feasibility of querying the on-tologies in EKB written in SPARQL 1 format with the case from an open source project. The major result is the easier definition of queries on project data originating from heterogeneous background.</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</si>
  <si>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</si>
  <si>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</si>
  <si>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compare-for the first time-the relative quality of the state-of-the-art graph-based shape analyses and make recommendations concerning the combination of analysis parameters. II. CONTRIBUTIONS We implemented multiple instances of state-of-the-art graph-based shape analyses for a subset of the C++ programming language and developed an algorithm based on three-valued logic that extracts alias information from shape graphs. Using this algorithm as a metric indicating the precision of the underlying shape analysis we are able to judge the effects of individual analysis parameters on runtime and precision of the analyses. In detail, the contributions address theory, practice, and assessment of shape analyses: A. THEORY</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</si>
  <si>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</si>
  <si>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</si>
  <si>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 evant guideline knowledge and to disambiguate this knowledge. For model-centric formalization the modeler formulates a conceptual model of a guideline without a direct relationship between the original text and the model. This modeling process involves steps like generating detailed data models of clinical concepts and fundamental parameters, specifying a logical and process structure of the CPG, and modeling the guideline knowledge by means of a flowchart-like graph.</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</si>
  <si>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</si>
  <si>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</si>
  <si>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Geraldine Fitzpatrick Anna Wilkinson, Sue Mawson 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</si>
  <si>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</si>
  <si>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</si>
  <si>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</si>
  <si>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</si>
  <si>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 1 Introduction A huge volume of information and knowledge is acquired and managed by distinct Digital Libraries (DLs). This leads to problems for academic and public libraries that often work with scores of such DLs and seek to support patrons facing a broad range of systems and services. Similar problems are faced by students, faculty, researchers, scholars, knowledge workers, and the general public. Also of concern is e-science, where labs and centers must use different DLs to address global challenges. Interoperability among all the DLs needed in each case is a serious concern. Manifesting a broad range of features and capabilities, DL systems employ diverse proprietary solutions and varying applications of a broad range of standards. The problem is further aggravated by the complexity and scale of modern DL systems and problems such as API mismatch, data format mismatch, and missing components. Interoperability has been the main issue of concern for the DL.org project [4]. Its work is based on the DELOS Digital Library Reference Model [3], in particular, the multi-dimensional representation of the DL domain and the identification of six primary concepts that characterize Digital Libraries: content, users, functionality, policy, quality, and architecture. In this paper, we present results from the discussions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</si>
  <si>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</si>
  <si>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</si>
  <si>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</si>
  <si>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</si>
  <si>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A-1040 Wien Karlsplatz 13 Tel. +43/(0)1/58801-0 http://www.tuwien.ac.at Erklärung Thomas Nowak Rechte Wienzeile 73/23 1050 Wien 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Abstract 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consensus-the task of all processes in a system agreeing on a single value-in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 Kurzfassung Topologie ist die mathematisch adäquate Art, umüberum¨umüber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InformationüberInformation¨Informationüber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</si>
  <si>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</si>
  <si>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</si>
  <si>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</si>
  <si>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</si>
  <si>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 rules model the addition of natural numbers (encoded by 0 and a successor function S): T +</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</si>
  <si>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</si>
  <si>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</si>
  <si>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</si>
  <si>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</si>
  <si>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To describe the structure of a system, the UML Class Diagram yields the means-of-choice. Therefor, the Class Diagram provides concepts like class, attribute ,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</si>
  <si>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</si>
  <si>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</si>
  <si>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</si>
  <si>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</si>
  <si>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</si>
  <si>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</si>
  <si>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</si>
  <si>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</si>
  <si>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</si>
  <si>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</si>
  <si>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</si>
  <si>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A-1040 Wien Karlsplatz 13 Tel. +43-1-58801-0 www.tuwien.ac.at Erklärung Christian Gruber Wachbergsraße 29 3382 Schollach 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ii Kurzfassung 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 iii Abstract 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</si>
  <si>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</si>
  <si>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</si>
  <si>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 Acknowledgements I would like to thank my advisor, Prof. Dr. Günther Raidl, for letting me work on this thesis and for his help and suggestions with creating it. I also thank the Vienna University of Technology for the years of education I received there, and for the prolific scientific environment it provided. My special thanks go to my mentor for this thesis, Dipl.-Ing. Mario Ruthmair. Without his countless suggestions, our numerous discussions, his help and his thorough reviews, this thesis would never have been completed. Lastly, I want to sincerely thank my parents, who supported me in every possible way throughout my education and without whom none of this would have been possible. iii Abstract 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heuristic-which has already been successfully applied to other problems like the Graph Partitioning Problem-is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 v Kurzfassung 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Multilevel-Refinement-Heuristik-die bereits erfolgreich auf etliche andere Probleme, wie das Graph Partitioning Problem, angewandt wurde-als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 vii</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</si>
  <si>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</si>
  <si>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</si>
  <si>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</si>
  <si>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</si>
  <si>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</si>
  <si>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</si>
  <si>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</si>
  <si>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games-defined by the type of moves allowed for the players-have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</si>
  <si>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</si>
  <si>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</si>
  <si>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</si>
  <si>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</si>
  <si>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</si>
  <si>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</si>
  <si>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</si>
  <si>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 i Acknowledgements I want to thank my advisors ao.Univ.-Prof. Dipl.-Ing. Dr. techn. Günther Raidl and Univ.-Ass. Dipl.-Ing. Christian Schauer. Their constructive feedback and their experience was a big help for writing and improving this thesis. Special thanks goes to my family and my friends. Studying can be quite time-consuming and stressful sometimes and their support is invaluable. ii Abstract 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 iii Kurzfassung 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 iv</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</si>
  <si>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</si>
  <si>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</si>
  <si>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</si>
  <si>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</si>
  <si>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</si>
  <si>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</si>
  <si>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</si>
  <si>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</si>
  <si>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</si>
  <si>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</si>
  <si>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information systems that support knowledge management in SMEs can give guarantees a constant competitive advantage in the market.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</si>
  <si>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</si>
  <si>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</si>
  <si>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</si>
  <si>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</si>
  <si>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</si>
  <si>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</si>
  <si>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</si>
  <si>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</si>
  <si>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</si>
  <si>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 1. Background Physicians often have unmet information needs. These have been reported as occurring for up to 2 of every 3 patients seen [1], or more recently for 41% of the questions they pursued [2]. Although these medical professionals have many tools for information search available (such as PubMed), studies have revealed that they do not use them to their full capabilities. Most questions arise during consultations and have a direct impact on the medical decision process [3]. There is evidence suggesting that physicians primarily respond to their information needs when they perceive the question to be urgent and believe that definitive answers can be found [4]. However, physicians are often restricted in their search by time constraints [5]. Physicians search on average for less than 5 minutes to answer questions [6]. A so-called "90 second rule" has been described in the literature-meaning physicians do not even attempt to find information unless they think they can do it in a minute and a half [7]. Hence, it is important that the pertinent information is found during this time. However, the time taken to answer questions using PubMed averages 30 minutes [1] and the information found is often scattered over multiple articles, making PubMed searching impractical for routine clinical use [6]. Furthermore, physicians that are not native English speakers using systems in English language are prone to use erroneous search terms, resulting in poorer returned results [8]. The World Wide Web has a lot to offer in terms of both quantity and quality of medical information [9]. There is no consensus within the literature as to what extent doctors currently rely on web-based searching as compared to other information sources. One line of research suggests that physicians often find it quicker and easier to look up answers in a pocket reference book or ask a colleague for advice [10] rather than searching on the Internet. In addition current web-based solutions fail to provide psychological support, guidance, affirmation, sympathy, judgement, and feedback, which colleagues can provide within the daily decision making process of a physician. A review by Davies [3] compared relevant research between 2000 and 2005, and found that text books (39%) and colleagues (25%) were the information sources physicians accessed most frequently, while computer resources were used only by 13%. However, an upward trend of Internet use is visible as the highest percentage of use examined in the study, 53%, occurred in the latest published research from 2005. A Spanish study published in 2007 [11] found that the majority of physicians still relied on colleagues, drug compendiums and textbooks rather than on web-based resources. A possible explanation is language as a potential barrier to web-based searching, and it appears to be inadequately addressed by current web-based solutions within the medical domain. In contrast to these findings is research claiming a clear preference of the Internet as a primary informational resource amongst physicians [12],[13]. Both studies provide support for the notion that the Internet has become an important information source amongst physicians. Possible explanations of conflicting study outcomes could be the variance among medical specialities, different geographical locations and potential biases introduced by different methodologies used in the studies (e.g., user observations versus self reports). Furthermore, the rapid changes and advances in the field of information technology make comparisons over larger time spans difficult. There is also conflicting data about which web sites and tools physicians use to look for medical information on the web. Some publications suggest that general-purpose search services such as Google can play a useful role in the medical decision making process [14],[15]. In contrast, Leo et. al. [16] reported that physicians mistrust the quality of results from such search engines and prefer to directly access specialized medical websites. A study by Yu and Kaufman [14] suggests that Google is preferred for finding medical definitions, as it is easy to use and provides good answers to simple questions. However, for more complex information needs more advanced search systems may be required. A recent study funded by Google [13] is in strong contrast with prior findings. It postulates that the majority of physicians use Google or a similar search engine as their primary information sources in the clinical decision making process. However, it is unclear as to what extent the study was biased in terms of sample selection. Another study showed that general practitioners use Google as their first information source, primarily to lead them to higher quality websites [17]. Thus, it appears that physicians are currently willing to use a search engine for simple questions and as an initial source to help them find their way to higher quality websites.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</si>
  <si>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</si>
  <si>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</si>
  <si>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</si>
  <si>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</si>
  <si>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 a natural context, like the change of seasons, they are usually regular , but granularities based on social context can also be irregular, e.g., easter time. They play an important role in many datasets from real-world applications, like customer data from shops. 1.2 Interactive Visualization Application domains where time-oriented-data occur include commerce , health care, public security, and others. These data are usually multivariate, resulting from heterogeneous data sources. In many cases, the structure of time has strongly influenced the events the data results from. The user tasks are complex and involve many abstract questions. By studying surveys of visualizations for time-oriented data like the one by Aigner [1], it becomes apparent that most current work at visualizing time-oriented data is focused on solving one or more of the pressing tasks, but most visualizations neglect the structure of time. In the following, this structure is discussed , as well as what we consider the most important research topics in developing interactive visualizations. User interaction is one of the most important elements of Info-Vis, or even the "heart" as Spence states [9]. User interaction is even more important in Visual Analytics, as studies like the one by Saraiya et al. [7] shows: users preferred inferior visualizations with interaction over superior static visualizations. The basic interactions in visualizations of time-oriented data are interval selections, like zooming and panning, but also others like detail on demand or brushing. Most interactions are not tailored particularly for time-oriented data. E.g., if a user analyzes a day and wants to see a day one month later, she often has to go forward 28-31 days, because the visualization is at day scale. It would be easier to just go forward one month, without having to think about details. If another user wants to zoom out to one month, he has not only to respect different month lengths, but also consider that the day viewed before might not be in the center of the month. Still, it is most likely the user wants to see the month that contains the day, from the first day to the last day. These examples show that it is important for interactive visualizations to respect the structure of time.</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</si>
  <si>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</si>
  <si>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</si>
  <si>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______________________ ______________________________________________ (Ort, Datum) (Unterschrift Verfasser) Danksagung Ich möchte mich vor allem bei Günther Raidl für die Möglichkeit bedanken, meine Diplomarbeit an seiner Abteilung zu verfassen, und bei Bin Hu für die ausgezeichnete Betreuung. Weiters möchte ich mich bei meinen Eltern bedanken, die mir das Studium finanziell ermöglicht haben. Zudem habe ich ihnen auch zu verdanken, dass sie mein Interesse an Computern frühzeitig erkannt und gefördert haben. Abstract 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</si>
  <si>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</si>
  <si>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</si>
  <si>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</si>
  <si>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</si>
  <si>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</si>
  <si>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</si>
  <si>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</si>
  <si>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</si>
  <si>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</si>
  <si>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Verfasserin) ii Acknowledgements I would like to express my very great appreciation to Dr. Laura Kovács for her valuable and constructive suggestions during the planning and development of this research work. Her willingness to give her time so generously has been very much appreciated. I would also like to thank Mr. Ioan Dr˘ agan for his support with one of the tools needed. iii Abstract 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 iv Kurzfassung 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 v</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</si>
  <si>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</si>
  <si>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</si>
  <si>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 or integration of individuals' social network information into good, services, and rescue operations. Due to the increasing reliance of networking applications on sharing ICT services , dependencies threaten privacy, security, and reliability of information and, thus, innovative business applications in smart societies. Resilience is becoming a new security approach ,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</si>
  <si>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</si>
  <si>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</si>
  <si>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</si>
  <si>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</si>
  <si>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</si>
  <si>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</si>
  <si>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</si>
  <si>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</si>
  <si>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</si>
  <si>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</si>
  <si>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</si>
  <si>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</si>
  <si>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INTRODUCTION Seen as a supporting electronic technology e-learning is well-established at several universities for several reasons: to support the lecturers to prepare their courses in a multimodal way, to support students to get all relevant information of a course asynchronously, to provide additional support to students by answering their questions and helping them in their assignments, to name a few. Additional features of creating time schedules, discussion groups and forums among participants, messaging mechanisms, grading and feedback possibilities, etc. make the teaching and learning easier to all stakeholders involved. Nevertheless the most e-learning systems do not provide enough support for learning from students' individual point of view and see learners as "deindividualized and demoted noncritical homogenous users" [6, p.273]. In this paper we show that the opposite is the case, especially when considering first semester students of higher education. If it comes to introduce self-regulated learning, it is not only about the material provided for the students [6] or using ICT to improve assessment processes [8], it is about processes like scheduling, planning, and managing the learning activities, or assessment of one's knowledge and preparation for exams, etc. These are the factors for what we show in this paper evidence from our field study. Considering learning as an active, self-regulated, constructive, and situated process [4] [1] e-learning systems need to support learners in management and organization of learning activities, especially when the study requirements are unfamiliar, high (at least higher than expected), and not much individualized. One of the main goals of our paper is to show how to accompany "novice" learners in the first semester of a computer science university study to "advanced beginners" [3]. Our focus is on e-learning support to self-regulated learning. Since there are several definitions of e-learning, we want to clarify that we refer to the following definition: "… all forms of electronic supported learning and teaching, which are procedural in character and aim to effect the construction of knowledge with reference to individual experience, practice and knowledge of the learner. Information and communication systems, whether networked or not, serve as specific media (specific in the sense elaborated previously) to implement the learning process." [6, p.274]. Self-regulation is based on "students' self-generated thoughts and behaviors that are systematically oriented toward the attainment of their learning goals" [5, p.59]. This also means that students contribute actively to their learning goals and procedure. The main research question we deal with in this paper is: How can we apply e-learning mechanisms and systems to help students to transit from familiar learning structures and habits at high school to autonomous self-organized learning at a university? This is followed by other questions like: How can we support a newcomer at a university at all? What do we need to consider in a first year computer science (CS)</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</si>
  <si>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</si>
  <si>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</si>
  <si>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</si>
  <si>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</si>
  <si>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</si>
  <si>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</si>
  <si>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</si>
  <si>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</si>
  <si>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</si>
  <si>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</si>
  <si>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</si>
  <si>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</si>
  <si>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Quellenstrasse 24B/13/13 A1100 Wien Wien, am 3. Jänner 2016 Unterschrift i Kurzfassung Die Selbstorganisierende Karte (SOM) ist ein nützliches und starkes 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bendet. Abstract The Self-Organizing Map (SOM) is a useful and strong tool for data analysis, especially for large data sets or data sets of high dimensionality. SOM visualiza-tions map the data model dimensions to visual dimensions like color and position, thus they help exploring the SOM.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</si>
  <si>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</si>
  <si>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</si>
  <si>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</si>
  <si>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</si>
  <si>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</si>
  <si>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</si>
  <si>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 Over the last years, argumentation has become an influential subfield of artificial intelligence, with applications ranging from legal reasoning (Bench-Capon, Prakken, and Sartor 2009) to dialogues and persuasion (McBurney and Parsons 2009; Prakken 2009) to medicine (Fox et al. 2010; Hunter and Williams 2012) to eGovernment (Atkinson, Bench-Capon, and McBurney 2006). Within it, we can distinguish the abstract argumentation approaches, at the heart of which lies Dung's argumentation framework (Dung 1995). Since the structure itself was relatively limited, as it took into account only the conflict relation between the arguments, it inspired the search for more general models (Brewka, Pol-berg, and Woltran 2014). Throughout the years, many of its extensions were proposed, ranging from the ones employing various strengths and preferences to those that focus on researching new types of relations between arguments (Baroni et al.). Such an amount of frameworks should not come as a surprise. Argumentation is a wide area with numerous applications , in which one has to face different classes of problems. Frameworks of a given type can be seen as tools to model particular issues and concepts, which on one side gives us more insight into how to approach the problems, but on the other affects the framework's design. Nevertheless, with so many available structures, it is only natural to ask whether one can translate one framework into another, and what are the price and consequences of undergoing this process. The ability to transform one framework into another is both of theoretical and practical value. The majority of the existing formalisms does not have a dedicated solver. Therefore , a translation into one that does, such as Dung's framework or abstract dialectical framework (Egly, Gaggl, and Woltran 2010; Ellmauthaler and Strass 2014), can facilitate the development of argumentation-based applications. Moreover, if our purpose is to solve a variety of problems for which different frameworks are suitable, translations would allow us to choose the most adequate one to work "in the background". Our study can be seen as more research-oriented. The behavior of the semantics and what structural changes a framework has to undergo gives us an insight into how e.g. a given relation between arguments works and how it can or cannot be simulated by other concepts. For example, we can try to transform one form of support into another, support into attack or preference into an argument. However, the ability to perform a conversion is one thing; what is also important is the price we need to pay for it, and by this we do not mean just the computational cost of the process. Depending on how intrusive the modifications are, our source framework can be represented in a way that it is no longer possible to retrieve the original structure from it. We can be forced to assume some structure of arguments, drop or add-possibly exponentially many-elements of the framework. As a result, we can reach a point in which propagating the change in the source structure to the target one can become nearly impossible without repeating the translation altogether. This can make using translations in a dynamic setting quite problematic. Finally, even if we manage to create a non-intrusive, well-behaved translation, it might be the case it is such only for a subclass of the possible source frameworks. Similarly, an intricate transformation can be significantly simplified if certain assumptions are made. Therefore , the efficiency, semantics behavior, structural changes and domain coverage attributed with a given translation can be used to compare both the transformations and different argumentation frameworks. The result of our work is an in-depth compendium on the intertranslatability of argumentation frameworks, consisting of approximately eighty translations. Our focus will be on the Dung's framework (Dung 1995), frameworks with joint attacks (Nielsen and Parsons 2007) and recursive attacks (Baroni et al. 2011), extended argumentation framework and its collective generalization (Modgil 2009; Mod-gil and Bench-Capon 2011), bipolar argumentation frame-work(Cayrol and Lagasquie-Schiex 2013), argumentation framework with necessities (Nouioua 2013), evidential system (Polberg and Oren 2014) and abstract dialectical framework (Brewka and Woltran 2010). We not only propose a number of new approaches, but also complete and, if necessary , correct, the existing ones (Nielsen and Parsons 2007; Oren, Reed, and Luck 2010; Baroni et al. 2011; Cayrol and Lagasquie-Schiex 2009; Nouioua 2013; Brewka et al. 2013; Modgil and Bench-Capon 2011; Oren, Reed, and Luck 2010; Polberg and Oren 2014; Cayrol and Lagasquie-Schiex 2013). As a result of our study, the abstract dialectical frameworks emerge as perhaps the most general structures, capable of handling even the extended argumentation framework, for which the existing results were more limited (Modgil and Bench-Capon 2011). In order to be able to compare our approaches and speak of their quality, we also introduce a classification system for describing a given translation in terms of functional, syn-tactical, semantical and computational properties. These attributes are meant to grasp different aspects of a transformation that we have discussed previously. Furthermore, we identify certain common patterns behind various translations and thus also propose to categorize them with respect to the underlying methodology. Finally, when possible, we use the existing research on semantics signatures (Dunne et al. 2015; Dyrkolbotn 2014) in order to show whether the proposed translations can or cannot be replaced by methods with more desirable semantical aspects.</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</si>
  <si>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</si>
  <si>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</si>
  <si>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 • You put B in allocated memory. Unfortunately , that usually means that B does not survive a savesystem, and it's also cumbersome if B is a growable structure.</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</si>
  <si>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</si>
  <si>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</si>
  <si>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Configuration files, command-line arguments and environment variables are the dominant tools for local configuration management today. When accessing such program execution environments, however, most applications do not take context ,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</si>
  <si>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</si>
  <si>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</si>
  <si>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 willing to invest money. They also received some national funding for later development steps.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</si>
</sst>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5</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10</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n" s="52">
        <v>1.0</v>
      </c>
      <c r="H6" t="n" s="53">
        <v>1.0</v>
      </c>
      <c r="I6" t="n" s="54">
        <v>1.0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14</v>
      </c>
      <c r="F7" t="s" s="60">
        <v>15</v>
      </c>
      <c r="G7" t="n" s="61">
        <v>0.0</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17</v>
      </c>
      <c r="F8" t="s" s="69">
        <v>18</v>
      </c>
      <c r="G8" t="n" s="70">
        <v>0.0</v>
      </c>
      <c r="H8" t="n" s="71">
        <v>0.0</v>
      </c>
      <c r="I8" t="n" s="72">
        <v>0.0</v>
      </c>
    </row>
    <row r="9">
      <c r="A9" t="s" s="73">
        <v>19</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v>20</v>
      </c>
      <c r="F9" t="s">
        <v>20</v>
      </c>
      <c r="G9" t="s" s="77">
        <v>21</v>
      </c>
      <c r="H9" t="s" s="78">
        <v>22</v>
      </c>
      <c r="I9" t="s" s="79">
        <v>23</v>
      </c>
    </row>
    <row r="10">
      <c r="A10" t="s" s="80">
        <v>24</v>
      </c>
      <c r="B10" s="81">
        <f>HYPERLINK("D:\Java\git\MethodDemosGit\MethodDemos\output\groundtruth\TUW-139785.pdf")</f>
      </c>
      <c r="C10" s="82">
        <f>HYPERLINK("D:\Java\git\MethodDemosGit\MethodDemos\output\result\result-TUW-139785-xstream.xml")</f>
      </c>
      <c r="D10" s="83">
        <f>HYPERLINK("D:\Java\git\MethodDemosGit\MethodDemos\output\extracted\grobid\grobid-TUW-139785-xstream.xml")</f>
      </c>
      <c r="E10" t="s" s="84">
        <v>25</v>
      </c>
      <c r="F10" t="s" s="85">
        <v>26</v>
      </c>
      <c r="G10" t="n" s="86">
        <v>0.0</v>
      </c>
      <c r="H10" t="n" s="87">
        <v>0.0</v>
      </c>
      <c r="I10" t="n" s="88">
        <v>0.0</v>
      </c>
    </row>
    <row r="11">
      <c r="A11" t="s" s="89">
        <v>27</v>
      </c>
      <c r="B11" s="90">
        <f>HYPERLINK("D:\Java\git\MethodDemosGit\MethodDemos\output\groundtruth\TUW-140047.pdf")</f>
      </c>
      <c r="C11" s="91">
        <f>HYPERLINK("D:\Java\git\MethodDemosGit\MethodDemos\output\result\result-TUW-140047-xstream.xml")</f>
      </c>
      <c r="D11" s="92">
        <f>HYPERLINK("D:\Java\git\MethodDemosGit\MethodDemos\output\extracted\grobid\grobid-TUW-140047-xstream.xml")</f>
      </c>
      <c r="E11" t="s" s="93">
        <v>28</v>
      </c>
      <c r="F11" t="s" s="94">
        <v>29</v>
      </c>
      <c r="G11" t="n" s="95">
        <v>1.0</v>
      </c>
      <c r="H11" t="n" s="96">
        <v>1.0</v>
      </c>
      <c r="I11" t="n" s="97">
        <v>1.0</v>
      </c>
    </row>
    <row r="12">
      <c r="A12" t="s" s="98">
        <v>30</v>
      </c>
      <c r="B12" s="99">
        <f>HYPERLINK("D:\Java\git\MethodDemosGit\MethodDemos\output\groundtruth\TUW-140048.pdf")</f>
      </c>
      <c r="C12" s="100">
        <f>HYPERLINK("D:\Java\git\MethodDemosGit\MethodDemos\output\result\result-TUW-140048-xstream.xml")</f>
      </c>
      <c r="D12" s="101">
        <f>HYPERLINK("D:\Java\git\MethodDemosGit\MethodDemos\output\extracted\grobid\grobid-TUW-140048-xstream.xml")</f>
      </c>
      <c r="E12" t="s" s="102">
        <v>31</v>
      </c>
      <c r="F12" t="s" s="103">
        <v>31</v>
      </c>
      <c r="G12" t="n" s="104">
        <v>1.0</v>
      </c>
      <c r="H12" t="n" s="105">
        <v>1.0</v>
      </c>
      <c r="I12" t="n" s="106">
        <v>1.0</v>
      </c>
    </row>
    <row r="13">
      <c r="A13" t="s" s="107">
        <v>32</v>
      </c>
      <c r="B13" s="108">
        <f>HYPERLINK("D:\Java\git\MethodDemosGit\MethodDemos\output\groundtruth\TUW-140229.pdf")</f>
      </c>
      <c r="C13" s="109">
        <f>HYPERLINK("D:\Java\git\MethodDemosGit\MethodDemos\output\result\result-TUW-140229-xstream.xml")</f>
      </c>
      <c r="D13" s="110">
        <f>HYPERLINK("D:\Java\git\MethodDemosGit\MethodDemos\output\extracted\grobid\grobid-TUW-140229-xstream.xml")</f>
      </c>
      <c r="E13" t="s" s="111">
        <v>33</v>
      </c>
      <c r="F13" t="s" s="112">
        <v>34</v>
      </c>
      <c r="G13" t="n" s="113">
        <v>0.0</v>
      </c>
      <c r="H13" t="n" s="114">
        <v>0.0</v>
      </c>
      <c r="I13" t="n" s="115">
        <v>0.0</v>
      </c>
    </row>
    <row r="14">
      <c r="A14" t="s" s="116">
        <v>35</v>
      </c>
      <c r="B14" s="117">
        <f>HYPERLINK("D:\Java\git\MethodDemosGit\MethodDemos\output\groundtruth\TUW-140253.pdf")</f>
      </c>
      <c r="C14" s="118">
        <f>HYPERLINK("D:\Java\git\MethodDemosGit\MethodDemos\output\result\result-TUW-140253-xstream.xml")</f>
      </c>
      <c r="D14" s="119">
        <f>HYPERLINK("D:\Java\git\MethodDemosGit\MethodDemos\output\extracted\grobid\grobid-TUW-140253-xstream.xml")</f>
      </c>
      <c r="E14" t="s" s="120">
        <v>36</v>
      </c>
      <c r="F14" t="s" s="121">
        <v>37</v>
      </c>
      <c r="G14" t="n" s="122">
        <v>1.0</v>
      </c>
      <c r="H14" t="n" s="123">
        <v>1.0</v>
      </c>
      <c r="I14" t="n" s="124">
        <v>1.0</v>
      </c>
    </row>
    <row r="15">
      <c r="A15" t="s" s="125">
        <v>38</v>
      </c>
      <c r="B15" s="126">
        <f>HYPERLINK("D:\Java\git\MethodDemosGit\MethodDemos\output\groundtruth\TUW-140308.pdf")</f>
      </c>
      <c r="C15" s="127">
        <f>HYPERLINK("D:\Java\git\MethodDemosGit\MethodDemos\output\result\result-TUW-140308-xstream.xml")</f>
      </c>
      <c r="D15" s="128">
        <f>HYPERLINK("D:\Java\git\MethodDemosGit\MethodDemos\output\extracted\grobid\grobid-TUW-140308-xstream.xml")</f>
      </c>
      <c r="E15" t="s" s="129">
        <v>39</v>
      </c>
      <c r="F15" t="s" s="130">
        <v>39</v>
      </c>
      <c r="G15" t="n" s="131">
        <v>1.0</v>
      </c>
      <c r="H15" t="n" s="132">
        <v>1.0</v>
      </c>
      <c r="I15" t="n" s="133">
        <v>1.0</v>
      </c>
    </row>
    <row r="16">
      <c r="A16" t="s" s="134">
        <v>40</v>
      </c>
      <c r="B16" s="135">
        <f>HYPERLINK("D:\Java\git\MethodDemosGit\MethodDemos\output\groundtruth\TUW-140533.pdf")</f>
      </c>
      <c r="C16" s="136">
        <f>HYPERLINK("D:\Java\git\MethodDemosGit\MethodDemos\output\result\result-TUW-140533-xstream.xml")</f>
      </c>
      <c r="D16" s="137">
        <f>HYPERLINK("D:\Java\git\MethodDemosGit\MethodDemos\output\extracted\grobid\grobid-TUW-140533-xstream.xml")</f>
      </c>
      <c r="E16" t="s" s="138">
        <v>41</v>
      </c>
      <c r="F16" t="s">
        <v>20</v>
      </c>
      <c r="G16" t="s" s="139">
        <v>21</v>
      </c>
      <c r="H16" t="n" s="140">
        <v>0.0</v>
      </c>
      <c r="I16" t="n" s="141">
        <v>0.0</v>
      </c>
    </row>
    <row r="17">
      <c r="A17" t="s" s="142">
        <v>42</v>
      </c>
      <c r="B17" s="143">
        <f>HYPERLINK("D:\Java\git\MethodDemosGit\MethodDemos\output\groundtruth\TUW-140867.pdf")</f>
      </c>
      <c r="C17" s="144">
        <f>HYPERLINK("D:\Java\git\MethodDemosGit\MethodDemos\output\result\result-TUW-140867-xstream.xml")</f>
      </c>
      <c r="D17" s="145">
        <f>HYPERLINK("D:\Java\git\MethodDemosGit\MethodDemos\output\extracted\grobid\grobid-TUW-140867-xstream.xml")</f>
      </c>
      <c r="E17" t="s" s="146">
        <v>43</v>
      </c>
      <c r="F17" t="s" s="147">
        <v>43</v>
      </c>
      <c r="G17" t="n" s="148">
        <v>1.0</v>
      </c>
      <c r="H17" t="n" s="149">
        <v>1.0</v>
      </c>
      <c r="I17" t="n" s="150">
        <v>1.0</v>
      </c>
    </row>
    <row r="18">
      <c r="A18" t="s" s="151">
        <v>44</v>
      </c>
      <c r="B18" s="152">
        <f>HYPERLINK("D:\Java\git\MethodDemosGit\MethodDemos\output\groundtruth\TUW-140895.pdf")</f>
      </c>
      <c r="C18" s="153">
        <f>HYPERLINK("D:\Java\git\MethodDemosGit\MethodDemos\output\result\result-TUW-140895-xstream.xml")</f>
      </c>
      <c r="D18" s="154">
        <f>HYPERLINK("D:\Java\git\MethodDemosGit\MethodDemos\output\extracted\grobid\grobid-TUW-140895-xstream.xml")</f>
      </c>
      <c r="E18" t="s" s="155">
        <v>45</v>
      </c>
      <c r="F18" t="s" s="156">
        <v>46</v>
      </c>
      <c r="G18" t="n" s="157">
        <v>0.0</v>
      </c>
      <c r="H18" t="n" s="158">
        <v>0.0</v>
      </c>
      <c r="I18" t="n" s="159">
        <v>0.0</v>
      </c>
    </row>
    <row r="19">
      <c r="A19" t="s" s="160">
        <v>47</v>
      </c>
      <c r="B19" s="161">
        <f>HYPERLINK("D:\Java\git\MethodDemosGit\MethodDemos\output\groundtruth\TUW-140983.pdf")</f>
      </c>
      <c r="C19" s="162">
        <f>HYPERLINK("D:\Java\git\MethodDemosGit\MethodDemos\output\result\result-TUW-140983-xstream.xml")</f>
      </c>
      <c r="D19" s="163">
        <f>HYPERLINK("D:\Java\git\MethodDemosGit\MethodDemos\output\extracted\grobid\grobid-TUW-140983-xstream.xml")</f>
      </c>
      <c r="E19" t="s" s="164">
        <v>48</v>
      </c>
      <c r="F19" t="s" s="165">
        <v>48</v>
      </c>
      <c r="G19" t="n" s="166">
        <v>1.0</v>
      </c>
      <c r="H19" t="n" s="167">
        <v>1.0</v>
      </c>
      <c r="I19" t="n" s="168">
        <v>1.0</v>
      </c>
    </row>
    <row r="20">
      <c r="A20" t="s" s="169">
        <v>49</v>
      </c>
      <c r="B20" s="170">
        <f>HYPERLINK("D:\Java\git\MethodDemosGit\MethodDemos\output\groundtruth\TUW-141024.pdf")</f>
      </c>
      <c r="C20" s="171">
        <f>HYPERLINK("D:\Java\git\MethodDemosGit\MethodDemos\output\result\result-TUW-141024-xstream.xml")</f>
      </c>
      <c r="D20" s="172">
        <f>HYPERLINK("D:\Java\git\MethodDemosGit\MethodDemos\output\extracted\grobid\grobid-TUW-141024-xstream.xml")</f>
      </c>
      <c r="E20" t="s" s="173">
        <v>50</v>
      </c>
      <c r="F20" t="s" s="174">
        <v>50</v>
      </c>
      <c r="G20" t="n" s="175">
        <v>1.0</v>
      </c>
      <c r="H20" t="n" s="176">
        <v>1.0</v>
      </c>
      <c r="I20" t="n" s="177">
        <v>1.0</v>
      </c>
    </row>
    <row r="21">
      <c r="A21" t="s" s="178">
        <v>51</v>
      </c>
      <c r="B21" s="179">
        <f>HYPERLINK("D:\Java\git\MethodDemosGit\MethodDemos\output\groundtruth\TUW-141065.pdf")</f>
      </c>
      <c r="C21" s="180">
        <f>HYPERLINK("D:\Java\git\MethodDemosGit\MethodDemos\output\result\result-TUW-141065-xstream.xml")</f>
      </c>
      <c r="D21" s="181">
        <f>HYPERLINK("D:\Java\git\MethodDemosGit\MethodDemos\output\extracted\grobid\grobid-TUW-141065-xstream.xml")</f>
      </c>
      <c r="E21" t="s" s="182">
        <v>52</v>
      </c>
      <c r="F21" t="s" s="183">
        <v>53</v>
      </c>
      <c r="G21" t="n" s="184">
        <v>1.0</v>
      </c>
      <c r="H21" t="n" s="185">
        <v>1.0</v>
      </c>
      <c r="I21" t="n" s="186">
        <v>1.0</v>
      </c>
    </row>
    <row r="22">
      <c r="A22" t="s" s="187">
        <v>54</v>
      </c>
      <c r="B22" s="188">
        <f>HYPERLINK("D:\Java\git\MethodDemosGit\MethodDemos\output\groundtruth\TUW-141121.pdf")</f>
      </c>
      <c r="C22" s="189">
        <f>HYPERLINK("D:\Java\git\MethodDemosGit\MethodDemos\output\result\result-TUW-141121-xstream.xml")</f>
      </c>
      <c r="D22" s="190">
        <f>HYPERLINK("D:\Java\git\MethodDemosGit\MethodDemos\output\extracted\grobid\grobid-TUW-141121-xstream.xml")</f>
      </c>
      <c r="E22" t="s" s="191">
        <v>55</v>
      </c>
      <c r="F22" t="s" s="192">
        <v>56</v>
      </c>
      <c r="G22" t="n" s="193">
        <v>1.0</v>
      </c>
      <c r="H22" t="n" s="194">
        <v>1.0</v>
      </c>
      <c r="I22" t="n" s="195">
        <v>1.0</v>
      </c>
    </row>
    <row r="23">
      <c r="A23" t="s" s="196">
        <v>57</v>
      </c>
      <c r="B23" s="197">
        <f>HYPERLINK("D:\Java\git\MethodDemosGit\MethodDemos\output\groundtruth\TUW-141140.pdf")</f>
      </c>
      <c r="C23" s="198">
        <f>HYPERLINK("D:\Java\git\MethodDemosGit\MethodDemos\output\result\result-TUW-141140-xstream.xml")</f>
      </c>
      <c r="D23" s="199">
        <f>HYPERLINK("D:\Java\git\MethodDemosGit\MethodDemos\output\extracted\grobid\grobid-TUW-141140-xstream.xml")</f>
      </c>
      <c r="E23" t="s" s="200">
        <v>58</v>
      </c>
      <c r="F23" t="s" s="201">
        <v>58</v>
      </c>
      <c r="G23" t="n" s="202">
        <v>1.0</v>
      </c>
      <c r="H23" t="n" s="203">
        <v>1.0</v>
      </c>
      <c r="I23" t="n" s="204">
        <v>1.0</v>
      </c>
    </row>
    <row r="24">
      <c r="A24" t="s" s="205">
        <v>59</v>
      </c>
      <c r="B24" s="206">
        <f>HYPERLINK("D:\Java\git\MethodDemosGit\MethodDemos\output\groundtruth\TUW-141336.pdf")</f>
      </c>
      <c r="C24" s="207">
        <f>HYPERLINK("D:\Java\git\MethodDemosGit\MethodDemos\output\result\result-TUW-141336-xstream.xml")</f>
      </c>
      <c r="D24" s="208">
        <f>HYPERLINK("D:\Java\git\MethodDemosGit\MethodDemos\output\extracted\grobid\grobid-TUW-141336-xstream.xml")</f>
      </c>
      <c r="E24" t="s" s="209">
        <v>60</v>
      </c>
      <c r="F24" t="s" s="210">
        <v>60</v>
      </c>
      <c r="G24" t="n" s="211">
        <v>1.0</v>
      </c>
      <c r="H24" t="n" s="212">
        <v>1.0</v>
      </c>
      <c r="I24" t="n" s="213">
        <v>1.0</v>
      </c>
    </row>
    <row r="25">
      <c r="A25" t="s" s="214">
        <v>61</v>
      </c>
      <c r="B25" s="215">
        <f>HYPERLINK("D:\Java\git\MethodDemosGit\MethodDemos\output\groundtruth\TUW-141618.pdf")</f>
      </c>
      <c r="C25" s="216">
        <f>HYPERLINK("D:\Java\git\MethodDemosGit\MethodDemos\output\result\result-TUW-141618-xstream.xml")</f>
      </c>
      <c r="D25" s="217">
        <f>HYPERLINK("D:\Java\git\MethodDemosGit\MethodDemos\output\extracted\grobid\grobid-TUW-141618-xstream.xml")</f>
      </c>
      <c r="E25" t="s" s="218">
        <v>62</v>
      </c>
      <c r="F25" t="s" s="219">
        <v>63</v>
      </c>
      <c r="G25" t="n" s="220">
        <v>1.0</v>
      </c>
      <c r="H25" t="n" s="221">
        <v>1.0</v>
      </c>
      <c r="I25" t="n" s="222">
        <v>1.0</v>
      </c>
    </row>
    <row r="26">
      <c r="A26" t="s" s="223">
        <v>64</v>
      </c>
      <c r="B26" s="224">
        <f>HYPERLINK("D:\Java\git\MethodDemosGit\MethodDemos\output\groundtruth\TUW-141758.pdf")</f>
      </c>
      <c r="C26" s="225">
        <f>HYPERLINK("D:\Java\git\MethodDemosGit\MethodDemos\output\result\result-TUW-141758-xstream.xml")</f>
      </c>
      <c r="D26" s="226">
        <f>HYPERLINK("D:\Java\git\MethodDemosGit\MethodDemos\output\extracted\grobid\grobid-TUW-141758-xstream.xml")</f>
      </c>
      <c r="E26" t="s" s="227">
        <v>65</v>
      </c>
      <c r="F26" t="s" s="228">
        <v>66</v>
      </c>
      <c r="G26" t="n" s="229">
        <v>1.0</v>
      </c>
      <c r="H26" t="n" s="230">
        <v>1.0</v>
      </c>
      <c r="I26" t="n" s="231">
        <v>1.0</v>
      </c>
    </row>
    <row r="27">
      <c r="A27" t="s" s="232">
        <v>67</v>
      </c>
      <c r="B27" s="233">
        <f>HYPERLINK("D:\Java\git\MethodDemosGit\MethodDemos\output\groundtruth\TUW-168222.pdf")</f>
      </c>
      <c r="C27" s="234">
        <f>HYPERLINK("D:\Java\git\MethodDemosGit\MethodDemos\output\result\result-TUW-168222-xstream.xml")</f>
      </c>
      <c r="D27" s="235">
        <f>HYPERLINK("D:\Java\git\MethodDemosGit\MethodDemos\output\extracted\grobid\grobid-TUW-168222-xstream.xml")</f>
      </c>
      <c r="E27" t="s" s="236">
        <v>68</v>
      </c>
      <c r="F27" t="s" s="237">
        <v>69</v>
      </c>
      <c r="G27" t="n" s="238">
        <v>0.0</v>
      </c>
      <c r="H27" t="n" s="239">
        <v>0.0</v>
      </c>
      <c r="I27" t="n" s="240">
        <v>0.0</v>
      </c>
    </row>
    <row r="28">
      <c r="A28" t="s" s="241">
        <v>70</v>
      </c>
      <c r="B28" s="242">
        <f>HYPERLINK("D:\Java\git\MethodDemosGit\MethodDemos\output\groundtruth\TUW-168482.pdf")</f>
      </c>
      <c r="C28" s="243">
        <f>HYPERLINK("D:\Java\git\MethodDemosGit\MethodDemos\output\result\result-TUW-168482-xstream.xml")</f>
      </c>
      <c r="D28" s="244">
        <f>HYPERLINK("D:\Java\git\MethodDemosGit\MethodDemos\output\extracted\grobid\grobid-TUW-168482-xstream.xml")</f>
      </c>
      <c r="E28" t="s" s="245">
        <v>71</v>
      </c>
      <c r="F28" t="s" s="246">
        <v>72</v>
      </c>
      <c r="G28" t="n" s="247">
        <v>0.0</v>
      </c>
      <c r="H28" t="n" s="248">
        <v>0.0</v>
      </c>
      <c r="I28" t="n" s="249">
        <v>0.0</v>
      </c>
    </row>
    <row r="29">
      <c r="A29" t="s" s="250">
        <v>73</v>
      </c>
      <c r="B29" s="251">
        <f>HYPERLINK("D:\Java\git\MethodDemosGit\MethodDemos\output\groundtruth\TUW-169511.pdf")</f>
      </c>
      <c r="C29" s="252">
        <f>HYPERLINK("D:\Java\git\MethodDemosGit\MethodDemos\output\result\result-TUW-169511-xstream.xml")</f>
      </c>
      <c r="D29" s="253">
        <f>HYPERLINK("D:\Java\git\MethodDemosGit\MethodDemos\output\extracted\grobid\grobid-TUW-169511-xstream.xml")</f>
      </c>
      <c r="E29" t="s">
        <v>20</v>
      </c>
      <c r="F29" t="s">
        <v>20</v>
      </c>
      <c r="G29" t="s" s="254">
        <v>21</v>
      </c>
      <c r="H29" t="s" s="255">
        <v>22</v>
      </c>
      <c r="I29" t="s" s="256">
        <v>23</v>
      </c>
    </row>
    <row r="30">
      <c r="A30" t="s" s="257">
        <v>74</v>
      </c>
      <c r="B30" s="258">
        <f>HYPERLINK("D:\Java\git\MethodDemosGit\MethodDemos\output\groundtruth\TUW-172697.pdf")</f>
      </c>
      <c r="C30" s="259">
        <f>HYPERLINK("D:\Java\git\MethodDemosGit\MethodDemos\output\result\result-TUW-172697-xstream.xml")</f>
      </c>
      <c r="D30" s="260">
        <f>HYPERLINK("D:\Java\git\MethodDemosGit\MethodDemos\output\extracted\grobid\grobid-TUW-172697-xstream.xml")</f>
      </c>
      <c r="E30" t="s" s="261">
        <v>75</v>
      </c>
      <c r="F30" t="s" s="262">
        <v>76</v>
      </c>
      <c r="G30" t="n" s="263">
        <v>0.0</v>
      </c>
      <c r="H30" t="n" s="264">
        <v>0.0</v>
      </c>
      <c r="I30" t="n" s="265">
        <v>0.0</v>
      </c>
    </row>
    <row r="31">
      <c r="A31" t="s" s="266">
        <v>77</v>
      </c>
      <c r="B31" s="267">
        <f>HYPERLINK("D:\Java\git\MethodDemosGit\MethodDemos\output\groundtruth\TUW-174216.pdf")</f>
      </c>
      <c r="C31" s="268">
        <f>HYPERLINK("D:\Java\git\MethodDemosGit\MethodDemos\output\result\result-TUW-174216-xstream.xml")</f>
      </c>
      <c r="D31" s="269">
        <f>HYPERLINK("D:\Java\git\MethodDemosGit\MethodDemos\output\extracted\grobid\grobid-TUW-174216-xstream.xml")</f>
      </c>
      <c r="E31" t="s" s="270">
        <v>78</v>
      </c>
      <c r="F31" t="s" s="271">
        <v>79</v>
      </c>
      <c r="G31" t="n" s="272">
        <v>1.0</v>
      </c>
      <c r="H31" t="n" s="273">
        <v>1.0</v>
      </c>
      <c r="I31" t="n" s="274">
        <v>1.0</v>
      </c>
    </row>
    <row r="32">
      <c r="A32" t="s" s="275">
        <v>80</v>
      </c>
      <c r="B32" s="276">
        <f>HYPERLINK("D:\Java\git\MethodDemosGit\MethodDemos\output\groundtruth\TUW-175428.pdf")</f>
      </c>
      <c r="C32" s="277">
        <f>HYPERLINK("D:\Java\git\MethodDemosGit\MethodDemos\output\result\result-TUW-175428-xstream.xml")</f>
      </c>
      <c r="D32" s="278">
        <f>HYPERLINK("D:\Java\git\MethodDemosGit\MethodDemos\output\extracted\grobid\grobid-TUW-175428-xstream.xml")</f>
      </c>
      <c r="E32" t="s" s="279">
        <v>81</v>
      </c>
      <c r="F32" t="s">
        <v>20</v>
      </c>
      <c r="G32" t="s" s="280">
        <v>21</v>
      </c>
      <c r="H32" t="n" s="281">
        <v>0.0</v>
      </c>
      <c r="I32" t="n" s="282">
        <v>0.0</v>
      </c>
    </row>
    <row r="33">
      <c r="A33" t="s" s="283">
        <v>82</v>
      </c>
      <c r="B33" s="284">
        <f>HYPERLINK("D:\Java\git\MethodDemosGit\MethodDemos\output\groundtruth\TUW-176087.pdf")</f>
      </c>
      <c r="C33" s="285">
        <f>HYPERLINK("D:\Java\git\MethodDemosGit\MethodDemos\output\result\result-TUW-176087-xstream.xml")</f>
      </c>
      <c r="D33" s="286">
        <f>HYPERLINK("D:\Java\git\MethodDemosGit\MethodDemos\output\extracted\grobid\grobid-TUW-176087-xstream.xml")</f>
      </c>
      <c r="E33" t="s" s="287">
        <v>83</v>
      </c>
      <c r="F33" t="s" s="288">
        <v>83</v>
      </c>
      <c r="G33" t="n" s="289">
        <v>1.0</v>
      </c>
      <c r="H33" t="n" s="290">
        <v>1.0</v>
      </c>
      <c r="I33" t="n" s="291">
        <v>1.0</v>
      </c>
    </row>
    <row r="34">
      <c r="A34" t="s" s="292">
        <v>84</v>
      </c>
      <c r="B34" s="293">
        <f>HYPERLINK("D:\Java\git\MethodDemosGit\MethodDemos\output\groundtruth\TUW-177140.pdf")</f>
      </c>
      <c r="C34" s="294">
        <f>HYPERLINK("D:\Java\git\MethodDemosGit\MethodDemos\output\result\result-TUW-177140-xstream.xml")</f>
      </c>
      <c r="D34" s="295">
        <f>HYPERLINK("D:\Java\git\MethodDemosGit\MethodDemos\output\extracted\grobid\grobid-TUW-177140-xstream.xml")</f>
      </c>
      <c r="E34" t="s" s="296">
        <v>85</v>
      </c>
      <c r="F34" t="s" s="297">
        <v>86</v>
      </c>
      <c r="G34" t="n" s="298">
        <v>0.0</v>
      </c>
      <c r="H34" t="n" s="299">
        <v>0.0</v>
      </c>
      <c r="I34" t="n" s="300">
        <v>0.0</v>
      </c>
    </row>
    <row r="35">
      <c r="A35" t="s" s="301">
        <v>87</v>
      </c>
      <c r="B35" s="302">
        <f>HYPERLINK("D:\Java\git\MethodDemosGit\MethodDemos\output\groundtruth\TUW-179146.pdf")</f>
      </c>
      <c r="C35" s="303">
        <f>HYPERLINK("D:\Java\git\MethodDemosGit\MethodDemos\output\result\result-TUW-179146-xstream.xml")</f>
      </c>
      <c r="D35" s="304">
        <f>HYPERLINK("D:\Java\git\MethodDemosGit\MethodDemos\output\extracted\grobid\grobid-TUW-179146-xstream.xml")</f>
      </c>
      <c r="E35" t="s" s="305">
        <v>88</v>
      </c>
      <c r="F35" t="s" s="306">
        <v>89</v>
      </c>
      <c r="G35" t="n" s="307">
        <v>1.0</v>
      </c>
      <c r="H35" t="n" s="308">
        <v>1.0</v>
      </c>
      <c r="I35" t="n" s="309">
        <v>1.0</v>
      </c>
    </row>
    <row r="36">
      <c r="A36" t="s" s="310">
        <v>90</v>
      </c>
      <c r="B36" s="311">
        <f>HYPERLINK("D:\Java\git\MethodDemosGit\MethodDemos\output\groundtruth\TUW-180162.pdf")</f>
      </c>
      <c r="C36" s="312">
        <f>HYPERLINK("D:\Java\git\MethodDemosGit\MethodDemos\output\result\result-TUW-180162-xstream.xml")</f>
      </c>
      <c r="D36" s="313">
        <f>HYPERLINK("D:\Java\git\MethodDemosGit\MethodDemos\output\extracted\grobid\grobid-TUW-180162-xstream.xml")</f>
      </c>
      <c r="E36" t="s" s="314">
        <v>91</v>
      </c>
      <c r="F36" t="s" s="315">
        <v>92</v>
      </c>
      <c r="G36" t="n" s="316">
        <v>1.0</v>
      </c>
      <c r="H36" t="n" s="317">
        <v>1.0</v>
      </c>
      <c r="I36" t="n" s="318">
        <v>1.0</v>
      </c>
    </row>
    <row r="37">
      <c r="A37" t="s" s="319">
        <v>93</v>
      </c>
      <c r="B37" s="320">
        <f>HYPERLINK("D:\Java\git\MethodDemosGit\MethodDemos\output\groundtruth\TUW-181199.pdf")</f>
      </c>
      <c r="C37" s="321">
        <f>HYPERLINK("D:\Java\git\MethodDemosGit\MethodDemos\output\result\result-TUW-181199-xstream.xml")</f>
      </c>
      <c r="D37" s="322">
        <f>HYPERLINK("D:\Java\git\MethodDemosGit\MethodDemos\output\extracted\grobid\grobid-TUW-181199-xstream.xml")</f>
      </c>
      <c r="E37" t="s" s="323">
        <v>94</v>
      </c>
      <c r="F37" t="s" s="324">
        <v>94</v>
      </c>
      <c r="G37" t="n" s="325">
        <v>1.0</v>
      </c>
      <c r="H37" t="n" s="326">
        <v>1.0</v>
      </c>
      <c r="I37" t="n" s="327">
        <v>1.0</v>
      </c>
    </row>
    <row r="38">
      <c r="A38" t="s" s="328">
        <v>95</v>
      </c>
      <c r="B38" s="329">
        <f>HYPERLINK("D:\Java\git\MethodDemosGit\MethodDemos\output\groundtruth\TUW-182414.pdf")</f>
      </c>
      <c r="C38" s="330">
        <f>HYPERLINK("D:\Java\git\MethodDemosGit\MethodDemos\output\result\result-TUW-182414-xstream.xml")</f>
      </c>
      <c r="D38" s="331">
        <f>HYPERLINK("D:\Java\git\MethodDemosGit\MethodDemos\output\extracted\grobid\grobid-TUW-182414-xstream.xml")</f>
      </c>
      <c r="E38" t="s" s="332">
        <v>96</v>
      </c>
      <c r="F38" t="s" s="333">
        <v>97</v>
      </c>
      <c r="G38" t="n" s="334">
        <v>0.0</v>
      </c>
      <c r="H38" t="n" s="335">
        <v>0.0</v>
      </c>
      <c r="I38" t="n" s="336">
        <v>0.0</v>
      </c>
    </row>
    <row r="39">
      <c r="A39" t="s" s="337">
        <v>98</v>
      </c>
      <c r="B39" s="338">
        <f>HYPERLINK("D:\Java\git\MethodDemosGit\MethodDemos\output\groundtruth\TUW-182899.pdf")</f>
      </c>
      <c r="C39" s="339">
        <f>HYPERLINK("D:\Java\git\MethodDemosGit\MethodDemos\output\result\result-TUW-182899-xstream.xml")</f>
      </c>
      <c r="D39" s="340">
        <f>HYPERLINK("D:\Java\git\MethodDemosGit\MethodDemos\output\extracted\grobid\grobid-TUW-182899-xstream.xml")</f>
      </c>
      <c r="E39" t="s" s="341">
        <v>99</v>
      </c>
      <c r="F39" t="s" s="342">
        <v>100</v>
      </c>
      <c r="G39" t="n" s="343">
        <v>1.0</v>
      </c>
      <c r="H39" t="n" s="344">
        <v>1.0</v>
      </c>
      <c r="I39" t="n" s="345">
        <v>1.0</v>
      </c>
    </row>
    <row r="40">
      <c r="A40" t="s" s="346">
        <v>101</v>
      </c>
      <c r="B40" s="347">
        <f>HYPERLINK("D:\Java\git\MethodDemosGit\MethodDemos\output\groundtruth\TUW-185321.pdf")</f>
      </c>
      <c r="C40" s="348">
        <f>HYPERLINK("D:\Java\git\MethodDemosGit\MethodDemos\output\result\result-TUW-185321-xstream.xml")</f>
      </c>
      <c r="D40" s="349">
        <f>HYPERLINK("D:\Java\git\MethodDemosGit\MethodDemos\output\extracted\grobid\grobid-TUW-185321-xstream.xml")</f>
      </c>
      <c r="E40" t="s" s="350">
        <v>102</v>
      </c>
      <c r="F40" t="s" s="351">
        <v>103</v>
      </c>
      <c r="G40" t="n" s="352">
        <v>0.0</v>
      </c>
      <c r="H40" t="n" s="353">
        <v>0.0</v>
      </c>
      <c r="I40" t="n" s="354">
        <v>0.0</v>
      </c>
    </row>
    <row r="41">
      <c r="A41" t="s" s="355">
        <v>104</v>
      </c>
      <c r="B41" s="356">
        <f>HYPERLINK("D:\Java\git\MethodDemosGit\MethodDemos\output\groundtruth\TUW-185441.pdf")</f>
      </c>
      <c r="C41" s="357">
        <f>HYPERLINK("D:\Java\git\MethodDemosGit\MethodDemos\output\result\result-TUW-185441-xstream.xml")</f>
      </c>
      <c r="D41" s="358">
        <f>HYPERLINK("D:\Java\git\MethodDemosGit\MethodDemos\output\extracted\grobid\grobid-TUW-185441-xstream.xml")</f>
      </c>
      <c r="E41" t="s" s="359">
        <v>105</v>
      </c>
      <c r="F41" t="s" s="360">
        <v>106</v>
      </c>
      <c r="G41" t="n" s="361">
        <v>0.0</v>
      </c>
      <c r="H41" t="n" s="362">
        <v>0.0</v>
      </c>
      <c r="I41" t="n" s="363">
        <v>0.0</v>
      </c>
    </row>
    <row r="42">
      <c r="A42" t="s" s="364">
        <v>107</v>
      </c>
      <c r="B42" s="365">
        <f>HYPERLINK("D:\Java\git\MethodDemosGit\MethodDemos\output\groundtruth\TUW-186227.pdf")</f>
      </c>
      <c r="C42" s="366">
        <f>HYPERLINK("D:\Java\git\MethodDemosGit\MethodDemos\output\result\result-TUW-186227-xstream.xml")</f>
      </c>
      <c r="D42" s="367">
        <f>HYPERLINK("D:\Java\git\MethodDemosGit\MethodDemos\output\extracted\grobid\grobid-TUW-186227-xstream.xml")</f>
      </c>
      <c r="E42" t="s" s="368">
        <v>108</v>
      </c>
      <c r="F42" t="s" s="369">
        <v>109</v>
      </c>
      <c r="G42" t="n" s="370">
        <v>0.0</v>
      </c>
      <c r="H42" t="n" s="371">
        <v>0.0</v>
      </c>
      <c r="I42" t="n" s="372">
        <v>0.0</v>
      </c>
    </row>
    <row r="43">
      <c r="A43" t="s" s="373">
        <v>110</v>
      </c>
      <c r="B43" s="374">
        <f>HYPERLINK("D:\Java\git\MethodDemosGit\MethodDemos\output\groundtruth\TUW-189842.pdf")</f>
      </c>
      <c r="C43" s="375">
        <f>HYPERLINK("D:\Java\git\MethodDemosGit\MethodDemos\output\result\result-TUW-189842-xstream.xml")</f>
      </c>
      <c r="D43" s="376">
        <f>HYPERLINK("D:\Java\git\MethodDemosGit\MethodDemos\output\extracted\grobid\grobid-TUW-189842-xstream.xml")</f>
      </c>
      <c r="E43" t="s" s="377">
        <v>111</v>
      </c>
      <c r="F43" t="s" s="378">
        <v>112</v>
      </c>
      <c r="G43" t="n" s="379">
        <v>1.0</v>
      </c>
      <c r="H43" t="n" s="380">
        <v>1.0</v>
      </c>
      <c r="I43" t="n" s="381">
        <v>1.0</v>
      </c>
    </row>
    <row r="44">
      <c r="A44" t="s" s="382">
        <v>113</v>
      </c>
      <c r="B44" s="383">
        <f>HYPERLINK("D:\Java\git\MethodDemosGit\MethodDemos\output\groundtruth\TUW-191715.pdf")</f>
      </c>
      <c r="C44" s="384">
        <f>HYPERLINK("D:\Java\git\MethodDemosGit\MethodDemos\output\result\result-TUW-191715-xstream.xml")</f>
      </c>
      <c r="D44" s="385">
        <f>HYPERLINK("D:\Java\git\MethodDemosGit\MethodDemos\output\extracted\grobid\grobid-TUW-191715-xstream.xml")</f>
      </c>
      <c r="E44" t="s" s="386">
        <v>114</v>
      </c>
      <c r="F44" t="s" s="387">
        <v>114</v>
      </c>
      <c r="G44" t="n" s="388">
        <v>1.0</v>
      </c>
      <c r="H44" t="n" s="389">
        <v>1.0</v>
      </c>
      <c r="I44" t="n" s="390">
        <v>1.0</v>
      </c>
    </row>
    <row r="45">
      <c r="A45" t="s" s="391">
        <v>115</v>
      </c>
      <c r="B45" s="392">
        <f>HYPERLINK("D:\Java\git\MethodDemosGit\MethodDemos\output\groundtruth\TUW-191977.pdf")</f>
      </c>
      <c r="C45" s="393">
        <f>HYPERLINK("D:\Java\git\MethodDemosGit\MethodDemos\output\result\result-TUW-191977-xstream.xml")</f>
      </c>
      <c r="D45" s="394">
        <f>HYPERLINK("D:\Java\git\MethodDemosGit\MethodDemos\output\extracted\grobid\grobid-TUW-191977-xstream.xml")</f>
      </c>
      <c r="E45" t="s" s="395">
        <v>116</v>
      </c>
      <c r="F45" t="s" s="396">
        <v>117</v>
      </c>
      <c r="G45" t="n" s="397">
        <v>0.0</v>
      </c>
      <c r="H45" t="n" s="398">
        <v>0.0</v>
      </c>
      <c r="I45" t="n" s="399">
        <v>0.0</v>
      </c>
    </row>
    <row r="46">
      <c r="A46" t="s" s="400">
        <v>118</v>
      </c>
      <c r="B46" s="401">
        <f>HYPERLINK("D:\Java\git\MethodDemosGit\MethodDemos\output\groundtruth\TUW-192724.pdf")</f>
      </c>
      <c r="C46" s="402">
        <f>HYPERLINK("D:\Java\git\MethodDemosGit\MethodDemos\output\result\result-TUW-192724-xstream.xml")</f>
      </c>
      <c r="D46" s="403">
        <f>HYPERLINK("D:\Java\git\MethodDemosGit\MethodDemos\output\extracted\grobid\grobid-TUW-192724-xstream.xml")</f>
      </c>
      <c r="E46" t="s" s="404">
        <v>119</v>
      </c>
      <c r="F46" t="s" s="405">
        <v>119</v>
      </c>
      <c r="G46" t="n" s="406">
        <v>1.0</v>
      </c>
      <c r="H46" t="n" s="407">
        <v>1.0</v>
      </c>
      <c r="I46" t="n" s="408">
        <v>1.0</v>
      </c>
    </row>
    <row r="47">
      <c r="A47" t="s" s="409">
        <v>120</v>
      </c>
      <c r="B47" s="410">
        <f>HYPERLINK("D:\Java\git\MethodDemosGit\MethodDemos\output\groundtruth\TUW-194085.pdf")</f>
      </c>
      <c r="C47" s="411">
        <f>HYPERLINK("D:\Java\git\MethodDemosGit\MethodDemos\output\result\result-TUW-194085-xstream.xml")</f>
      </c>
      <c r="D47" s="412">
        <f>HYPERLINK("D:\Java\git\MethodDemosGit\MethodDemos\output\extracted\grobid\grobid-TUW-194085-xstream.xml")</f>
      </c>
      <c r="E47" t="s" s="413">
        <v>121</v>
      </c>
      <c r="F47" t="s" s="414">
        <v>122</v>
      </c>
      <c r="G47" t="n" s="415">
        <v>0.0</v>
      </c>
      <c r="H47" t="n" s="416">
        <v>0.0</v>
      </c>
      <c r="I47" t="n" s="417">
        <v>0.0</v>
      </c>
    </row>
    <row r="48">
      <c r="A48" t="s" s="418">
        <v>123</v>
      </c>
      <c r="B48" s="419">
        <f>HYPERLINK("D:\Java\git\MethodDemosGit\MethodDemos\output\groundtruth\TUW-194561.pdf")</f>
      </c>
      <c r="C48" s="420">
        <f>HYPERLINK("D:\Java\git\MethodDemosGit\MethodDemos\output\result\result-TUW-194561-xstream.xml")</f>
      </c>
      <c r="D48" s="421">
        <f>HYPERLINK("D:\Java\git\MethodDemosGit\MethodDemos\output\extracted\grobid\grobid-TUW-194561-xstream.xml")</f>
      </c>
      <c r="E48" t="s" s="422">
        <v>124</v>
      </c>
      <c r="F48" t="s" s="423">
        <v>124</v>
      </c>
      <c r="G48" t="n" s="424">
        <v>1.0</v>
      </c>
      <c r="H48" t="n" s="425">
        <v>1.0</v>
      </c>
      <c r="I48" t="n" s="426">
        <v>1.0</v>
      </c>
    </row>
    <row r="49">
      <c r="A49" t="s" s="427">
        <v>125</v>
      </c>
      <c r="B49" s="428">
        <f>HYPERLINK("D:\Java\git\MethodDemosGit\MethodDemos\output\groundtruth\TUW-194660.pdf")</f>
      </c>
      <c r="C49" s="429">
        <f>HYPERLINK("D:\Java\git\MethodDemosGit\MethodDemos\output\result\result-TUW-194660-xstream.xml")</f>
      </c>
      <c r="D49" s="430">
        <f>HYPERLINK("D:\Java\git\MethodDemosGit\MethodDemos\output\extracted\grobid\grobid-TUW-194660-xstream.xml")</f>
      </c>
      <c r="E49" t="s" s="431">
        <v>126</v>
      </c>
      <c r="F49" t="s" s="432">
        <v>127</v>
      </c>
      <c r="G49" t="n" s="433">
        <v>1.0</v>
      </c>
      <c r="H49" t="n" s="434">
        <v>1.0</v>
      </c>
      <c r="I49" t="n" s="435">
        <v>1.0</v>
      </c>
    </row>
    <row r="50">
      <c r="A50" t="s" s="436">
        <v>128</v>
      </c>
      <c r="B50" s="437">
        <f>HYPERLINK("D:\Java\git\MethodDemosGit\MethodDemos\output\groundtruth\TUW-197422.pdf")</f>
      </c>
      <c r="C50" s="438">
        <f>HYPERLINK("D:\Java\git\MethodDemosGit\MethodDemos\output\result\result-TUW-197422-xstream.xml")</f>
      </c>
      <c r="D50" s="439">
        <f>HYPERLINK("D:\Java\git\MethodDemosGit\MethodDemos\output\extracted\grobid\grobid-TUW-197422-xstream.xml")</f>
      </c>
      <c r="E50" t="s" s="440">
        <v>129</v>
      </c>
      <c r="F50" t="s" s="441">
        <v>129</v>
      </c>
      <c r="G50" t="n" s="442">
        <v>1.0</v>
      </c>
      <c r="H50" t="n" s="443">
        <v>1.0</v>
      </c>
      <c r="I50" t="n" s="444">
        <v>1.0</v>
      </c>
    </row>
    <row r="51">
      <c r="A51" t="s" s="445">
        <v>130</v>
      </c>
      <c r="B51" s="446">
        <f>HYPERLINK("D:\Java\git\MethodDemosGit\MethodDemos\output\groundtruth\TUW-197852.pdf")</f>
      </c>
      <c r="C51" s="447">
        <f>HYPERLINK("D:\Java\git\MethodDemosGit\MethodDemos\output\result\result-TUW-197852-xstream.xml")</f>
      </c>
      <c r="D51" s="448">
        <f>HYPERLINK("D:\Java\git\MethodDemosGit\MethodDemos\output\extracted\grobid\grobid-TUW-197852-xstream.xml")</f>
      </c>
      <c r="E51" t="s" s="449">
        <v>131</v>
      </c>
      <c r="F51" t="s" s="450">
        <v>132</v>
      </c>
      <c r="G51" t="n" s="451">
        <v>1.0</v>
      </c>
      <c r="H51" t="n" s="452">
        <v>1.0</v>
      </c>
      <c r="I51" t="n" s="453">
        <v>1.0</v>
      </c>
    </row>
    <row r="52">
      <c r="A52" t="s" s="454">
        <v>133</v>
      </c>
      <c r="B52" s="455">
        <f>HYPERLINK("D:\Java\git\MethodDemosGit\MethodDemos\output\groundtruth\TUW-198400.pdf")</f>
      </c>
      <c r="C52" s="456">
        <f>HYPERLINK("D:\Java\git\MethodDemosGit\MethodDemos\output\result\result-TUW-198400-xstream.xml")</f>
      </c>
      <c r="D52" s="457">
        <f>HYPERLINK("D:\Java\git\MethodDemosGit\MethodDemos\output\extracted\grobid\grobid-TUW-198400-xstream.xml")</f>
      </c>
      <c r="E52" t="s" s="458">
        <v>134</v>
      </c>
      <c r="F52" t="s" s="459">
        <v>134</v>
      </c>
      <c r="G52" t="n" s="460">
        <v>1.0</v>
      </c>
      <c r="H52" t="n" s="461">
        <v>1.0</v>
      </c>
      <c r="I52" t="n" s="462">
        <v>1.0</v>
      </c>
    </row>
    <row r="53">
      <c r="A53" t="s" s="463">
        <v>135</v>
      </c>
      <c r="B53" s="464">
        <f>HYPERLINK("D:\Java\git\MethodDemosGit\MethodDemos\output\groundtruth\TUW-198401.pdf")</f>
      </c>
      <c r="C53" s="465">
        <f>HYPERLINK("D:\Java\git\MethodDemosGit\MethodDemos\output\result\result-TUW-198401-xstream.xml")</f>
      </c>
      <c r="D53" s="466">
        <f>HYPERLINK("D:\Java\git\MethodDemosGit\MethodDemos\output\extracted\grobid\grobid-TUW-198401-xstream.xml")</f>
      </c>
      <c r="E53" t="s" s="467">
        <v>136</v>
      </c>
      <c r="F53" t="s" s="468">
        <v>136</v>
      </c>
      <c r="G53" t="n" s="469">
        <v>1.0</v>
      </c>
      <c r="H53" t="n" s="470">
        <v>1.0</v>
      </c>
      <c r="I53" t="n" s="471">
        <v>1.0</v>
      </c>
    </row>
    <row r="54">
      <c r="A54" t="s" s="472">
        <v>137</v>
      </c>
      <c r="B54" s="473">
        <f>HYPERLINK("D:\Java\git\MethodDemosGit\MethodDemos\output\groundtruth\TUW-198405.pdf")</f>
      </c>
      <c r="C54" s="474">
        <f>HYPERLINK("D:\Java\git\MethodDemosGit\MethodDemos\output\result\result-TUW-198405-xstream.xml")</f>
      </c>
      <c r="D54" s="475">
        <f>HYPERLINK("D:\Java\git\MethodDemosGit\MethodDemos\output\extracted\grobid\grobid-TUW-198405-xstream.xml")</f>
      </c>
      <c r="E54" t="s" s="476">
        <v>138</v>
      </c>
      <c r="F54" t="s" s="477">
        <v>138</v>
      </c>
      <c r="G54" t="n" s="478">
        <v>1.0</v>
      </c>
      <c r="H54" t="n" s="479">
        <v>1.0</v>
      </c>
      <c r="I54" t="n" s="480">
        <v>1.0</v>
      </c>
    </row>
    <row r="55">
      <c r="A55" t="s" s="481">
        <v>139</v>
      </c>
      <c r="B55" s="482">
        <f>HYPERLINK("D:\Java\git\MethodDemosGit\MethodDemos\output\groundtruth\TUW-198408.pdf")</f>
      </c>
      <c r="C55" s="483">
        <f>HYPERLINK("D:\Java\git\MethodDemosGit\MethodDemos\output\result\result-TUW-198408-xstream.xml")</f>
      </c>
      <c r="D55" s="484">
        <f>HYPERLINK("D:\Java\git\MethodDemosGit\MethodDemos\output\extracted\grobid\grobid-TUW-198408-xstream.xml")</f>
      </c>
      <c r="E55" t="s" s="485">
        <v>140</v>
      </c>
      <c r="F55" t="s" s="486">
        <v>141</v>
      </c>
      <c r="G55" t="n" s="487">
        <v>1.0</v>
      </c>
      <c r="H55" t="n" s="488">
        <v>1.0</v>
      </c>
      <c r="I55" t="n" s="489">
        <v>1.0</v>
      </c>
    </row>
    <row r="56">
      <c r="A56" t="s" s="490">
        <v>142</v>
      </c>
      <c r="B56" s="491">
        <f>HYPERLINK("D:\Java\git\MethodDemosGit\MethodDemos\output\groundtruth\TUW-200745.pdf")</f>
      </c>
      <c r="C56" s="492">
        <f>HYPERLINK("D:\Java\git\MethodDemosGit\MethodDemos\output\result\result-TUW-200745-xstream.xml")</f>
      </c>
      <c r="D56" s="493">
        <f>HYPERLINK("D:\Java\git\MethodDemosGit\MethodDemos\output\extracted\grobid\grobid-TUW-200745-xstream.xml")</f>
      </c>
      <c r="E56" t="s" s="494">
        <v>143</v>
      </c>
      <c r="F56" t="s" s="495">
        <v>144</v>
      </c>
      <c r="G56" t="n" s="496">
        <v>0.0</v>
      </c>
      <c r="H56" t="n" s="497">
        <v>0.0</v>
      </c>
      <c r="I56" t="n" s="498">
        <v>0.0</v>
      </c>
    </row>
    <row r="57">
      <c r="A57" t="s" s="499">
        <v>145</v>
      </c>
      <c r="B57" s="500">
        <f>HYPERLINK("D:\Java\git\MethodDemosGit\MethodDemos\output\groundtruth\TUW-200748.pdf")</f>
      </c>
      <c r="C57" s="501">
        <f>HYPERLINK("D:\Java\git\MethodDemosGit\MethodDemos\output\result\result-TUW-200748-xstream.xml")</f>
      </c>
      <c r="D57" s="502">
        <f>HYPERLINK("D:\Java\git\MethodDemosGit\MethodDemos\output\extracted\grobid\grobid-TUW-200748-xstream.xml")</f>
      </c>
      <c r="E57" t="s" s="503">
        <v>146</v>
      </c>
      <c r="F57" t="s" s="504">
        <v>147</v>
      </c>
      <c r="G57" t="n" s="505">
        <v>0.0</v>
      </c>
      <c r="H57" t="n" s="506">
        <v>0.0</v>
      </c>
      <c r="I57" t="n" s="507">
        <v>0.0</v>
      </c>
    </row>
    <row r="58">
      <c r="A58" t="s" s="508">
        <v>148</v>
      </c>
      <c r="B58" s="509">
        <f>HYPERLINK("D:\Java\git\MethodDemosGit\MethodDemos\output\groundtruth\TUW-200948.pdf")</f>
      </c>
      <c r="C58" s="510">
        <f>HYPERLINK("D:\Java\git\MethodDemosGit\MethodDemos\output\result\result-TUW-200948-xstream.xml")</f>
      </c>
      <c r="D58" s="511">
        <f>HYPERLINK("D:\Java\git\MethodDemosGit\MethodDemos\output\extracted\grobid\grobid-TUW-200948-xstream.xml")</f>
      </c>
      <c r="E58" t="s" s="512">
        <v>149</v>
      </c>
      <c r="F58" t="s" s="513">
        <v>149</v>
      </c>
      <c r="G58" t="n" s="514">
        <v>1.0</v>
      </c>
      <c r="H58" t="n" s="515">
        <v>1.0</v>
      </c>
      <c r="I58" t="n" s="516">
        <v>1.0</v>
      </c>
    </row>
    <row r="59">
      <c r="A59" t="s" s="517">
        <v>150</v>
      </c>
      <c r="B59" s="518">
        <f>HYPERLINK("D:\Java\git\MethodDemosGit\MethodDemos\output\groundtruth\TUW-200950.pdf")</f>
      </c>
      <c r="C59" s="519">
        <f>HYPERLINK("D:\Java\git\MethodDemosGit\MethodDemos\output\result\result-TUW-200950-xstream.xml")</f>
      </c>
      <c r="D59" s="520">
        <f>HYPERLINK("D:\Java\git\MethodDemosGit\MethodDemos\output\extracted\grobid\grobid-TUW-200950-xstream.xml")</f>
      </c>
      <c r="E59" t="s" s="521">
        <v>151</v>
      </c>
      <c r="F59" t="s" s="522">
        <v>152</v>
      </c>
      <c r="G59" t="n" s="523">
        <v>1.0</v>
      </c>
      <c r="H59" t="n" s="524">
        <v>1.0</v>
      </c>
      <c r="I59" t="n" s="525">
        <v>1.0</v>
      </c>
    </row>
    <row r="60">
      <c r="A60" t="s" s="526">
        <v>153</v>
      </c>
      <c r="B60" s="527">
        <f>HYPERLINK("D:\Java\git\MethodDemosGit\MethodDemos\output\groundtruth\TUW-200959.pdf")</f>
      </c>
      <c r="C60" s="528">
        <f>HYPERLINK("D:\Java\git\MethodDemosGit\MethodDemos\output\result\result-TUW-200959-xstream.xml")</f>
      </c>
      <c r="D60" s="529">
        <f>HYPERLINK("D:\Java\git\MethodDemosGit\MethodDemos\output\extracted\grobid\grobid-TUW-200959-xstream.xml")</f>
      </c>
      <c r="E60" t="s" s="530">
        <v>154</v>
      </c>
      <c r="F60" t="s" s="531">
        <v>155</v>
      </c>
      <c r="G60" t="n" s="532">
        <v>1.0</v>
      </c>
      <c r="H60" t="n" s="533">
        <v>1.0</v>
      </c>
      <c r="I60" t="n" s="534">
        <v>1.0</v>
      </c>
    </row>
    <row r="61">
      <c r="A61" t="s" s="535">
        <v>156</v>
      </c>
      <c r="B61" s="536">
        <f>HYPERLINK("D:\Java\git\MethodDemosGit\MethodDemos\output\groundtruth\TUW-201066.pdf")</f>
      </c>
      <c r="C61" s="537">
        <f>HYPERLINK("D:\Java\git\MethodDemosGit\MethodDemos\output\result\result-TUW-201066-xstream.xml")</f>
      </c>
      <c r="D61" s="538">
        <f>HYPERLINK("D:\Java\git\MethodDemosGit\MethodDemos\output\extracted\grobid\grobid-TUW-201066-xstream.xml")</f>
      </c>
      <c r="E61" t="s">
        <v>20</v>
      </c>
      <c r="F61" t="s">
        <v>20</v>
      </c>
      <c r="G61" t="s" s="539">
        <v>21</v>
      </c>
      <c r="H61" t="s" s="540">
        <v>22</v>
      </c>
      <c r="I61" t="s" s="541">
        <v>23</v>
      </c>
    </row>
    <row r="62">
      <c r="A62" t="s" s="542">
        <v>157</v>
      </c>
      <c r="B62" s="543">
        <f>HYPERLINK("D:\Java\git\MethodDemosGit\MethodDemos\output\groundtruth\TUW-201160.pdf")</f>
      </c>
      <c r="C62" s="544">
        <f>HYPERLINK("D:\Java\git\MethodDemosGit\MethodDemos\output\result\result-TUW-201160-xstream.xml")</f>
      </c>
      <c r="D62" s="545">
        <f>HYPERLINK("D:\Java\git\MethodDemosGit\MethodDemos\output\extracted\grobid\grobid-TUW-201160-xstream.xml")</f>
      </c>
      <c r="E62" t="s">
        <v>20</v>
      </c>
      <c r="F62" t="s">
        <v>20</v>
      </c>
      <c r="G62" t="s" s="546">
        <v>21</v>
      </c>
      <c r="H62" t="s" s="547">
        <v>22</v>
      </c>
      <c r="I62" t="s" s="548">
        <v>23</v>
      </c>
    </row>
    <row r="63">
      <c r="A63" t="s" s="549">
        <v>158</v>
      </c>
      <c r="B63" s="550">
        <f>HYPERLINK("D:\Java\git\MethodDemosGit\MethodDemos\output\groundtruth\TUW-201167.pdf")</f>
      </c>
      <c r="C63" s="551">
        <f>HYPERLINK("D:\Java\git\MethodDemosGit\MethodDemos\output\result\result-TUW-201167-xstream.xml")</f>
      </c>
      <c r="D63" s="552">
        <f>HYPERLINK("D:\Java\git\MethodDemosGit\MethodDemos\output\extracted\grobid\grobid-TUW-201167-xstream.xml")</f>
      </c>
      <c r="E63" t="s">
        <v>20</v>
      </c>
      <c r="F63" t="s">
        <v>20</v>
      </c>
      <c r="G63" t="s" s="553">
        <v>21</v>
      </c>
      <c r="H63" t="s" s="554">
        <v>22</v>
      </c>
      <c r="I63" t="s" s="555">
        <v>23</v>
      </c>
    </row>
    <row r="64">
      <c r="A64" t="s" s="556">
        <v>159</v>
      </c>
      <c r="B64" s="557">
        <f>HYPERLINK("D:\Java\git\MethodDemosGit\MethodDemos\output\groundtruth\TUW-201821.pdf")</f>
      </c>
      <c r="C64" s="558">
        <f>HYPERLINK("D:\Java\git\MethodDemosGit\MethodDemos\output\result\result-TUW-201821-xstream.xml")</f>
      </c>
      <c r="D64" s="559">
        <f>HYPERLINK("D:\Java\git\MethodDemosGit\MethodDemos\output\extracted\grobid\grobid-TUW-201821-xstream.xml")</f>
      </c>
      <c r="E64" t="s" s="560">
        <v>160</v>
      </c>
      <c r="F64" t="s" s="561">
        <v>160</v>
      </c>
      <c r="G64" t="n" s="562">
        <v>1.0</v>
      </c>
      <c r="H64" t="n" s="563">
        <v>1.0</v>
      </c>
      <c r="I64" t="n" s="564">
        <v>1.0</v>
      </c>
    </row>
    <row r="65">
      <c r="A65" t="s" s="565">
        <v>161</v>
      </c>
      <c r="B65" s="566">
        <f>HYPERLINK("D:\Java\git\MethodDemosGit\MethodDemos\output\groundtruth\TUW-202034.pdf")</f>
      </c>
      <c r="C65" s="567">
        <f>HYPERLINK("D:\Java\git\MethodDemosGit\MethodDemos\output\result\result-TUW-202034-xstream.xml")</f>
      </c>
      <c r="D65" s="568">
        <f>HYPERLINK("D:\Java\git\MethodDemosGit\MethodDemos\output\extracted\grobid\grobid-TUW-202034-xstream.xml")</f>
      </c>
      <c r="E65" t="s" s="569">
        <v>162</v>
      </c>
      <c r="F65" t="s" s="570">
        <v>163</v>
      </c>
      <c r="G65" t="n" s="571">
        <v>0.0</v>
      </c>
      <c r="H65" t="n" s="572">
        <v>0.0</v>
      </c>
      <c r="I65" t="n" s="573">
        <v>0.0</v>
      </c>
    </row>
    <row r="66">
      <c r="A66" t="s" s="574">
        <v>164</v>
      </c>
      <c r="B66" s="575">
        <f>HYPERLINK("D:\Java\git\MethodDemosGit\MethodDemos\output\groundtruth\TUW-202824.pdf")</f>
      </c>
      <c r="C66" s="576">
        <f>HYPERLINK("D:\Java\git\MethodDemosGit\MethodDemos\output\result\result-TUW-202824-xstream.xml")</f>
      </c>
      <c r="D66" s="577">
        <f>HYPERLINK("D:\Java\git\MethodDemosGit\MethodDemos\output\extracted\grobid\grobid-TUW-202824-xstream.xml")</f>
      </c>
      <c r="E66" t="s" s="578">
        <v>165</v>
      </c>
      <c r="F66" t="s" s="579">
        <v>166</v>
      </c>
      <c r="G66" t="n" s="580">
        <v>1.0</v>
      </c>
      <c r="H66" t="n" s="581">
        <v>1.0</v>
      </c>
      <c r="I66" t="n" s="582">
        <v>1.0</v>
      </c>
    </row>
    <row r="67">
      <c r="A67" t="s" s="583">
        <v>167</v>
      </c>
      <c r="B67" s="584">
        <f>HYPERLINK("D:\Java\git\MethodDemosGit\MethodDemos\output\groundtruth\TUW-203409.pdf")</f>
      </c>
      <c r="C67" s="585">
        <f>HYPERLINK("D:\Java\git\MethodDemosGit\MethodDemos\output\result\result-TUW-203409-xstream.xml")</f>
      </c>
      <c r="D67" s="586">
        <f>HYPERLINK("D:\Java\git\MethodDemosGit\MethodDemos\output\extracted\grobid\grobid-TUW-203409-xstream.xml")</f>
      </c>
      <c r="E67" t="s" s="587">
        <v>168</v>
      </c>
      <c r="F67" t="s" s="588">
        <v>169</v>
      </c>
      <c r="G67" t="n" s="589">
        <v>1.0</v>
      </c>
      <c r="H67" t="n" s="590">
        <v>1.0</v>
      </c>
      <c r="I67" t="n" s="591">
        <v>1.0</v>
      </c>
    </row>
    <row r="68">
      <c r="A68" t="s" s="592">
        <v>170</v>
      </c>
      <c r="B68" s="593">
        <f>HYPERLINK("D:\Java\git\MethodDemosGit\MethodDemos\output\groundtruth\TUW-203924.pdf")</f>
      </c>
      <c r="C68" s="594">
        <f>HYPERLINK("D:\Java\git\MethodDemosGit\MethodDemos\output\result\result-TUW-203924-xstream.xml")</f>
      </c>
      <c r="D68" s="595">
        <f>HYPERLINK("D:\Java\git\MethodDemosGit\MethodDemos\output\extracted\grobid\grobid-TUW-203924-xstream.xml")</f>
      </c>
      <c r="E68" t="s" s="596">
        <v>171</v>
      </c>
      <c r="F68" t="s" s="597">
        <v>171</v>
      </c>
      <c r="G68" t="n" s="598">
        <v>1.0</v>
      </c>
      <c r="H68" t="n" s="599">
        <v>1.0</v>
      </c>
      <c r="I68" t="n" s="600">
        <v>1.0</v>
      </c>
    </row>
    <row r="69">
      <c r="A69" t="s" s="601">
        <v>172</v>
      </c>
      <c r="B69" s="602">
        <f>HYPERLINK("D:\Java\git\MethodDemosGit\MethodDemos\output\groundtruth\TUW-204724.pdf")</f>
      </c>
      <c r="C69" s="603">
        <f>HYPERLINK("D:\Java\git\MethodDemosGit\MethodDemos\output\result\result-TUW-204724-xstream.xml")</f>
      </c>
      <c r="D69" s="604">
        <f>HYPERLINK("D:\Java\git\MethodDemosGit\MethodDemos\output\extracted\grobid\grobid-TUW-204724-xstream.xml")</f>
      </c>
      <c r="E69" t="s" s="605">
        <v>173</v>
      </c>
      <c r="F69" t="s" s="606">
        <v>174</v>
      </c>
      <c r="G69" t="n" s="607">
        <v>0.0</v>
      </c>
      <c r="H69" t="n" s="608">
        <v>0.0</v>
      </c>
      <c r="I69" t="n" s="609">
        <v>0.0</v>
      </c>
    </row>
    <row r="70">
      <c r="A70" t="s" s="610">
        <v>175</v>
      </c>
      <c r="B70" s="611">
        <f>HYPERLINK("D:\Java\git\MethodDemosGit\MethodDemos\output\groundtruth\TUW-205557.pdf")</f>
      </c>
      <c r="C70" s="612">
        <f>HYPERLINK("D:\Java\git\MethodDemosGit\MethodDemos\output\result\result-TUW-205557-xstream.xml")</f>
      </c>
      <c r="D70" s="613">
        <f>HYPERLINK("D:\Java\git\MethodDemosGit\MethodDemos\output\extracted\grobid\grobid-TUW-205557-xstream.xml")</f>
      </c>
      <c r="E70" t="s" s="614">
        <v>176</v>
      </c>
      <c r="F70" t="s" s="615">
        <v>177</v>
      </c>
      <c r="G70" t="n" s="616">
        <v>1.0</v>
      </c>
      <c r="H70" t="n" s="617">
        <v>1.0</v>
      </c>
      <c r="I70" t="n" s="618">
        <v>1.0</v>
      </c>
    </row>
    <row r="71">
      <c r="A71" t="s" s="619">
        <v>178</v>
      </c>
      <c r="B71" s="620">
        <f>HYPERLINK("D:\Java\git\MethodDemosGit\MethodDemos\output\groundtruth\TUW-205933.pdf")</f>
      </c>
      <c r="C71" s="621">
        <f>HYPERLINK("D:\Java\git\MethodDemosGit\MethodDemos\output\result\result-TUW-205933-xstream.xml")</f>
      </c>
      <c r="D71" s="622">
        <f>HYPERLINK("D:\Java\git\MethodDemosGit\MethodDemos\output\extracted\grobid\grobid-TUW-205933-xstream.xml")</f>
      </c>
      <c r="E71" t="s" s="623">
        <v>179</v>
      </c>
      <c r="F71" t="s" s="624">
        <v>180</v>
      </c>
      <c r="G71" t="n" s="625">
        <v>1.0</v>
      </c>
      <c r="H71" t="n" s="626">
        <v>1.0</v>
      </c>
      <c r="I71" t="n" s="627">
        <v>1.0</v>
      </c>
    </row>
    <row r="72">
      <c r="A72" t="s" s="628">
        <v>181</v>
      </c>
      <c r="B72" s="629">
        <f>HYPERLINK("D:\Java\git\MethodDemosGit\MethodDemos\output\groundtruth\TUW-213513.pdf")</f>
      </c>
      <c r="C72" s="630">
        <f>HYPERLINK("D:\Java\git\MethodDemosGit\MethodDemos\output\result\result-TUW-213513-xstream.xml")</f>
      </c>
      <c r="D72" s="631">
        <f>HYPERLINK("D:\Java\git\MethodDemosGit\MethodDemos\output\extracted\grobid\grobid-TUW-213513-xstream.xml")</f>
      </c>
      <c r="E72" t="s">
        <v>20</v>
      </c>
      <c r="F72" t="s">
        <v>20</v>
      </c>
      <c r="G72" t="s" s="632">
        <v>21</v>
      </c>
      <c r="H72" t="s" s="633">
        <v>22</v>
      </c>
      <c r="I72" t="s" s="634">
        <v>23</v>
      </c>
    </row>
    <row r="73">
      <c r="A73" t="s" s="635">
        <v>182</v>
      </c>
      <c r="B73" s="636">
        <f>HYPERLINK("D:\Java\git\MethodDemosGit\MethodDemos\output\groundtruth\TUW-216744.pdf")</f>
      </c>
      <c r="C73" s="637">
        <f>HYPERLINK("D:\Java\git\MethodDemosGit\MethodDemos\output\result\result-TUW-216744-xstream.xml")</f>
      </c>
      <c r="D73" s="638">
        <f>HYPERLINK("D:\Java\git\MethodDemosGit\MethodDemos\output\extracted\grobid\grobid-TUW-216744-xstream.xml")</f>
      </c>
      <c r="E73" t="s" s="639">
        <v>183</v>
      </c>
      <c r="F73" t="s" s="640">
        <v>184</v>
      </c>
      <c r="G73" t="n" s="641">
        <v>0.0</v>
      </c>
      <c r="H73" t="n" s="642">
        <v>0.0</v>
      </c>
      <c r="I73" t="n" s="643">
        <v>0.0</v>
      </c>
    </row>
    <row r="74">
      <c r="A74" t="s" s="644">
        <v>185</v>
      </c>
      <c r="B74" s="645">
        <f>HYPERLINK("D:\Java\git\MethodDemosGit\MethodDemos\output\groundtruth\TUW-217690.pdf")</f>
      </c>
      <c r="C74" s="646">
        <f>HYPERLINK("D:\Java\git\MethodDemosGit\MethodDemos\output\result\result-TUW-217690-xstream.xml")</f>
      </c>
      <c r="D74" s="647">
        <f>HYPERLINK("D:\Java\git\MethodDemosGit\MethodDemos\output\extracted\grobid\grobid-TUW-217690-xstream.xml")</f>
      </c>
      <c r="E74" t="s" s="648">
        <v>186</v>
      </c>
      <c r="F74" t="s">
        <v>20</v>
      </c>
      <c r="G74" t="s" s="649">
        <v>21</v>
      </c>
      <c r="H74" t="n" s="650">
        <v>0.0</v>
      </c>
      <c r="I74" t="n" s="651">
        <v>0.0</v>
      </c>
    </row>
    <row r="75">
      <c r="A75" t="s" s="652">
        <v>187</v>
      </c>
      <c r="B75" s="653">
        <f>HYPERLINK("D:\Java\git\MethodDemosGit\MethodDemos\output\groundtruth\TUW-217971.pdf")</f>
      </c>
      <c r="C75" s="654">
        <f>HYPERLINK("D:\Java\git\MethodDemosGit\MethodDemos\output\result\result-TUW-217971-xstream.xml")</f>
      </c>
      <c r="D75" s="655">
        <f>HYPERLINK("D:\Java\git\MethodDemosGit\MethodDemos\output\extracted\grobid\grobid-TUW-217971-xstream.xml")</f>
      </c>
      <c r="E75" t="s" s="656">
        <v>188</v>
      </c>
      <c r="F75" t="s" s="657">
        <v>189</v>
      </c>
      <c r="G75" t="n" s="658">
        <v>0.0</v>
      </c>
      <c r="H75" t="n" s="659">
        <v>0.0</v>
      </c>
      <c r="I75" t="n" s="660">
        <v>0.0</v>
      </c>
    </row>
    <row r="76">
      <c r="A76" t="s" s="661">
        <v>190</v>
      </c>
      <c r="B76" s="662">
        <f>HYPERLINK("D:\Java\git\MethodDemosGit\MethodDemos\output\groundtruth\TUW-221215.pdf")</f>
      </c>
      <c r="C76" s="663">
        <f>HYPERLINK("D:\Java\git\MethodDemosGit\MethodDemos\output\result\result-TUW-221215-xstream.xml")</f>
      </c>
      <c r="D76" s="664">
        <f>HYPERLINK("D:\Java\git\MethodDemosGit\MethodDemos\output\extracted\grobid\grobid-TUW-221215-xstream.xml")</f>
      </c>
      <c r="E76" t="s" s="665">
        <v>191</v>
      </c>
      <c r="F76" t="s" s="666">
        <v>192</v>
      </c>
      <c r="G76" t="n" s="667">
        <v>0.0</v>
      </c>
      <c r="H76" t="n" s="668">
        <v>0.0</v>
      </c>
      <c r="I76" t="n" s="669">
        <v>0.0</v>
      </c>
    </row>
    <row r="77">
      <c r="A77" t="s" s="670">
        <v>193</v>
      </c>
      <c r="B77" s="671">
        <f>HYPERLINK("D:\Java\git\MethodDemosGit\MethodDemos\output\groundtruth\TUW-223906.pdf")</f>
      </c>
      <c r="C77" s="672">
        <f>HYPERLINK("D:\Java\git\MethodDemosGit\MethodDemos\output\result\result-TUW-223906-xstream.xml")</f>
      </c>
      <c r="D77" s="673">
        <f>HYPERLINK("D:\Java\git\MethodDemosGit\MethodDemos\output\extracted\grobid\grobid-TUW-223906-xstream.xml")</f>
      </c>
      <c r="E77" t="s" s="674">
        <v>194</v>
      </c>
      <c r="F77" t="s" s="675">
        <v>194</v>
      </c>
      <c r="G77" t="n" s="676">
        <v>1.0</v>
      </c>
      <c r="H77" t="n" s="677">
        <v>1.0</v>
      </c>
      <c r="I77" t="n" s="678">
        <v>1.0</v>
      </c>
    </row>
    <row r="78">
      <c r="A78" t="s" s="679">
        <v>195</v>
      </c>
      <c r="B78" s="680">
        <f>HYPERLINK("D:\Java\git\MethodDemosGit\MethodDemos\output\groundtruth\TUW-223973.pdf")</f>
      </c>
      <c r="C78" s="681">
        <f>HYPERLINK("D:\Java\git\MethodDemosGit\MethodDemos\output\result\result-TUW-223973-xstream.xml")</f>
      </c>
      <c r="D78" s="682">
        <f>HYPERLINK("D:\Java\git\MethodDemosGit\MethodDemos\output\extracted\grobid\grobid-TUW-223973-xstream.xml")</f>
      </c>
      <c r="E78" t="s" s="683">
        <v>196</v>
      </c>
      <c r="F78" t="s" s="684">
        <v>196</v>
      </c>
      <c r="G78" t="n" s="685">
        <v>1.0</v>
      </c>
      <c r="H78" t="n" s="686">
        <v>1.0</v>
      </c>
      <c r="I78" t="n" s="687">
        <v>1.0</v>
      </c>
    </row>
    <row r="79">
      <c r="A79" t="s" s="688">
        <v>197</v>
      </c>
      <c r="B79" s="689">
        <f>HYPERLINK("D:\Java\git\MethodDemosGit\MethodDemos\output\groundtruth\TUW-225252.pdf")</f>
      </c>
      <c r="C79" s="690">
        <f>HYPERLINK("D:\Java\git\MethodDemosGit\MethodDemos\output\result\result-TUW-225252-xstream.xml")</f>
      </c>
      <c r="D79" s="691">
        <f>HYPERLINK("D:\Java\git\MethodDemosGit\MethodDemos\output\extracted\grobid\grobid-TUW-225252-xstream.xml")</f>
      </c>
      <c r="E79" t="s">
        <v>20</v>
      </c>
      <c r="F79" t="s">
        <v>20</v>
      </c>
      <c r="G79" t="s" s="692">
        <v>21</v>
      </c>
      <c r="H79" t="s" s="693">
        <v>22</v>
      </c>
      <c r="I79" t="s" s="694">
        <v>23</v>
      </c>
    </row>
    <row r="80">
      <c r="A80" t="s" s="695">
        <v>198</v>
      </c>
      <c r="B80" s="696">
        <f>HYPERLINK("D:\Java\git\MethodDemosGit\MethodDemos\output\groundtruth\TUW-226000.pdf")</f>
      </c>
      <c r="C80" s="697">
        <f>HYPERLINK("D:\Java\git\MethodDemosGit\MethodDemos\output\result\result-TUW-226000-xstream.xml")</f>
      </c>
      <c r="D80" s="698">
        <f>HYPERLINK("D:\Java\git\MethodDemosGit\MethodDemos\output\extracted\grobid\grobid-TUW-226000-xstream.xml")</f>
      </c>
      <c r="E80" t="s" s="699">
        <v>199</v>
      </c>
      <c r="F80" t="s" s="700">
        <v>199</v>
      </c>
      <c r="G80" t="n" s="701">
        <v>1.0</v>
      </c>
      <c r="H80" t="n" s="702">
        <v>1.0</v>
      </c>
      <c r="I80" t="n" s="703">
        <v>1.0</v>
      </c>
    </row>
    <row r="81">
      <c r="A81" t="s" s="704">
        <v>200</v>
      </c>
      <c r="B81" s="705">
        <f>HYPERLINK("D:\Java\git\MethodDemosGit\MethodDemos\output\groundtruth\TUW-226016.pdf")</f>
      </c>
      <c r="C81" s="706">
        <f>HYPERLINK("D:\Java\git\MethodDemosGit\MethodDemos\output\result\result-TUW-226016-xstream.xml")</f>
      </c>
      <c r="D81" s="707">
        <f>HYPERLINK("D:\Java\git\MethodDemosGit\MethodDemos\output\extracted\grobid\grobid-TUW-226016-xstream.xml")</f>
      </c>
      <c r="E81" t="s" s="708">
        <v>201</v>
      </c>
      <c r="F81" t="s" s="709">
        <v>202</v>
      </c>
      <c r="G81" t="n" s="710">
        <v>0.0</v>
      </c>
      <c r="H81" t="n" s="711">
        <v>0.0</v>
      </c>
      <c r="I81" t="n" s="712">
        <v>0.0</v>
      </c>
    </row>
    <row r="82">
      <c r="A82" t="s" s="713">
        <v>203</v>
      </c>
      <c r="B82" s="714">
        <f>HYPERLINK("D:\Java\git\MethodDemosGit\MethodDemos\output\groundtruth\TUW-228620.pdf")</f>
      </c>
      <c r="C82" s="715">
        <f>HYPERLINK("D:\Java\git\MethodDemosGit\MethodDemos\output\result\result-TUW-228620-xstream.xml")</f>
      </c>
      <c r="D82" s="716">
        <f>HYPERLINK("D:\Java\git\MethodDemosGit\MethodDemos\output\extracted\grobid\grobid-TUW-228620-xstream.xml")</f>
      </c>
      <c r="E82" t="s" s="717">
        <v>204</v>
      </c>
      <c r="F82" t="s" s="718">
        <v>205</v>
      </c>
      <c r="G82" t="n" s="719">
        <v>1.0</v>
      </c>
      <c r="H82" t="n" s="720">
        <v>1.0</v>
      </c>
      <c r="I82" t="n" s="721">
        <v>1.0</v>
      </c>
    </row>
    <row r="83">
      <c r="A83" t="s" s="722">
        <v>206</v>
      </c>
      <c r="B83" s="723">
        <f>HYPERLINK("D:\Java\git\MethodDemosGit\MethodDemos\output\groundtruth\TUW-231707.pdf")</f>
      </c>
      <c r="C83" s="724">
        <f>HYPERLINK("D:\Java\git\MethodDemosGit\MethodDemos\output\result\result-TUW-231707-xstream.xml")</f>
      </c>
      <c r="D83" s="725">
        <f>HYPERLINK("D:\Java\git\MethodDemosGit\MethodDemos\output\extracted\grobid\grobid-TUW-231707-xstream.xml")</f>
      </c>
      <c r="E83" t="s" s="726">
        <v>207</v>
      </c>
      <c r="F83" t="s" s="727">
        <v>207</v>
      </c>
      <c r="G83" t="n" s="728">
        <v>1.0</v>
      </c>
      <c r="H83" t="n" s="729">
        <v>1.0</v>
      </c>
      <c r="I83" t="n" s="730">
        <v>1.0</v>
      </c>
    </row>
    <row r="84">
      <c r="A84" t="s" s="731">
        <v>208</v>
      </c>
      <c r="B84" s="732">
        <f>HYPERLINK("D:\Java\git\MethodDemosGit\MethodDemos\output\groundtruth\TUW-233317.pdf")</f>
      </c>
      <c r="C84" s="733">
        <f>HYPERLINK("D:\Java\git\MethodDemosGit\MethodDemos\output\result\result-TUW-233317-xstream.xml")</f>
      </c>
      <c r="D84" s="734">
        <f>HYPERLINK("D:\Java\git\MethodDemosGit\MethodDemos\output\extracted\grobid\grobid-TUW-233317-xstream.xml")</f>
      </c>
      <c r="E84" t="s" s="735">
        <v>209</v>
      </c>
      <c r="F84" t="s" s="736">
        <v>209</v>
      </c>
      <c r="G84" t="n" s="737">
        <v>1.0</v>
      </c>
      <c r="H84" t="n" s="738">
        <v>1.0</v>
      </c>
      <c r="I84" t="n" s="739">
        <v>1.0</v>
      </c>
    </row>
    <row r="85">
      <c r="A85" t="s" s="740">
        <v>210</v>
      </c>
      <c r="B85" s="741">
        <f>HYPERLINK("D:\Java\git\MethodDemosGit\MethodDemos\output\groundtruth\TUW-233657.pdf")</f>
      </c>
      <c r="C85" s="742">
        <f>HYPERLINK("D:\Java\git\MethodDemosGit\MethodDemos\output\result\result-TUW-233657-xstream.xml")</f>
      </c>
      <c r="D85" s="743">
        <f>HYPERLINK("D:\Java\git\MethodDemosGit\MethodDemos\output\extracted\grobid\grobid-TUW-233657-xstream.xml")</f>
      </c>
      <c r="E85" t="s" s="744">
        <v>211</v>
      </c>
      <c r="F85" t="s" s="745">
        <v>211</v>
      </c>
      <c r="G85" t="n" s="746">
        <v>1.0</v>
      </c>
      <c r="H85" t="n" s="747">
        <v>1.0</v>
      </c>
      <c r="I85" t="n" s="748">
        <v>1.0</v>
      </c>
    </row>
    <row r="86">
      <c r="A86" t="s" s="749">
        <v>212</v>
      </c>
      <c r="B86" s="750">
        <f>HYPERLINK("D:\Java\git\MethodDemosGit\MethodDemos\output\groundtruth\TUW-236063.pdf")</f>
      </c>
      <c r="C86" s="751">
        <f>HYPERLINK("D:\Java\git\MethodDemosGit\MethodDemos\output\result\result-TUW-236063-xstream.xml")</f>
      </c>
      <c r="D86" s="752">
        <f>HYPERLINK("D:\Java\git\MethodDemosGit\MethodDemos\output\extracted\grobid\grobid-TUW-236063-xstream.xml")</f>
      </c>
      <c r="E86" t="s" s="753">
        <v>213</v>
      </c>
      <c r="F86" t="s" s="754">
        <v>213</v>
      </c>
      <c r="G86" t="n" s="755">
        <v>1.0</v>
      </c>
      <c r="H86" t="n" s="756">
        <v>1.0</v>
      </c>
      <c r="I86" t="n" s="757">
        <v>1.0</v>
      </c>
    </row>
    <row r="87">
      <c r="A87" t="s" s="758">
        <v>214</v>
      </c>
      <c r="B87" s="759">
        <f>HYPERLINK("D:\Java\git\MethodDemosGit\MethodDemos\output\groundtruth\TUW-236120.pdf")</f>
      </c>
      <c r="C87" s="760">
        <f>HYPERLINK("D:\Java\git\MethodDemosGit\MethodDemos\output\result\result-TUW-236120-xstream.xml")</f>
      </c>
      <c r="D87" s="761">
        <f>HYPERLINK("D:\Java\git\MethodDemosGit\MethodDemos\output\extracted\grobid\grobid-TUW-236120-xstream.xml")</f>
      </c>
      <c r="E87" t="s" s="762">
        <v>215</v>
      </c>
      <c r="F87" t="s" s="763">
        <v>215</v>
      </c>
      <c r="G87" t="n" s="764">
        <v>1.0</v>
      </c>
      <c r="H87" t="n" s="765">
        <v>1.0</v>
      </c>
      <c r="I87" t="n" s="766">
        <v>1.0</v>
      </c>
    </row>
    <row r="88">
      <c r="A88" t="s" s="767">
        <v>216</v>
      </c>
      <c r="B88" s="768">
        <f>HYPERLINK("D:\Java\git\MethodDemosGit\MethodDemos\output\groundtruth\TUW-237297.pdf")</f>
      </c>
      <c r="C88" s="769">
        <f>HYPERLINK("D:\Java\git\MethodDemosGit\MethodDemos\output\result\result-TUW-237297-xstream.xml")</f>
      </c>
      <c r="D88" s="770">
        <f>HYPERLINK("D:\Java\git\MethodDemosGit\MethodDemos\output\extracted\grobid\grobid-TUW-237297-xstream.xml")</f>
      </c>
      <c r="E88" t="s" s="771">
        <v>217</v>
      </c>
      <c r="F88" t="s" s="772">
        <v>218</v>
      </c>
      <c r="G88" t="n" s="773">
        <v>0.0</v>
      </c>
      <c r="H88" t="n" s="774">
        <v>0.0</v>
      </c>
      <c r="I88" t="n" s="775">
        <v>0.0</v>
      </c>
    </row>
    <row r="89">
      <c r="A89" t="s" s="776">
        <v>219</v>
      </c>
      <c r="B89" s="777">
        <f>HYPERLINK("D:\Java\git\MethodDemosGit\MethodDemos\output\groundtruth\TUW-240858.pdf")</f>
      </c>
      <c r="C89" s="778">
        <f>HYPERLINK("D:\Java\git\MethodDemosGit\MethodDemos\output\result\result-TUW-240858-xstream.xml")</f>
      </c>
      <c r="D89" s="779">
        <f>HYPERLINK("D:\Java\git\MethodDemosGit\MethodDemos\output\extracted\grobid\grobid-TUW-240858-xstream.xml")</f>
      </c>
      <c r="E89" t="s" s="780">
        <v>220</v>
      </c>
      <c r="F89" t="s" s="781">
        <v>221</v>
      </c>
      <c r="G89" t="n" s="782">
        <v>1.0</v>
      </c>
      <c r="H89" t="n" s="783">
        <v>1.0</v>
      </c>
      <c r="I89" t="n" s="784">
        <v>1.0</v>
      </c>
    </row>
    <row r="90">
      <c r="A90" t="s" s="785">
        <v>222</v>
      </c>
      <c r="B90" s="786">
        <f>HYPERLINK("D:\Java\git\MethodDemosGit\MethodDemos\output\groundtruth\TUW-245336.pdf")</f>
      </c>
      <c r="C90" s="787">
        <f>HYPERLINK("D:\Java\git\MethodDemosGit\MethodDemos\output\result\result-TUW-245336-xstream.xml")</f>
      </c>
      <c r="D90" s="788">
        <f>HYPERLINK("D:\Java\git\MethodDemosGit\MethodDemos\output\extracted\grobid\grobid-TUW-245336-xstream.xml")</f>
      </c>
      <c r="E90" t="s" s="789">
        <v>223</v>
      </c>
      <c r="F90" t="s" s="790">
        <v>223</v>
      </c>
      <c r="G90" t="n" s="791">
        <v>1.0</v>
      </c>
      <c r="H90" t="n" s="792">
        <v>1.0</v>
      </c>
      <c r="I90" t="n" s="793">
        <v>1.0</v>
      </c>
    </row>
    <row r="91">
      <c r="A91" t="s" s="794">
        <v>224</v>
      </c>
      <c r="B91" s="795">
        <f>HYPERLINK("D:\Java\git\MethodDemosGit\MethodDemos\output\groundtruth\TUW-245799.pdf")</f>
      </c>
      <c r="C91" s="796">
        <f>HYPERLINK("D:\Java\git\MethodDemosGit\MethodDemos\output\result\result-TUW-245799-xstream.xml")</f>
      </c>
      <c r="D91" s="797">
        <f>HYPERLINK("D:\Java\git\MethodDemosGit\MethodDemos\output\extracted\grobid\grobid-TUW-245799-xstream.xml")</f>
      </c>
      <c r="E91" t="s" s="798">
        <v>225</v>
      </c>
      <c r="F91" t="s" s="799">
        <v>225</v>
      </c>
      <c r="G91" t="n" s="800">
        <v>1.0</v>
      </c>
      <c r="H91" t="n" s="801">
        <v>1.0</v>
      </c>
      <c r="I91" t="n" s="802">
        <v>1.0</v>
      </c>
    </row>
    <row r="92">
      <c r="A92" t="s" s="803">
        <v>226</v>
      </c>
      <c r="B92" s="804">
        <f>HYPERLINK("D:\Java\git\MethodDemosGit\MethodDemos\output\groundtruth\TUW-247301.pdf")</f>
      </c>
      <c r="C92" s="805">
        <f>HYPERLINK("D:\Java\git\MethodDemosGit\MethodDemos\output\result\result-TUW-247301-xstream.xml")</f>
      </c>
      <c r="D92" s="806">
        <f>HYPERLINK("D:\Java\git\MethodDemosGit\MethodDemos\output\extracted\grobid\grobid-TUW-247301-xstream.xml")</f>
      </c>
      <c r="E92" t="s">
        <v>20</v>
      </c>
      <c r="F92" t="s">
        <v>20</v>
      </c>
      <c r="G92" t="s" s="807">
        <v>21</v>
      </c>
      <c r="H92" t="s" s="808">
        <v>22</v>
      </c>
      <c r="I92" t="s" s="809">
        <v>23</v>
      </c>
    </row>
    <row r="93">
      <c r="A93" t="s" s="810">
        <v>227</v>
      </c>
      <c r="B93" s="811">
        <f>HYPERLINK("D:\Java\git\MethodDemosGit\MethodDemos\output\groundtruth\TUW-247741.pdf")</f>
      </c>
      <c r="C93" s="812">
        <f>HYPERLINK("D:\Java\git\MethodDemosGit\MethodDemos\output\result\result-TUW-247741-xstream.xml")</f>
      </c>
      <c r="D93" s="813">
        <f>HYPERLINK("D:\Java\git\MethodDemosGit\MethodDemos\output\extracted\grobid\grobid-TUW-247741-xstream.xml")</f>
      </c>
      <c r="E93" t="s" s="814">
        <v>228</v>
      </c>
      <c r="F93" t="s" s="815">
        <v>228</v>
      </c>
      <c r="G93" t="n" s="816">
        <v>1.0</v>
      </c>
      <c r="H93" t="n" s="817">
        <v>1.0</v>
      </c>
      <c r="I93" t="n" s="818">
        <v>1.0</v>
      </c>
    </row>
    <row r="94">
      <c r="A94" t="s" s="819">
        <v>229</v>
      </c>
      <c r="B94" s="820">
        <f>HYPERLINK("D:\Java\git\MethodDemosGit\MethodDemos\output\groundtruth\TUW-247743.pdf")</f>
      </c>
      <c r="C94" s="821">
        <f>HYPERLINK("D:\Java\git\MethodDemosGit\MethodDemos\output\result\result-TUW-247743-xstream.xml")</f>
      </c>
      <c r="D94" s="822">
        <f>HYPERLINK("D:\Java\git\MethodDemosGit\MethodDemos\output\extracted\grobid\grobid-TUW-247743-xstream.xml")</f>
      </c>
      <c r="E94" t="s" s="823">
        <v>230</v>
      </c>
      <c r="F94" t="s" s="824">
        <v>231</v>
      </c>
      <c r="G94" t="n" s="825">
        <v>0.0</v>
      </c>
      <c r="H94" t="n" s="826">
        <v>0.0</v>
      </c>
      <c r="I94" t="n" s="827">
        <v>0.0</v>
      </c>
    </row>
    <row r="95">
      <c r="A95" t="s" s="828">
        <v>232</v>
      </c>
      <c r="B95" s="829">
        <f>HYPERLINK("D:\Java\git\MethodDemosGit\MethodDemos\output\groundtruth\TUW-251544.pdf")</f>
      </c>
      <c r="C95" s="830">
        <f>HYPERLINK("D:\Java\git\MethodDemosGit\MethodDemos\output\result\result-TUW-251544-xstream.xml")</f>
      </c>
      <c r="D95" s="831">
        <f>HYPERLINK("D:\Java\git\MethodDemosGit\MethodDemos\output\extracted\grobid\grobid-TUW-251544-xstream.xml")</f>
      </c>
      <c r="E95" t="s" s="832">
        <v>233</v>
      </c>
      <c r="F95" t="s" s="833">
        <v>233</v>
      </c>
      <c r="G95" t="n" s="834">
        <v>1.0</v>
      </c>
      <c r="H95" t="n" s="835">
        <v>1.0</v>
      </c>
      <c r="I95" t="n" s="836">
        <v>1.0</v>
      </c>
    </row>
    <row r="96">
      <c r="A96" t="s" s="837">
        <v>234</v>
      </c>
      <c r="B96" s="838">
        <f>HYPERLINK("D:\Java\git\MethodDemosGit\MethodDemos\output\groundtruth\TUW-252847.pdf")</f>
      </c>
      <c r="C96" s="839">
        <f>HYPERLINK("D:\Java\git\MethodDemosGit\MethodDemos\output\result\result-TUW-252847-xstream.xml")</f>
      </c>
      <c r="D96" s="840">
        <f>HYPERLINK("D:\Java\git\MethodDemosGit\MethodDemos\output\extracted\grobid\grobid-TUW-252847-xstream.xml")</f>
      </c>
      <c r="E96" t="s" s="841">
        <v>235</v>
      </c>
      <c r="F96" t="s" s="842">
        <v>235</v>
      </c>
      <c r="G96" t="n" s="843">
        <v>1.0</v>
      </c>
      <c r="H96" t="n" s="844">
        <v>1.0</v>
      </c>
      <c r="I96" t="n" s="845">
        <v>1.0</v>
      </c>
    </row>
    <row r="97">
      <c r="A97" t="s" s="846">
        <v>236</v>
      </c>
      <c r="B97" s="847">
        <f>HYPERLINK("D:\Java\git\MethodDemosGit\MethodDemos\output\groundtruth\TUW-255712.pdf")</f>
      </c>
      <c r="C97" s="848">
        <f>HYPERLINK("D:\Java\git\MethodDemosGit\MethodDemos\output\result\result-TUW-255712-xstream.xml")</f>
      </c>
      <c r="D97" s="849">
        <f>HYPERLINK("D:\Java\git\MethodDemosGit\MethodDemos\output\extracted\grobid\grobid-TUW-255712-xstream.xml")</f>
      </c>
      <c r="E97" t="s" s="850">
        <v>237</v>
      </c>
      <c r="F97" t="s" s="851">
        <v>238</v>
      </c>
      <c r="G97" t="n" s="852">
        <v>0.0</v>
      </c>
      <c r="H97" t="n" s="853">
        <v>0.0</v>
      </c>
      <c r="I97" t="n" s="854">
        <v>0.0</v>
      </c>
    </row>
    <row r="98">
      <c r="A98" t="s" s="855">
        <v>239</v>
      </c>
      <c r="B98" s="856">
        <f>HYPERLINK("D:\Java\git\MethodDemosGit\MethodDemos\output\groundtruth\TUW-256654.pdf")</f>
      </c>
      <c r="C98" s="857">
        <f>HYPERLINK("D:\Java\git\MethodDemosGit\MethodDemos\output\result\result-TUW-256654-xstream.xml")</f>
      </c>
      <c r="D98" s="858">
        <f>HYPERLINK("D:\Java\git\MethodDemosGit\MethodDemos\output\extracted\grobid\grobid-TUW-256654-xstream.xml")</f>
      </c>
      <c r="E98" t="s" s="859">
        <v>240</v>
      </c>
      <c r="F98" t="s" s="860">
        <v>241</v>
      </c>
      <c r="G98" t="n" s="861">
        <v>0.0</v>
      </c>
      <c r="H98" t="n" s="862">
        <v>0.0</v>
      </c>
      <c r="I98" t="n" s="863">
        <v>0.0</v>
      </c>
    </row>
    <row r="99">
      <c r="A99" t="s" s="864">
        <v>242</v>
      </c>
      <c r="B99" s="865">
        <f>HYPERLINK("D:\Java\git\MethodDemosGit\MethodDemos\output\groundtruth\TUW-257397.pdf")</f>
      </c>
      <c r="C99" s="866">
        <f>HYPERLINK("D:\Java\git\MethodDemosGit\MethodDemos\output\result\result-TUW-257397-xstream.xml")</f>
      </c>
      <c r="D99" s="867">
        <f>HYPERLINK("D:\Java\git\MethodDemosGit\MethodDemos\output\extracted\grobid\grobid-TUW-257397-xstream.xml")</f>
      </c>
      <c r="E99" t="s" s="868">
        <v>243</v>
      </c>
      <c r="F99" t="s" s="869">
        <v>244</v>
      </c>
      <c r="G99" t="n" s="870">
        <v>1.0</v>
      </c>
      <c r="H99" t="n" s="871">
        <v>1.0</v>
      </c>
      <c r="I99" t="n" s="872">
        <v>1.0</v>
      </c>
    </row>
    <row r="100">
      <c r="A100" t="s" s="873">
        <v>245</v>
      </c>
      <c r="B100" s="874">
        <f>HYPERLINK("D:\Java\git\MethodDemosGit\MethodDemos\output\groundtruth\TUW-257870.pdf")</f>
      </c>
      <c r="C100" s="875">
        <f>HYPERLINK("D:\Java\git\MethodDemosGit\MethodDemos\output\result\result-TUW-257870-xstream.xml")</f>
      </c>
      <c r="D100" s="876">
        <f>HYPERLINK("D:\Java\git\MethodDemosGit\MethodDemos\output\extracted\grobid\grobid-TUW-257870-xstream.xml")</f>
      </c>
      <c r="E100" t="s" s="877">
        <v>246</v>
      </c>
      <c r="F100" t="s" s="878">
        <v>247</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2018-04-12T13:57:27Z</dcterms:created>
  <dc:creator>Apache POI</dc:creator>
</cp:coreProperties>
</file>