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<sst xmlns="http://schemas.openxmlformats.org/spreadsheetml/2006/main" count="325" uniqueCount="265">
  <si>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</si>
  <si>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</si>
  <si>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</si>
  <si>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</si>
  <si>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</si>
  <si>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</si>
  <si>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</si>
  <si>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</si>
  <si>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</si>
  <si>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</si>
  <si>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</si>
  <si>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</si>
  <si>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</si>
  <si>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</si>
  <si>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</si>
  <si>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</si>
  <si>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</si>
  <si>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</si>
  <si>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</si>
  <si>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</si>
  <si>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unter Anleitung von a.o. Univ.-Prof. Dipl.-Ing. Dr.techn. Gunther Raidl</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</si>
  <si>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</si>
  <si>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</si>
  <si>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null</t>
  </si>
  <si>
    <t>none extracted value</t>
  </si>
  <si>
    <t>TUW-139781</t>
  </si>
  <si>
    <t>Recent work in combinatorial optimization indicates the high potential of combining metaheuristics with integer linear programming (ILP) techniques. We study here a hybrid system in which a memetic algorithm (MA) and a general purpose ILP solver based on branch-and-cut (B&amp;C) are executed in parallel and continuously exchange information in a bidirectional, asynchronous way. As target problem, we consider the multidimensional knapsack problem (MKP). The memetic algorithm uses a direct binary encoding of candidate solutions and repair and local improvement strategies that are steered by pseudo-utility ratios. As B&amp;C framework we use the general purpose commercial ILP-solver CPLEX. The information exchanged between the two heterogenous algorithms are so-far best primal solutions and promising dual variable values of solutions to certain linear programming (LP) relaxations. These dual variable values are used in the MA to update the pseudo-utility ratios of local improvement and repair.</t>
  </si>
  <si>
    <t>none expected</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</si>
  <si>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</si>
  <si>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</si>
  <si>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</si>
  <si>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</si>
  <si>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</si>
  <si>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</si>
  <si>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</si>
  <si>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</si>
  <si>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</si>
  <si>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</si>
  <si>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</si>
  <si>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</si>
  <si>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</si>
  <si>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</si>
  <si>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</si>
  <si>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</si>
  <si>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</si>
  <si>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</si>
  <si>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</si>
  <si>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</si>
  <si>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We present the status of formal methods at our university, and describe our course on formal software verification in more detail. We report our experiences in using Perfect Developer for the course assignments. Computer Science @ TU Wien The computer science department at Technische Universita¨ t Wien (TUW, Vienna University of Technology) is by far the biggest in Austria. About 120 full, associate, and assistant professors (5 % of TUW's teaching personnel) teach approximately 6000 students (30 % of TUW's students). Until 2001, there were only two monolithic studies: Informatik (informatics) taking 5 years and Wirtschaftsinformatik (business informatics) taking 4.5 years. In 2001, triggered by the Bologna declaration of the European Union, the two studies were replaced by 6 bachelor1 and 9 master2 degrees taking three and two years, respectively. 1Business Informatics, Computer Engineering, Data Engineering &amp; Statistics, Media Informatics, Medical Informatics, Software &amp; Information Engineering 2Business Engineering and Informatics (Wirtschaftsingenieurwesen Informatik), Business Informatics, Computer Engineering, Computer Graphics &amp; Digital Image Processing, Computational Intelligence, Information &amp; Knowledge Management, Media Informatics, Medical Informatics, Software Engineering &amp; Internet Computing 3Ects = ECTS credit, where ECTS means European Credit Transfer System; 1 year corresponds to 60 Ects, 1 Ects equals 25 working hours.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</si>
  <si>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</si>
  <si>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</si>
  <si>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</si>
  <si>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</si>
  <si>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In this paper we construct adaptive user profiles from tagging data. We present and evaluate an algorithm for creating such profiles, characterizing its behavior through statistical analysis. tagging user profiles adaptivity</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</si>
  <si>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</si>
  <si>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</si>
  <si>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</si>
  <si>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</si>
  <si>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 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</si>
  <si>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</si>
  <si>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</si>
  <si>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</si>
  <si>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</si>
  <si>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</si>
  <si>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</si>
  <si>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</si>
  <si>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</si>
  <si>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</si>
  <si>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 ``update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</si>
  <si>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</si>
  <si>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</si>
  <si>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by Stefan Gindl 9925024 Weissenwolffgasse 12 1210 Wien</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</si>
  <si>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</si>
  <si>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</si>
  <si>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 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</si>
  <si>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</si>
  <si>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</si>
  <si>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an der Fakultät für Informatik der Technischen Universität Wien Betreuer: Ao.Prof.Dipl-Ing.Dr.techn. Christian G. Fermüller</t>
  </si>
  <si>
    <t>TUW-169511</t>
  </si>
  <si>
    <t>NA</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</si>
  <si>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</si>
  <si>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</si>
  <si>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</si>
  <si>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</si>
  <si>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</si>
  <si>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</si>
  <si>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</si>
  <si>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zur Erlangung des akademischen Grades Software Engineering &amp; Internet Computing eingereicht von</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</si>
  <si>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</si>
  <si>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</si>
  <si>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</si>
  <si>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</si>
  <si>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</si>
  <si>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</si>
  <si>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</si>
  <si>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</si>
  <si>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</si>
  <si>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</si>
  <si>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</si>
  <si>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</si>
  <si>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</si>
  <si>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</si>
  <si>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</si>
  <si>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Kurzfassung 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</si>
  <si>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</si>
  <si>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</si>
  <si>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 SenseCam, passive image capture; reflective practice; teacher training</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</si>
  <si>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</si>
  <si>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</si>
  <si>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 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</si>
  <si>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</si>
  <si>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</si>
  <si>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 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</si>
  <si>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</si>
  <si>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</si>
  <si>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 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</si>
  <si>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</si>
  <si>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</si>
  <si>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</si>
  <si>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</si>
  <si>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</si>
  <si>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</si>
  <si>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</si>
  <si>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</si>
  <si>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</si>
  <si>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</si>
  <si>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zur Erlangung des akademischen Grades an der Fakultät für Informatik der Technischen Universität Wien Betreuer: Univ.Prof. Dr. Ulrich Schmid</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</si>
  <si>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</si>
  <si>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</si>
  <si>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</si>
  <si>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</si>
  <si>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</si>
  <si>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 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we describe the implementation of an extension for pattern matching of interaction rules. Furthermore, we show the correctness of the implementation and discuss its complexity. Interaction Nets were first introduced in [1]. A net is a graph consisting of agents (nodes) and ports (edges). x1@· · · xn α</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</si>
  <si>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</si>
  <si>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</si>
  <si>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</si>
  <si>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</si>
  <si>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</si>
  <si>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</si>
  <si>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</si>
  <si>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</si>
  <si>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</si>
  <si>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</si>
  <si>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</si>
  <si>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 ning Secure Business Processes that are economically and technically e 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</si>
  <si>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</si>
  <si>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</si>
  <si>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</si>
  <si>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</si>
  <si>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</si>
  <si>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an der Fakultät für Informatik der Technischen Universität Wien</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</si>
  <si>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</si>
  <si>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</si>
  <si>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</si>
  <si>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</si>
  <si>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We introduce a new approach for establishing 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</si>
  <si>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</si>
  <si>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</si>
  <si>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 IST EQUITABLE COLORING is W [1]-hard for trees, parameterized by the number of colors on the lists. Topics: Parameterized Complexity, Bounded Treewidth, Graph Coloring</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</si>
  <si>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</si>
  <si>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</si>
  <si>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 defined by the type of moves allowed for the players - have been found to be closely connected to graph decompositions and associated width measures such as path- 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</si>
  <si>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</si>
  <si>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</si>
  <si>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The Capacitated Connected Facility Location Problem (CConFL) is an N Phard combinatorial optimization problem which arises in the design of last mile communication networks (fiber-to-the-curb scenarios) [1]. Formally, we are given an undirected, weighted graph G = (V, E), with edge costs ce ≥ 0, ∀e ∈ E. The node set V = {r}∪F ∪T is the disjoint union of the root node r, potential facility locations F , and possible Steiner nodes T . Each facility i ∈ F has associated opening costs fi ≥ 0 and a maximum assignable capacity Di ∈ N. Furthermore, we are given a set of potential customers C, with individual capacity demands dk ∈ N and prizes pk ≥ 0, ∀k ∈ C, the latter corresponding to the expected profit when supplying customer k. Each customer k ∈ C may be assigned to one facility of a subset Fk ⊆ F , with assignment costs ai,k ≥ 0, ∀i ∈ Fk. A solution to CConFL S = (RS, TS, FS, CS, αS) consists of a Steiner Tree (RS , TS), RS ⊆ V , TS ⊆ E, connecting the set of opened facilities FS ⊆ F and the root node r. CS ⊆ C is the set of customers feasibly (i.e. respecting the capacity constraints) assigned to facilities FS, whereas the actual mapping between customers and facilities is described by αS : CS → FS . The objective value of a feasible solution S is given by c(S) = Pe∈TS ce+Pi∈FS fi+Pk∈CS aαS(k),k+Pk∈C\CS pk, and we aim to identify a most profitable solution minimizing this function. This variant of CConFL has already been tackled by exact methods based on mixed integer programming [2] and hybrid approaches based on Lagrangian relaxation [1]. Here, we present the first pure metaheuristic approach, which computes high quality solution faster than existing approaches.</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</si>
  <si>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</si>
  <si>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</si>
  <si>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</si>
  <si>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</si>
  <si>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</si>
  <si>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</si>
  <si>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zur Erlangung des akademischen Grades Technische Universität Wien A-1040 Wien Karlsplatz 13 Tel. +43-1-58801-0 www.tuwien.ac.at</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</si>
  <si>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</si>
  <si>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</si>
  <si>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Network security: Ministries and organizations within the Austrian public sector are connected through Corporate Network Austria (CAN). Within this trusted network authentication and data transport security is not a major concern. Cloud computing poses a fundamentally new challenge as Internet cannot be regarded as a trusted network. Lack of knowledge about available systems: Each department runs its own applications. Many concurrent technologies and operating systems run in parallel. Acquiring knowledge about the current state and used technologies is a tedious task. Previous investments: The public sector has invested heavily in IT-infrastructure. Migration of available solutions onto cloud makes previous investments unneeded. Business continuity: Because of lack of interoperability between cloud providers, moving between cloud providers is almost impossible. IT-strategist in the public sector state the concern what if a cloud provider goes out of business and it is impossible to move to another cloud provider.</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</si>
  <si>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</si>
  <si>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</si>
  <si>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</si>
  <si>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</si>
  <si>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</si>
  <si>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 Corresponding Author.</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</si>
  <si>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</si>
  <si>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</si>
  <si>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The strategic management of intellectual capital involves rethinking how the companies creates value from a knowledge-centric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</si>
  <si>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</si>
  <si>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</si>
  <si>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Extended Abstract. 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 ? This work is based on material that was presented at the 8th Ershov Informatics Conference 2011 [2] and the Workshop on Worst Case Execution Time [1]. ?? This research is supported by the CeTAT project of TU Vienna. The second author is supported by an FWF Hertha Firnberg Research grant (T425-N23).</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</si>
  <si>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</si>
  <si>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</si>
  <si>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</si>
  <si>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</si>
  <si>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Software models, traditionally used mainly for documentation and informal specification purposes, are becoming first-class development artifacts in the area of Model-driven Engineering (MDE). In MDE, code is generated automatically from multi-view models described in languages like the Unified Modeling Language (UML)1. Maintaining consistency between the different views of a model is crucial for the generation of correct code. As software models undergo evolution, particularly in cooperative development environments, tool support for evolution tasks like versioning and merging is indispensable. It is important to thoroughly test such tools in order to avoid the introduction of inconsistent models. However, real-life test cases that cover sufficient evolution scenarios are difficult to obtain. We therefore suggest a method to generate artificial scenarios to facilitate fuzz testing of model evolution tools. In previous work [2] we presented an approach to merge concurrently evolved sequence diagrams with respect to the behavior modeled in their corresponding state machines view. We described the sequence diagram merging (SDM) problem formally, suggested a method to solve this problem, and implemented a prototype based on the EMF framework2. As there were no benchmarks available, we manually created a set of test cases. However, this is a very cumbersome testing method particularly when a good coverage is needed. A set of randomly generated instances solves this problem, as we show in the following. Fuzz testing is a black-box software testing technique based on large amounts of randomized input data and has been successfully applied in many areas, e.g. in error detection for UNIX applications [1]. We propose to create randomly generated sequence diagrams and state machines based on a language definition given as metamodel and on a formal specification of the dependencies between the two views. Sequence diagrams model possible communication scenarios between different instances of state machines. A sequence diagram is correct if the messages are totally ordered and the sequence of ? This work was supported by by the Vienna Science and Technology Fund (WWTF) through project ICT10-018 1 http://www.omg.org/spec/UML/ 2 http://www.eclipse.org/modeling/emf/</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</si>
  <si>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</si>
  <si>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</si>
  <si>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</si>
  <si>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</si>
  <si>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</si>
  <si>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</si>
  <si>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</si>
  <si>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</si>
  <si>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</si>
  <si>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Claus-Dieter Volko an der Fakultät für Informatik der Technischen Universität Wien</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</si>
  <si>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</si>
  <si>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</si>
  <si>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</si>
  <si>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</si>
  <si>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etc. Our evaluation results show that even with a small set of training data, we achieved a recall of 75 % and a precision of 88 %. This outcome shows that this method supports the modeling task and eases the translation of CPGs into a semi-formal model.</t>
  </si>
  <si>
    <t>TUW-225252</t>
  </si>
  <si>
    <t>The reconstruction of shredded documents is of high interest not only in forensic science but also when documents are destroyed unintentionally. Reconstructing cross-cut shredded documents (RCCSTD) is particularly difcult since the documents are cut into rectangular pieces of equal size. Since shape information along the edges|in contrast to hand torn pieces|cannot be exploited, the reconstruction solely depends on the information written on the shreds. Therefore, we use a metric for calculating the number of gray value mismatches along the edges of two shreds put next to each other either horizontally or vertically. Consequentially, we model the document reconstruction as a combinatorial optimization problem minimizing the overall mismatch of the reconstructed document. Since we focus in this work on the combinatorial aspect of the problem we use this simple metric which can be replaced in future work by more advanced pattern recognition techniques, see [2] for a sample method. In previous work, Prandtstetter and Raidl [3] developed an Ant Colony Optimization and a Variable Neighborhood Search (VNS) for the RCCSTD, while Schauer et al. [5] proposed a Memetic Algorithm (MA). Sleit et al. [6] proposed a di erent approach by iteratively merging two clusters that t together well and repairing possibly occurring con icts. In this work the MA from [5] is adapted and extended by a complete solution archive in order to avoid duplicate solutions by e ciently storing all visited solutions in a special data structure. If a duplicate solution is detected it is converted into a similar yet unconsidered one. This is done to preserve the diversity of the population and to avoid unnecessary re-evaluations of already visited solutions. This approach is a rather new method for duplicate detection and conversion which was successfully applied on several binary problems (e.g., MAX-SAT) in [4] as well as on the generalized minimum spanning tree problem [1].</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</si>
  <si>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</si>
  <si>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</si>
  <si>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 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</si>
  <si>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</si>
  <si>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</si>
  <si>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</si>
  <si>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</si>
  <si>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</si>
  <si>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</si>
  <si>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</si>
  <si>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 The VRVis Research Center is set up as a non-profit-making limited company which is owned by universities and many companies. Currently VRVis is organized in three areas, which are Rendering, Visualization, and Visual Analytics. Each area performs some five to ten projects, most of which are multi-firm projects, that means that more than one company contributes to its budget.</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</si>
  <si>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</si>
  <si>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</si>
  <si>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</si>
  <si>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</si>
  <si>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</si>
  <si>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</si>
  <si>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</si>
  <si>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</si>
  <si>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</si>
  <si>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</si>
  <si>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</si>
  <si>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</si>
  <si>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</si>
  <si>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</si>
  <si>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</si>
  <si>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</si>
  <si>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</si>
  <si>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</si>
  <si>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</si>
  <si>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</si>
  <si>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</si>
  <si>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</si>
  <si>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ANALELE UNIVERSITĂŢII 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</si>
  <si>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</si>
  <si>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</si>
  <si>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</si>
  <si>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</si>
  <si>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</si>
  <si>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</si>
  <si>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</si>
  <si>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</si>
  <si>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 Für das 21. Jahrhundert werden besondere Fähigkeiten und Kompetenzen benötigen. Dazu zählen Computerkenntnisse und besonders Kompetenzen im kreativ-innovativen Bereich, gekoppelt mit Problemlösungskompetenzen, siehe z.B. auch die Schlüsselkompetenzen der Europäischen Kommission [EK16]. Das von der Wirtschaftsagentur Wien in den Jahren 2014/15 geförderte Projekt WIZIK möchte diese Kompetenzen bei SchülerInnen der Primarstufe fördern und dabei Begeisterung für die Informatik wecken. Die Österreichische Computer Gesellschaft OCG hatte in den Jahren 2012/13 das von der Wirtschaftsagentur Wien geförderte Projekt „ITAKE - die Informationstechnologie des Alltags für Kinder erfahrbar machen“ [OCG13] durchgeführt. Zu den Zielen zählte die Förderung der kreativen Fähigkeiten von Kindern als Voraussetzung für eine kreativinnovative Gesellschaft. Bei der Umsetzung wurde auf einen spielerischen Zugang zur Robotertechnologie gesetzt. Im vorschulischen Bereich wurden dabei Bee-Bots eingesetzt (tastenprogrammierbare Bienenroboter) und in der Primarstufe in erster Linie das LEGO® WeDo™ Construction Kit (Version 1.0) in Kombination mit der kindergerechten Programmiersprache Scratch. Damit konnten neben der Steuerung der roboterartigen Gebilde zusätzlich auch Animationen auf dem Bildschirm gestaltet werden und so die virtuelle Welt mit der realen Außenwelt verknüpft werden.</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</si>
  <si>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</si>
  <si>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</si>
  <si>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This paper provides an overview of the Retrieving Diverse Social Images task that is organized as part of the MediaEval 2016 Benchmarking Initiative for Multimedia Evaluation. The task addresses the problem of result diversi cation in the context of social photo retrieval where images, metadata, text information, user tagging pro 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</si>
  <si>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</si>
  <si>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</si>
  <si>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 - Dung's framework - 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</si>
  <si>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</si>
  <si>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</si>
  <si>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A particular instance of this problem is when A describes the benefits of supporting multiple sec- is a colon definition under construction, and B is tions in Forth, interfaces and implementation tech- the data for a string or floating-point literal. Forth niques. compilers traditionally work around this by not requiring contiguity. A typical solution is to call a word such as (s") 1 Introduction or flit, and follow that with the inline data. These words get the return address from the return stack, A section is a contiguous memory area, to which use that to push the relevant data on the data/FP new data can be appended at the end; the Forth stack, then increment the return address to skip dictionary is a section. Assemblers and linkers over the data, and then either return to the changed have supported multiple sections or segments for return address or jump to it. Both ways are very exmany decades [Lev00]. In contrast, Forth tradition- pensive on modern CPUs, because they cause misally has had only one section; some systems have predictions from the hardware return stack1: If the had separated headers (another section), and cross- changed address is returned from, the return incurs compilers have uninitialized memory for buffer:, a branch misprediction (about 20 cycles on a modbut by and large, Forth systems have made do ern Intel or AMD CPU); if the changed address is with just one section: the dictionary. With mul- jumped to, the jump has a chance to predict cortiple sections, each section has it's own start, dic- rectly, but all outer returns will mispredict once (at tionary pointer (what here reads), and end (used about 20 cycles per misprediction). in unused, but otherwise not used much). A faster approach is to jump across the data, and This paper presents various uses of sections and then let some code push the data on the data/FP why they are better than the current workarounds stack. This does not cause significant mispredic(Section 2), presents a programming interface (Sec- tions, but the code is bigger (jump plus inlined littion 3), and discusses various implementation ap- eral code). proaches (Section 4). Finally, if you put the data elsewhere (i.e., a different section), you get fewer mispredictions, and you save the space for the jump around the data. 2 Uses As an example of the benefit of putting the data out-of-line, consider the following micro2.1 Nested structures benchmark: You often build one structure A in memory, and in \ inline variant the middle of that, have to build some out-of-line : foo1 123e f+ ; part B, and afterwards continue building A. If you have two sections, that is easy: you put A in one \ out-of-line simulation section, and B in the other section. In Forth, you 123e fconstant x traditionally use one of the workarounds: : foo2 x f+ ; • You select a representation for A that does not defer foo require contiguity. : bench 0e 100000000 0 do foo loop f. cr ;</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</si>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</sst>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82">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n" s="25">
        <v>1.0</v>
      </c>
      <c r="H3" t="n" s="26">
        <v>1.0</v>
      </c>
      <c r="I3" t="n" s="27">
        <v>1.0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10</v>
      </c>
      <c r="F4" t="s" s="33">
        <v>11</v>
      </c>
      <c r="G4" t="n" s="34">
        <v>1.0</v>
      </c>
      <c r="H4" t="n" s="35">
        <v>1.0</v>
      </c>
      <c r="I4" t="n" s="36">
        <v>1.0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13</v>
      </c>
      <c r="F5" t="s" s="42">
        <v>14</v>
      </c>
      <c r="G5" t="n" s="43">
        <v>1.0</v>
      </c>
      <c r="H5" t="n" s="44">
        <v>1.0</v>
      </c>
      <c r="I5" t="n" s="45">
        <v>1.0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16</v>
      </c>
      <c r="F6" t="s" s="51">
        <v>17</v>
      </c>
      <c r="G6" t="n" s="52">
        <v>1.0</v>
      </c>
      <c r="H6" t="n" s="53">
        <v>1.0</v>
      </c>
      <c r="I6" t="n" s="54">
        <v>1.0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22</v>
      </c>
      <c r="F8" t="s">
        <v>23</v>
      </c>
      <c r="G8" t="s" s="69">
        <v>24</v>
      </c>
      <c r="H8" t="n" s="70">
        <v>0.0</v>
      </c>
      <c r="I8" t="n" s="71">
        <v>0.0</v>
      </c>
    </row>
    <row r="9">
      <c r="A9" t="s" s="72">
        <v>25</v>
      </c>
      <c r="B9" s="73">
        <f>HYPERLINK("D:\Java\git\MethodDemosGit\MethodDemos\output\groundtruth\TUW-139781.pdf")</f>
      </c>
      <c r="C9" s="74">
        <f>HYPERLINK("D:\Java\git\MethodDemosGit\MethodDemos\output\result\result-TUW-139781-xstream.xml")</f>
      </c>
      <c r="D9" s="75">
        <f>HYPERLINK("D:\Java\git\MethodDemosGit\MethodDemos\output\extracted\cermine\cermine-TUW-139781-xstream.xml")</f>
      </c>
      <c r="E9" t="s">
        <v>23</v>
      </c>
      <c r="F9" t="s" s="76">
        <v>26</v>
      </c>
      <c r="G9" t="n" s="77">
        <v>0.0</v>
      </c>
      <c r="H9" t="s" s="78">
        <v>27</v>
      </c>
      <c r="I9" t="n" s="79">
        <v>0.0</v>
      </c>
    </row>
    <row r="10">
      <c r="A10" t="s" s="80">
        <v>28</v>
      </c>
      <c r="B10" s="81">
        <f>HYPERLINK("D:\Java\git\MethodDemosGit\MethodDemos\output\groundtruth\TUW-139785.pdf")</f>
      </c>
      <c r="C10" s="82">
        <f>HYPERLINK("D:\Java\git\MethodDemosGit\MethodDemos\output\result\result-TUW-139785-xstream.xml")</f>
      </c>
      <c r="D10" s="83">
        <f>HYPERLINK("D:\Java\git\MethodDemosGit\MethodDemos\output\extracted\cermine\cermine-TUW-139785-xstream.xml")</f>
      </c>
      <c r="E10" t="s" s="84">
        <v>29</v>
      </c>
      <c r="F10" t="s">
        <v>23</v>
      </c>
      <c r="G10" t="s" s="85">
        <v>24</v>
      </c>
      <c r="H10" t="n" s="86">
        <v>0.0</v>
      </c>
      <c r="I10" t="n" s="87">
        <v>0.0</v>
      </c>
    </row>
    <row r="11">
      <c r="A11" t="s" s="88">
        <v>30</v>
      </c>
      <c r="B11" s="89">
        <f>HYPERLINK("D:\Java\git\MethodDemosGit\MethodDemos\output\groundtruth\TUW-140047.pdf")</f>
      </c>
      <c r="C11" s="90">
        <f>HYPERLINK("D:\Java\git\MethodDemosGit\MethodDemos\output\result\result-TUW-140047-xstream.xml")</f>
      </c>
      <c r="D11" s="91">
        <f>HYPERLINK("D:\Java\git\MethodDemosGit\MethodDemos\output\extracted\cermine\cermine-TUW-140047-xstream.xml")</f>
      </c>
      <c r="E11" t="s" s="92">
        <v>31</v>
      </c>
      <c r="F11" t="s" s="93">
        <v>32</v>
      </c>
      <c r="G11" t="n" s="94">
        <v>1.0</v>
      </c>
      <c r="H11" t="n" s="95">
        <v>1.0</v>
      </c>
      <c r="I11" t="n" s="96">
        <v>1.0</v>
      </c>
    </row>
    <row r="12">
      <c r="A12" t="s" s="97">
        <v>33</v>
      </c>
      <c r="B12" s="98">
        <f>HYPERLINK("D:\Java\git\MethodDemosGit\MethodDemos\output\groundtruth\TUW-140048.pdf")</f>
      </c>
      <c r="C12" s="99">
        <f>HYPERLINK("D:\Java\git\MethodDemosGit\MethodDemos\output\result\result-TUW-140048-xstream.xml")</f>
      </c>
      <c r="D12" s="100">
        <f>HYPERLINK("D:\Java\git\MethodDemosGit\MethodDemos\output\extracted\cermine\cermine-TUW-140048-xstream.xml")</f>
      </c>
      <c r="E12" t="s" s="101">
        <v>34</v>
      </c>
      <c r="F12" t="s" s="102">
        <v>35</v>
      </c>
      <c r="G12" t="n" s="103">
        <v>1.0</v>
      </c>
      <c r="H12" t="n" s="104">
        <v>1.0</v>
      </c>
      <c r="I12" t="n" s="105">
        <v>1.0</v>
      </c>
    </row>
    <row r="13">
      <c r="A13" t="s" s="106">
        <v>36</v>
      </c>
      <c r="B13" s="107">
        <f>HYPERLINK("D:\Java\git\MethodDemosGit\MethodDemos\output\groundtruth\TUW-140229.pdf")</f>
      </c>
      <c r="C13" s="108">
        <f>HYPERLINK("D:\Java\git\MethodDemosGit\MethodDemos\output\result\result-TUW-140229-xstream.xml")</f>
      </c>
      <c r="D13" s="109">
        <f>HYPERLINK("D:\Java\git\MethodDemosGit\MethodDemos\output\extracted\cermine\cermine-TUW-140229-xstream.xml")</f>
      </c>
      <c r="E13" t="s" s="110">
        <v>37</v>
      </c>
      <c r="F13" t="s" s="111">
        <v>37</v>
      </c>
      <c r="G13" t="n" s="112">
        <v>1.0</v>
      </c>
      <c r="H13" t="n" s="113">
        <v>1.0</v>
      </c>
      <c r="I13" t="n" s="114">
        <v>1.0</v>
      </c>
    </row>
    <row r="14">
      <c r="A14" t="s" s="115">
        <v>38</v>
      </c>
      <c r="B14" s="116">
        <f>HYPERLINK("D:\Java\git\MethodDemosGit\MethodDemos\output\groundtruth\TUW-140253.pdf")</f>
      </c>
      <c r="C14" s="117">
        <f>HYPERLINK("D:\Java\git\MethodDemosGit\MethodDemos\output\result\result-TUW-140253-xstream.xml")</f>
      </c>
      <c r="D14" s="118">
        <f>HYPERLINK("D:\Java\git\MethodDemosGit\MethodDemos\output\extracted\cermine\cermine-TUW-140253-xstream.xml")</f>
      </c>
      <c r="E14" t="s" s="119">
        <v>39</v>
      </c>
      <c r="F14" t="s" s="120">
        <v>40</v>
      </c>
      <c r="G14" t="n" s="121">
        <v>1.0</v>
      </c>
      <c r="H14" t="n" s="122">
        <v>1.0</v>
      </c>
      <c r="I14" t="n" s="123">
        <v>1.0</v>
      </c>
    </row>
    <row r="15">
      <c r="A15" t="s" s="124">
        <v>41</v>
      </c>
      <c r="B15" s="125">
        <f>HYPERLINK("D:\Java\git\MethodDemosGit\MethodDemos\output\groundtruth\TUW-140308.pdf")</f>
      </c>
      <c r="C15" s="126">
        <f>HYPERLINK("D:\Java\git\MethodDemosGit\MethodDemos\output\result\result-TUW-140308-xstream.xml")</f>
      </c>
      <c r="D15" s="127">
        <f>HYPERLINK("D:\Java\git\MethodDemosGit\MethodDemos\output\extracted\cermine\cermine-TUW-140308-xstream.xml")</f>
      </c>
      <c r="E15" t="s" s="128">
        <v>42</v>
      </c>
      <c r="F15" t="s" s="129">
        <v>43</v>
      </c>
      <c r="G15" t="n" s="130">
        <v>1.0</v>
      </c>
      <c r="H15" t="n" s="131">
        <v>1.0</v>
      </c>
      <c r="I15" t="n" s="132">
        <v>1.0</v>
      </c>
    </row>
    <row r="16">
      <c r="A16" t="s" s="133">
        <v>44</v>
      </c>
      <c r="B16" s="134">
        <f>HYPERLINK("D:\Java\git\MethodDemosGit\MethodDemos\output\groundtruth\TUW-140533.pdf")</f>
      </c>
      <c r="C16" s="135">
        <f>HYPERLINK("D:\Java\git\MethodDemosGit\MethodDemos\output\result\result-TUW-140533-xstream.xml")</f>
      </c>
      <c r="D16" s="136">
        <f>HYPERLINK("D:\Java\git\MethodDemosGit\MethodDemos\output\extracted\cermine\cermine-TUW-140533-xstream.xml")</f>
      </c>
      <c r="E16" t="s" s="137">
        <v>45</v>
      </c>
      <c r="F16" t="s">
        <v>23</v>
      </c>
      <c r="G16" t="s" s="138">
        <v>24</v>
      </c>
      <c r="H16" t="n" s="139">
        <v>0.0</v>
      </c>
      <c r="I16" t="n" s="140">
        <v>0.0</v>
      </c>
    </row>
    <row r="17">
      <c r="A17" t="s" s="141">
        <v>46</v>
      </c>
      <c r="B17" s="142">
        <f>HYPERLINK("D:\Java\git\MethodDemosGit\MethodDemos\output\groundtruth\TUW-140867.pdf")</f>
      </c>
      <c r="C17" s="143">
        <f>HYPERLINK("D:\Java\git\MethodDemosGit\MethodDemos\output\result\result-TUW-140867-xstream.xml")</f>
      </c>
      <c r="D17" s="144">
        <f>HYPERLINK("D:\Java\git\MethodDemosGit\MethodDemos\output\extracted\cermine\cermine-TUW-140867-xstream.xml")</f>
      </c>
      <c r="E17" t="s" s="145">
        <v>47</v>
      </c>
      <c r="F17" t="s" s="146">
        <v>48</v>
      </c>
      <c r="G17" t="n" s="147">
        <v>0.0</v>
      </c>
      <c r="H17" t="n" s="148">
        <v>0.0</v>
      </c>
      <c r="I17" t="n" s="149">
        <v>0.0</v>
      </c>
    </row>
    <row r="18">
      <c r="A18" t="s" s="150">
        <v>49</v>
      </c>
      <c r="B18" s="151">
        <f>HYPERLINK("D:\Java\git\MethodDemosGit\MethodDemos\output\groundtruth\TUW-140895.pdf")</f>
      </c>
      <c r="C18" s="152">
        <f>HYPERLINK("D:\Java\git\MethodDemosGit\MethodDemos\output\result\result-TUW-140895-xstream.xml")</f>
      </c>
      <c r="D18" s="153">
        <f>HYPERLINK("D:\Java\git\MethodDemosGit\MethodDemos\output\extracted\cermine\cermine-TUW-140895-xstream.xml")</f>
      </c>
      <c r="E18" t="s" s="154">
        <v>50</v>
      </c>
      <c r="F18" t="s">
        <v>23</v>
      </c>
      <c r="G18" t="s" s="155">
        <v>24</v>
      </c>
      <c r="H18" t="n" s="156">
        <v>0.0</v>
      </c>
      <c r="I18" t="n" s="157">
        <v>0.0</v>
      </c>
    </row>
    <row r="19">
      <c r="A19" t="s" s="158">
        <v>51</v>
      </c>
      <c r="B19" s="159">
        <f>HYPERLINK("D:\Java\git\MethodDemosGit\MethodDemos\output\groundtruth\TUW-140983.pdf")</f>
      </c>
      <c r="C19" s="160">
        <f>HYPERLINK("D:\Java\git\MethodDemosGit\MethodDemos\output\result\result-TUW-140983-xstream.xml")</f>
      </c>
      <c r="D19" s="161">
        <f>HYPERLINK("D:\Java\git\MethodDemosGit\MethodDemos\output\extracted\cermine\cermine-TUW-140983-xstream.xml")</f>
      </c>
      <c r="E19" t="s" s="162">
        <v>52</v>
      </c>
      <c r="F19" t="s" s="163">
        <v>53</v>
      </c>
      <c r="G19" t="n" s="164">
        <v>0.0</v>
      </c>
      <c r="H19" t="n" s="165">
        <v>0.0</v>
      </c>
      <c r="I19" t="n" s="166">
        <v>0.0</v>
      </c>
    </row>
    <row r="20">
      <c r="A20" t="s" s="167">
        <v>54</v>
      </c>
      <c r="B20" s="168">
        <f>HYPERLINK("D:\Java\git\MethodDemosGit\MethodDemos\output\groundtruth\TUW-141024.pdf")</f>
      </c>
      <c r="C20" s="169">
        <f>HYPERLINK("D:\Java\git\MethodDemosGit\MethodDemos\output\result\result-TUW-141024-xstream.xml")</f>
      </c>
      <c r="D20" s="170">
        <f>HYPERLINK("D:\Java\git\MethodDemosGit\MethodDemos\output\extracted\cermine\cermine-TUW-141024-xstream.xml")</f>
      </c>
      <c r="E20" t="s" s="171">
        <v>55</v>
      </c>
      <c r="F20" t="s" s="172">
        <v>55</v>
      </c>
      <c r="G20" t="n" s="173">
        <v>1.0</v>
      </c>
      <c r="H20" t="n" s="174">
        <v>1.0</v>
      </c>
      <c r="I20" t="n" s="175">
        <v>1.0</v>
      </c>
    </row>
    <row r="21">
      <c r="A21" t="s" s="176">
        <v>56</v>
      </c>
      <c r="B21" s="177">
        <f>HYPERLINK("D:\Java\git\MethodDemosGit\MethodDemos\output\groundtruth\TUW-141065.pdf")</f>
      </c>
      <c r="C21" s="178">
        <f>HYPERLINK("D:\Java\git\MethodDemosGit\MethodDemos\output\result\result-TUW-141065-xstream.xml")</f>
      </c>
      <c r="D21" s="179">
        <f>HYPERLINK("D:\Java\git\MethodDemosGit\MethodDemos\output\extracted\cermine\cermine-TUW-141065-xstream.xml")</f>
      </c>
      <c r="E21" t="s" s="180">
        <v>57</v>
      </c>
      <c r="F21" t="s" s="181">
        <v>58</v>
      </c>
      <c r="G21" t="n" s="182">
        <v>1.0</v>
      </c>
      <c r="H21" t="n" s="183">
        <v>1.0</v>
      </c>
      <c r="I21" t="n" s="184">
        <v>1.0</v>
      </c>
    </row>
    <row r="22">
      <c r="A22" t="s" s="185">
        <v>59</v>
      </c>
      <c r="B22" s="186">
        <f>HYPERLINK("D:\Java\git\MethodDemosGit\MethodDemos\output\groundtruth\TUW-141121.pdf")</f>
      </c>
      <c r="C22" s="187">
        <f>HYPERLINK("D:\Java\git\MethodDemosGit\MethodDemos\output\result\result-TUW-141121-xstream.xml")</f>
      </c>
      <c r="D22" s="188">
        <f>HYPERLINK("D:\Java\git\MethodDemosGit\MethodDemos\output\extracted\cermine\cermine-TUW-141121-xstream.xml")</f>
      </c>
      <c r="E22" t="s" s="189">
        <v>60</v>
      </c>
      <c r="F22" t="s" s="190">
        <v>60</v>
      </c>
      <c r="G22" t="n" s="191">
        <v>1.0</v>
      </c>
      <c r="H22" t="n" s="192">
        <v>1.0</v>
      </c>
      <c r="I22" t="n" s="193">
        <v>1.0</v>
      </c>
    </row>
    <row r="23">
      <c r="A23" t="s" s="194">
        <v>61</v>
      </c>
      <c r="B23" s="195">
        <f>HYPERLINK("D:\Java\git\MethodDemosGit\MethodDemos\output\groundtruth\TUW-141140.pdf")</f>
      </c>
      <c r="C23" s="196">
        <f>HYPERLINK("D:\Java\git\MethodDemosGit\MethodDemos\output\result\result-TUW-141140-xstream.xml")</f>
      </c>
      <c r="D23" s="197">
        <f>HYPERLINK("D:\Java\git\MethodDemosGit\MethodDemos\output\extracted\cermine\cermine-TUW-141140-xstream.xml")</f>
      </c>
      <c r="E23" t="s" s="198">
        <v>62</v>
      </c>
      <c r="F23" t="s" s="199">
        <v>63</v>
      </c>
      <c r="G23" t="n" s="200">
        <v>1.0</v>
      </c>
      <c r="H23" t="n" s="201">
        <v>1.0</v>
      </c>
      <c r="I23" t="n" s="202">
        <v>1.0</v>
      </c>
    </row>
    <row r="24">
      <c r="A24" t="s" s="203">
        <v>64</v>
      </c>
      <c r="B24" s="204">
        <f>HYPERLINK("D:\Java\git\MethodDemosGit\MethodDemos\output\groundtruth\TUW-141336.pdf")</f>
      </c>
      <c r="C24" s="205">
        <f>HYPERLINK("D:\Java\git\MethodDemosGit\MethodDemos\output\result\result-TUW-141336-xstream.xml")</f>
      </c>
      <c r="D24" s="206">
        <f>HYPERLINK("D:\Java\git\MethodDemosGit\MethodDemos\output\extracted\cermine\cermine-TUW-141336-xstream.xml")</f>
      </c>
      <c r="E24" t="s" s="207">
        <v>65</v>
      </c>
      <c r="F24" t="s" s="208">
        <v>65</v>
      </c>
      <c r="G24" t="n" s="209">
        <v>1.0</v>
      </c>
      <c r="H24" t="n" s="210">
        <v>1.0</v>
      </c>
      <c r="I24" t="n" s="211">
        <v>1.0</v>
      </c>
    </row>
    <row r="25">
      <c r="A25" t="s" s="212">
        <v>66</v>
      </c>
      <c r="B25" s="213">
        <f>HYPERLINK("D:\Java\git\MethodDemosGit\MethodDemos\output\groundtruth\TUW-141618.pdf")</f>
      </c>
      <c r="C25" s="214">
        <f>HYPERLINK("D:\Java\git\MethodDemosGit\MethodDemos\output\result\result-TUW-141618-xstream.xml")</f>
      </c>
      <c r="D25" s="215">
        <f>HYPERLINK("D:\Java\git\MethodDemosGit\MethodDemos\output\extracted\cermine\cermine-TUW-141618-xstream.xml")</f>
      </c>
      <c r="E25" t="s" s="216">
        <v>67</v>
      </c>
      <c r="F25" t="s" s="217">
        <v>68</v>
      </c>
      <c r="G25" t="n" s="218">
        <v>1.0</v>
      </c>
      <c r="H25" t="n" s="219">
        <v>1.0</v>
      </c>
      <c r="I25" t="n" s="220">
        <v>1.0</v>
      </c>
    </row>
    <row r="26">
      <c r="A26" t="s" s="221">
        <v>69</v>
      </c>
      <c r="B26" s="222">
        <f>HYPERLINK("D:\Java\git\MethodDemosGit\MethodDemos\output\groundtruth\TUW-141758.pdf")</f>
      </c>
      <c r="C26" s="223">
        <f>HYPERLINK("D:\Java\git\MethodDemosGit\MethodDemos\output\result\result-TUW-141758-xstream.xml")</f>
      </c>
      <c r="D26" s="224">
        <f>HYPERLINK("D:\Java\git\MethodDemosGit\MethodDemos\output\extracted\cermine\cermine-TUW-141758-xstream.xml")</f>
      </c>
      <c r="E26" t="s" s="225">
        <v>70</v>
      </c>
      <c r="F26" t="s" s="226">
        <v>71</v>
      </c>
      <c r="G26" t="n" s="227">
        <v>0.0</v>
      </c>
      <c r="H26" t="n" s="228">
        <v>0.0</v>
      </c>
      <c r="I26" t="n" s="229">
        <v>0.0</v>
      </c>
    </row>
    <row r="27">
      <c r="A27" t="s" s="230">
        <v>72</v>
      </c>
      <c r="B27" s="231">
        <f>HYPERLINK("D:\Java\git\MethodDemosGit\MethodDemos\output\groundtruth\TUW-168222.pdf")</f>
      </c>
      <c r="C27" s="232">
        <f>HYPERLINK("D:\Java\git\MethodDemosGit\MethodDemos\output\result\result-TUW-168222-xstream.xml")</f>
      </c>
      <c r="D27" s="233">
        <f>HYPERLINK("D:\Java\git\MethodDemosGit\MethodDemos\output\extracted\cermine\cermine-TUW-168222-xstream.xml")</f>
      </c>
      <c r="E27" t="s" s="234">
        <v>73</v>
      </c>
      <c r="F27" t="s" s="235">
        <v>74</v>
      </c>
      <c r="G27" t="n" s="236">
        <v>1.0</v>
      </c>
      <c r="H27" t="n" s="237">
        <v>1.0</v>
      </c>
      <c r="I27" t="n" s="238">
        <v>1.0</v>
      </c>
    </row>
    <row r="28">
      <c r="A28" t="s" s="239">
        <v>75</v>
      </c>
      <c r="B28" s="240">
        <f>HYPERLINK("D:\Java\git\MethodDemosGit\MethodDemos\output\groundtruth\TUW-168482.pdf")</f>
      </c>
      <c r="C28" s="241">
        <f>HYPERLINK("D:\Java\git\MethodDemosGit\MethodDemos\output\result\result-TUW-168482-xstream.xml")</f>
      </c>
      <c r="D28" s="242">
        <f>HYPERLINK("D:\Java\git\MethodDemosGit\MethodDemos\output\extracted\cermine\cermine-TUW-168482-xstream.xml")</f>
      </c>
      <c r="E28" t="s" s="243">
        <v>76</v>
      </c>
      <c r="F28" t="s" s="244">
        <v>77</v>
      </c>
      <c r="G28" t="n" s="245">
        <v>0.0</v>
      </c>
      <c r="H28" t="n" s="246">
        <v>0.0</v>
      </c>
      <c r="I28" t="n" s="247">
        <v>0.0</v>
      </c>
    </row>
    <row r="29">
      <c r="A29" t="s" s="248">
        <v>78</v>
      </c>
      <c r="B29" s="249">
        <f>HYPERLINK("D:\Java\git\MethodDemosGit\MethodDemos\output\groundtruth\TUW-169511.pdf")</f>
      </c>
      <c r="C29" s="250">
        <f>HYPERLINK("D:\Java\git\MethodDemosGit\MethodDemos\output\result\result-TUW-169511-xstream.xml")</f>
      </c>
      <c r="D29" s="251">
        <f>HYPERLINK("D:\Java\git\MethodDemosGit\MethodDemos\output\extracted\cermine\cermine-TUW-169511-xstream.xml")</f>
      </c>
      <c r="E29" t="s">
        <v>23</v>
      </c>
      <c r="F29" t="s">
        <v>23</v>
      </c>
      <c r="G29" t="s" s="252">
        <v>24</v>
      </c>
      <c r="H29" t="s" s="253">
        <v>27</v>
      </c>
      <c r="I29" t="s" s="254">
        <v>79</v>
      </c>
    </row>
    <row r="30">
      <c r="A30" t="s" s="255">
        <v>80</v>
      </c>
      <c r="B30" s="256">
        <f>HYPERLINK("D:\Java\git\MethodDemosGit\MethodDemos\output\groundtruth\TUW-172697.pdf")</f>
      </c>
      <c r="C30" s="257">
        <f>HYPERLINK("D:\Java\git\MethodDemosGit\MethodDemos\output\result\result-TUW-172697-xstream.xml")</f>
      </c>
      <c r="D30" s="258">
        <f>HYPERLINK("D:\Java\git\MethodDemosGit\MethodDemos\output\extracted\cermine\cermine-TUW-172697-xstream.xml")</f>
      </c>
      <c r="E30" t="s" s="259">
        <v>81</v>
      </c>
      <c r="F30" t="s" s="260">
        <v>81</v>
      </c>
      <c r="G30" t="n" s="261">
        <v>1.0</v>
      </c>
      <c r="H30" t="n" s="262">
        <v>1.0</v>
      </c>
      <c r="I30" t="n" s="263">
        <v>1.0</v>
      </c>
    </row>
    <row r="31">
      <c r="A31" t="s" s="264">
        <v>82</v>
      </c>
      <c r="B31" s="265">
        <f>HYPERLINK("D:\Java\git\MethodDemosGit\MethodDemos\output\groundtruth\TUW-174216.pdf")</f>
      </c>
      <c r="C31" s="266">
        <f>HYPERLINK("D:\Java\git\MethodDemosGit\MethodDemos\output\result\result-TUW-174216-xstream.xml")</f>
      </c>
      <c r="D31" s="267">
        <f>HYPERLINK("D:\Java\git\MethodDemosGit\MethodDemos\output\extracted\cermine\cermine-TUW-174216-xstream.xml")</f>
      </c>
      <c r="E31" t="s" s="268">
        <v>83</v>
      </c>
      <c r="F31" t="s" s="269">
        <v>84</v>
      </c>
      <c r="G31" t="n" s="270">
        <v>1.0</v>
      </c>
      <c r="H31" t="n" s="271">
        <v>1.0</v>
      </c>
      <c r="I31" t="n" s="272">
        <v>1.0</v>
      </c>
    </row>
    <row r="32">
      <c r="A32" t="s" s="273">
        <v>85</v>
      </c>
      <c r="B32" s="274">
        <f>HYPERLINK("D:\Java\git\MethodDemosGit\MethodDemos\output\groundtruth\TUW-175428.pdf")</f>
      </c>
      <c r="C32" s="275">
        <f>HYPERLINK("D:\Java\git\MethodDemosGit\MethodDemos\output\result\result-TUW-175428-xstream.xml")</f>
      </c>
      <c r="D32" s="276">
        <f>HYPERLINK("D:\Java\git\MethodDemosGit\MethodDemos\output\extracted\cermine\cermine-TUW-175428-xstream.xml")</f>
      </c>
      <c r="E32" t="s" s="277">
        <v>86</v>
      </c>
      <c r="F32" t="s" s="278">
        <v>87</v>
      </c>
      <c r="G32" t="n" s="279">
        <v>0.0</v>
      </c>
      <c r="H32" t="n" s="280">
        <v>0.0</v>
      </c>
      <c r="I32" t="n" s="281">
        <v>0.0</v>
      </c>
    </row>
    <row r="33">
      <c r="A33" t="s" s="282">
        <v>88</v>
      </c>
      <c r="B33" s="283">
        <f>HYPERLINK("D:\Java\git\MethodDemosGit\MethodDemos\output\groundtruth\TUW-176087.pdf")</f>
      </c>
      <c r="C33" s="284">
        <f>HYPERLINK("D:\Java\git\MethodDemosGit\MethodDemos\output\result\result-TUW-176087-xstream.xml")</f>
      </c>
      <c r="D33" s="285">
        <f>HYPERLINK("D:\Java\git\MethodDemosGit\MethodDemos\output\extracted\cermine\cermine-TUW-176087-xstream.xml")</f>
      </c>
      <c r="E33" t="s" s="286">
        <v>89</v>
      </c>
      <c r="F33" t="s" s="287">
        <v>89</v>
      </c>
      <c r="G33" t="n" s="288">
        <v>1.0</v>
      </c>
      <c r="H33" t="n" s="289">
        <v>1.0</v>
      </c>
      <c r="I33" t="n" s="290">
        <v>1.0</v>
      </c>
    </row>
    <row r="34">
      <c r="A34" t="s" s="291">
        <v>90</v>
      </c>
      <c r="B34" s="292">
        <f>HYPERLINK("D:\Java\git\MethodDemosGit\MethodDemos\output\groundtruth\TUW-177140.pdf")</f>
      </c>
      <c r="C34" s="293">
        <f>HYPERLINK("D:\Java\git\MethodDemosGit\MethodDemos\output\result\result-TUW-177140-xstream.xml")</f>
      </c>
      <c r="D34" s="294">
        <f>HYPERLINK("D:\Java\git\MethodDemosGit\MethodDemos\output\extracted\cermine\cermine-TUW-177140-xstream.xml")</f>
      </c>
      <c r="E34" t="s" s="295">
        <v>91</v>
      </c>
      <c r="F34" t="s" s="296">
        <v>92</v>
      </c>
      <c r="G34" t="n" s="297">
        <v>1.0</v>
      </c>
      <c r="H34" t="n" s="298">
        <v>1.0</v>
      </c>
      <c r="I34" t="n" s="299">
        <v>1.0</v>
      </c>
    </row>
    <row r="35">
      <c r="A35" t="s" s="300">
        <v>93</v>
      </c>
      <c r="B35" s="301">
        <f>HYPERLINK("D:\Java\git\MethodDemosGit\MethodDemos\output\groundtruth\TUW-179146.pdf")</f>
      </c>
      <c r="C35" s="302">
        <f>HYPERLINK("D:\Java\git\MethodDemosGit\MethodDemos\output\result\result-TUW-179146-xstream.xml")</f>
      </c>
      <c r="D35" s="303">
        <f>HYPERLINK("D:\Java\git\MethodDemosGit\MethodDemos\output\extracted\cermine\cermine-TUW-179146-xstream.xml")</f>
      </c>
      <c r="E35" t="s" s="304">
        <v>94</v>
      </c>
      <c r="F35" t="s" s="305">
        <v>95</v>
      </c>
      <c r="G35" t="s" s="306">
        <v>24</v>
      </c>
      <c r="H35" t="n" s="307">
        <v>0.0</v>
      </c>
      <c r="I35" t="n" s="308">
        <v>0.0</v>
      </c>
    </row>
    <row r="36">
      <c r="A36" t="s" s="309">
        <v>96</v>
      </c>
      <c r="B36" s="310">
        <f>HYPERLINK("D:\Java\git\MethodDemosGit\MethodDemos\output\groundtruth\TUW-180162.pdf")</f>
      </c>
      <c r="C36" s="311">
        <f>HYPERLINK("D:\Java\git\MethodDemosGit\MethodDemos\output\result\result-TUW-180162-xstream.xml")</f>
      </c>
      <c r="D36" s="312">
        <f>HYPERLINK("D:\Java\git\MethodDemosGit\MethodDemos\output\extracted\cermine\cermine-TUW-180162-xstream.xml")</f>
      </c>
      <c r="E36" t="s" s="313">
        <v>97</v>
      </c>
      <c r="F36" t="s" s="314">
        <v>97</v>
      </c>
      <c r="G36" t="n" s="315">
        <v>1.0</v>
      </c>
      <c r="H36" t="n" s="316">
        <v>1.0</v>
      </c>
      <c r="I36" t="n" s="317">
        <v>1.0</v>
      </c>
    </row>
    <row r="37">
      <c r="A37" t="s" s="318">
        <v>98</v>
      </c>
      <c r="B37" s="319">
        <f>HYPERLINK("D:\Java\git\MethodDemosGit\MethodDemos\output\groundtruth\TUW-181199.pdf")</f>
      </c>
      <c r="C37" s="320">
        <f>HYPERLINK("D:\Java\git\MethodDemosGit\MethodDemos\output\result\result-TUW-181199-xstream.xml")</f>
      </c>
      <c r="D37" s="321">
        <f>HYPERLINK("D:\Java\git\MethodDemosGit\MethodDemos\output\extracted\cermine\cermine-TUW-181199-xstream.xml")</f>
      </c>
      <c r="E37" t="s" s="322">
        <v>99</v>
      </c>
      <c r="F37" t="s" s="323">
        <v>100</v>
      </c>
      <c r="G37" t="n" s="324">
        <v>1.0</v>
      </c>
      <c r="H37" t="n" s="325">
        <v>1.0</v>
      </c>
      <c r="I37" t="n" s="326">
        <v>1.0</v>
      </c>
    </row>
    <row r="38">
      <c r="A38" t="s" s="327">
        <v>101</v>
      </c>
      <c r="B38" s="328">
        <f>HYPERLINK("D:\Java\git\MethodDemosGit\MethodDemos\output\groundtruth\TUW-182414.pdf")</f>
      </c>
      <c r="C38" s="329">
        <f>HYPERLINK("D:\Java\git\MethodDemosGit\MethodDemos\output\result\result-TUW-182414-xstream.xml")</f>
      </c>
      <c r="D38" s="330">
        <f>HYPERLINK("D:\Java\git\MethodDemosGit\MethodDemos\output\extracted\cermine\cermine-TUW-182414-xstream.xml")</f>
      </c>
      <c r="E38" t="s" s="331">
        <v>102</v>
      </c>
      <c r="F38" t="s" s="332">
        <v>103</v>
      </c>
      <c r="G38" t="n" s="333">
        <v>0.0</v>
      </c>
      <c r="H38" t="n" s="334">
        <v>0.0</v>
      </c>
      <c r="I38" t="n" s="335">
        <v>0.0</v>
      </c>
    </row>
    <row r="39">
      <c r="A39" t="s" s="336">
        <v>104</v>
      </c>
      <c r="B39" s="337">
        <f>HYPERLINK("D:\Java\git\MethodDemosGit\MethodDemos\output\groundtruth\TUW-182899.pdf")</f>
      </c>
      <c r="C39" s="338">
        <f>HYPERLINK("D:\Java\git\MethodDemosGit\MethodDemos\output\result\result-TUW-182899-xstream.xml")</f>
      </c>
      <c r="D39" s="339">
        <f>HYPERLINK("D:\Java\git\MethodDemosGit\MethodDemos\output\extracted\cermine\cermine-TUW-182899-xstream.xml")</f>
      </c>
      <c r="E39" t="s" s="340">
        <v>105</v>
      </c>
      <c r="F39" t="s" s="341">
        <v>106</v>
      </c>
      <c r="G39" t="n" s="342">
        <v>1.0</v>
      </c>
      <c r="H39" t="n" s="343">
        <v>1.0</v>
      </c>
      <c r="I39" t="n" s="344">
        <v>1.0</v>
      </c>
    </row>
    <row r="40">
      <c r="A40" t="s" s="345">
        <v>107</v>
      </c>
      <c r="B40" s="346">
        <f>HYPERLINK("D:\Java\git\MethodDemosGit\MethodDemos\output\groundtruth\TUW-185321.pdf")</f>
      </c>
      <c r="C40" s="347">
        <f>HYPERLINK("D:\Java\git\MethodDemosGit\MethodDemos\output\result\result-TUW-185321-xstream.xml")</f>
      </c>
      <c r="D40" s="348">
        <f>HYPERLINK("D:\Java\git\MethodDemosGit\MethodDemos\output\extracted\cermine\cermine-TUW-185321-xstream.xml")</f>
      </c>
      <c r="E40" t="s" s="349">
        <v>108</v>
      </c>
      <c r="F40" t="s" s="350">
        <v>109</v>
      </c>
      <c r="G40" t="n" s="351">
        <v>1.0</v>
      </c>
      <c r="H40" t="n" s="352">
        <v>1.0</v>
      </c>
      <c r="I40" t="n" s="353">
        <v>1.0</v>
      </c>
    </row>
    <row r="41">
      <c r="A41" t="s" s="354">
        <v>110</v>
      </c>
      <c r="B41" s="355">
        <f>HYPERLINK("D:\Java\git\MethodDemosGit\MethodDemos\output\groundtruth\TUW-185441.pdf")</f>
      </c>
      <c r="C41" s="356">
        <f>HYPERLINK("D:\Java\git\MethodDemosGit\MethodDemos\output\result\result-TUW-185441-xstream.xml")</f>
      </c>
      <c r="D41" s="357">
        <f>HYPERLINK("D:\Java\git\MethodDemosGit\MethodDemos\output\extracted\cermine\cermine-TUW-185441-xstream.xml")</f>
      </c>
      <c r="E41" t="s" s="358">
        <v>111</v>
      </c>
      <c r="F41" t="s" s="359">
        <v>112</v>
      </c>
      <c r="G41" t="n" s="360">
        <v>1.0</v>
      </c>
      <c r="H41" t="n" s="361">
        <v>1.0</v>
      </c>
      <c r="I41" t="n" s="362">
        <v>1.0</v>
      </c>
    </row>
    <row r="42">
      <c r="A42" t="s" s="363">
        <v>113</v>
      </c>
      <c r="B42" s="364">
        <f>HYPERLINK("D:\Java\git\MethodDemosGit\MethodDemos\output\groundtruth\TUW-186227.pdf")</f>
      </c>
      <c r="C42" s="365">
        <f>HYPERLINK("D:\Java\git\MethodDemosGit\MethodDemos\output\result\result-TUW-186227-xstream.xml")</f>
      </c>
      <c r="D42" s="366">
        <f>HYPERLINK("D:\Java\git\MethodDemosGit\MethodDemos\output\extracted\cermine\cermine-TUW-186227-xstream.xml")</f>
      </c>
      <c r="E42" t="s" s="367">
        <v>114</v>
      </c>
      <c r="F42" t="s" s="368">
        <v>115</v>
      </c>
      <c r="G42" t="n" s="369">
        <v>1.0</v>
      </c>
      <c r="H42" t="n" s="370">
        <v>1.0</v>
      </c>
      <c r="I42" t="n" s="371">
        <v>1.0</v>
      </c>
    </row>
    <row r="43">
      <c r="A43" t="s" s="372">
        <v>116</v>
      </c>
      <c r="B43" s="373">
        <f>HYPERLINK("D:\Java\git\MethodDemosGit\MethodDemos\output\groundtruth\TUW-189842.pdf")</f>
      </c>
      <c r="C43" s="374">
        <f>HYPERLINK("D:\Java\git\MethodDemosGit\MethodDemos\output\result\result-TUW-189842-xstream.xml")</f>
      </c>
      <c r="D43" s="375">
        <f>HYPERLINK("D:\Java\git\MethodDemosGit\MethodDemos\output\extracted\cermine\cermine-TUW-189842-xstream.xml")</f>
      </c>
      <c r="E43" t="s" s="376">
        <v>117</v>
      </c>
      <c r="F43" t="s" s="377">
        <v>117</v>
      </c>
      <c r="G43" t="n" s="378">
        <v>1.0</v>
      </c>
      <c r="H43" t="n" s="379">
        <v>1.0</v>
      </c>
      <c r="I43" t="n" s="380">
        <v>1.0</v>
      </c>
    </row>
    <row r="44">
      <c r="A44" t="s" s="381">
        <v>118</v>
      </c>
      <c r="B44" s="382">
        <f>HYPERLINK("D:\Java\git\MethodDemosGit\MethodDemos\output\groundtruth\TUW-191715.pdf")</f>
      </c>
      <c r="C44" s="383">
        <f>HYPERLINK("D:\Java\git\MethodDemosGit\MethodDemos\output\result\result-TUW-191715-xstream.xml")</f>
      </c>
      <c r="D44" s="384">
        <f>HYPERLINK("D:\Java\git\MethodDemosGit\MethodDemos\output\extracted\cermine\cermine-TUW-191715-xstream.xml")</f>
      </c>
      <c r="E44" t="s" s="385">
        <v>119</v>
      </c>
      <c r="F44" t="s" s="386">
        <v>119</v>
      </c>
      <c r="G44" t="n" s="387">
        <v>1.0</v>
      </c>
      <c r="H44" t="n" s="388">
        <v>1.0</v>
      </c>
      <c r="I44" t="n" s="389">
        <v>1.0</v>
      </c>
    </row>
    <row r="45">
      <c r="A45" t="s" s="390">
        <v>120</v>
      </c>
      <c r="B45" s="391">
        <f>HYPERLINK("D:\Java\git\MethodDemosGit\MethodDemos\output\groundtruth\TUW-191977.pdf")</f>
      </c>
      <c r="C45" s="392">
        <f>HYPERLINK("D:\Java\git\MethodDemosGit\MethodDemos\output\result\result-TUW-191977-xstream.xml")</f>
      </c>
      <c r="D45" s="393">
        <f>HYPERLINK("D:\Java\git\MethodDemosGit\MethodDemos\output\extracted\cermine\cermine-TUW-191977-xstream.xml")</f>
      </c>
      <c r="E45" t="s" s="394">
        <v>121</v>
      </c>
      <c r="F45" t="s" s="395">
        <v>121</v>
      </c>
      <c r="G45" t="n" s="396">
        <v>1.0</v>
      </c>
      <c r="H45" t="n" s="397">
        <v>1.0</v>
      </c>
      <c r="I45" t="n" s="398">
        <v>1.0</v>
      </c>
    </row>
    <row r="46">
      <c r="A46" t="s" s="399">
        <v>122</v>
      </c>
      <c r="B46" s="400">
        <f>HYPERLINK("D:\Java\git\MethodDemosGit\MethodDemos\output\groundtruth\TUW-192724.pdf")</f>
      </c>
      <c r="C46" s="401">
        <f>HYPERLINK("D:\Java\git\MethodDemosGit\MethodDemos\output\result\result-TUW-192724-xstream.xml")</f>
      </c>
      <c r="D46" s="402">
        <f>HYPERLINK("D:\Java\git\MethodDemosGit\MethodDemos\output\extracted\cermine\cermine-TUW-192724-xstream.xml")</f>
      </c>
      <c r="E46" t="s" s="403">
        <v>123</v>
      </c>
      <c r="F46" t="s" s="404">
        <v>123</v>
      </c>
      <c r="G46" t="n" s="405">
        <v>1.0</v>
      </c>
      <c r="H46" t="n" s="406">
        <v>1.0</v>
      </c>
      <c r="I46" t="n" s="407">
        <v>1.0</v>
      </c>
    </row>
    <row r="47">
      <c r="A47" t="s" s="408">
        <v>124</v>
      </c>
      <c r="B47" s="409">
        <f>HYPERLINK("D:\Java\git\MethodDemosGit\MethodDemos\output\groundtruth\TUW-194085.pdf")</f>
      </c>
      <c r="C47" s="410">
        <f>HYPERLINK("D:\Java\git\MethodDemosGit\MethodDemos\output\result\result-TUW-194085-xstream.xml")</f>
      </c>
      <c r="D47" s="411">
        <f>HYPERLINK("D:\Java\git\MethodDemosGit\MethodDemos\output\extracted\cermine\cermine-TUW-194085-xstream.xml")</f>
      </c>
      <c r="E47" t="s" s="412">
        <v>125</v>
      </c>
      <c r="F47" t="s" s="413">
        <v>126</v>
      </c>
      <c r="G47" t="n" s="414">
        <v>0.0</v>
      </c>
      <c r="H47" t="n" s="415">
        <v>0.0</v>
      </c>
      <c r="I47" t="n" s="416">
        <v>0.0</v>
      </c>
    </row>
    <row r="48">
      <c r="A48" t="s" s="417">
        <v>127</v>
      </c>
      <c r="B48" s="418">
        <f>HYPERLINK("D:\Java\git\MethodDemosGit\MethodDemos\output\groundtruth\TUW-194561.pdf")</f>
      </c>
      <c r="C48" s="419">
        <f>HYPERLINK("D:\Java\git\MethodDemosGit\MethodDemos\output\result\result-TUW-194561-xstream.xml")</f>
      </c>
      <c r="D48" s="420">
        <f>HYPERLINK("D:\Java\git\MethodDemosGit\MethodDemos\output\extracted\cermine\cermine-TUW-194561-xstream.xml")</f>
      </c>
      <c r="E48" t="s" s="421">
        <v>128</v>
      </c>
      <c r="F48" t="s" s="422">
        <v>129</v>
      </c>
      <c r="G48" t="n" s="423">
        <v>1.0</v>
      </c>
      <c r="H48" t="n" s="424">
        <v>1.0</v>
      </c>
      <c r="I48" t="n" s="425">
        <v>1.0</v>
      </c>
    </row>
    <row r="49">
      <c r="A49" t="s" s="426">
        <v>130</v>
      </c>
      <c r="B49" s="427">
        <f>HYPERLINK("D:\Java\git\MethodDemosGit\MethodDemos\output\groundtruth\TUW-194660.pdf")</f>
      </c>
      <c r="C49" s="428">
        <f>HYPERLINK("D:\Java\git\MethodDemosGit\MethodDemos\output\result\result-TUW-194660-xstream.xml")</f>
      </c>
      <c r="D49" s="429">
        <f>HYPERLINK("D:\Java\git\MethodDemosGit\MethodDemos\output\extracted\cermine\cermine-TUW-194660-xstream.xml")</f>
      </c>
      <c r="E49" t="s" s="430">
        <v>131</v>
      </c>
      <c r="F49" t="s" s="431">
        <v>132</v>
      </c>
      <c r="G49" t="n" s="432">
        <v>0.0</v>
      </c>
      <c r="H49" t="n" s="433">
        <v>0.0</v>
      </c>
      <c r="I49" t="n" s="434">
        <v>0.0</v>
      </c>
    </row>
    <row r="50">
      <c r="A50" t="s" s="435">
        <v>133</v>
      </c>
      <c r="B50" s="436">
        <f>HYPERLINK("D:\Java\git\MethodDemosGit\MethodDemos\output\groundtruth\TUW-197422.pdf")</f>
      </c>
      <c r="C50" s="437">
        <f>HYPERLINK("D:\Java\git\MethodDemosGit\MethodDemos\output\result\result-TUW-197422-xstream.xml")</f>
      </c>
      <c r="D50" s="438">
        <f>HYPERLINK("D:\Java\git\MethodDemosGit\MethodDemos\output\extracted\cermine\cermine-TUW-197422-xstream.xml")</f>
      </c>
      <c r="E50" t="s" s="439">
        <v>134</v>
      </c>
      <c r="F50" t="s" s="440">
        <v>134</v>
      </c>
      <c r="G50" t="n" s="441">
        <v>1.0</v>
      </c>
      <c r="H50" t="n" s="442">
        <v>1.0</v>
      </c>
      <c r="I50" t="n" s="443">
        <v>1.0</v>
      </c>
    </row>
    <row r="51">
      <c r="A51" t="s" s="444">
        <v>135</v>
      </c>
      <c r="B51" s="445">
        <f>HYPERLINK("D:\Java\git\MethodDemosGit\MethodDemos\output\groundtruth\TUW-197852.pdf")</f>
      </c>
      <c r="C51" s="446">
        <f>HYPERLINK("D:\Java\git\MethodDemosGit\MethodDemos\output\result\result-TUW-197852-xstream.xml")</f>
      </c>
      <c r="D51" s="447">
        <f>HYPERLINK("D:\Java\git\MethodDemosGit\MethodDemos\output\extracted\cermine\cermine-TUW-197852-xstream.xml")</f>
      </c>
      <c r="E51" t="s" s="448">
        <v>136</v>
      </c>
      <c r="F51" t="s">
        <v>23</v>
      </c>
      <c r="G51" t="s" s="449">
        <v>24</v>
      </c>
      <c r="H51" t="n" s="450">
        <v>0.0</v>
      </c>
      <c r="I51" t="n" s="451">
        <v>0.0</v>
      </c>
    </row>
    <row r="52">
      <c r="A52" t="s" s="452">
        <v>137</v>
      </c>
      <c r="B52" s="453">
        <f>HYPERLINK("D:\Java\git\MethodDemosGit\MethodDemos\output\groundtruth\TUW-198400.pdf")</f>
      </c>
      <c r="C52" s="454">
        <f>HYPERLINK("D:\Java\git\MethodDemosGit\MethodDemos\output\result\result-TUW-198400-xstream.xml")</f>
      </c>
      <c r="D52" s="455">
        <f>HYPERLINK("D:\Java\git\MethodDemosGit\MethodDemos\output\extracted\cermine\cermine-TUW-198400-xstream.xml")</f>
      </c>
      <c r="E52" t="s" s="456">
        <v>138</v>
      </c>
      <c r="F52" t="s" s="457">
        <v>139</v>
      </c>
      <c r="G52" t="n" s="458">
        <v>0.0</v>
      </c>
      <c r="H52" t="n" s="459">
        <v>0.0</v>
      </c>
      <c r="I52" t="n" s="460">
        <v>0.0</v>
      </c>
    </row>
    <row r="53">
      <c r="A53" t="s" s="461">
        <v>140</v>
      </c>
      <c r="B53" s="462">
        <f>HYPERLINK("D:\Java\git\MethodDemosGit\MethodDemos\output\groundtruth\TUW-198401.pdf")</f>
      </c>
      <c r="C53" s="463">
        <f>HYPERLINK("D:\Java\git\MethodDemosGit\MethodDemos\output\result\result-TUW-198401-xstream.xml")</f>
      </c>
      <c r="D53" s="464">
        <f>HYPERLINK("D:\Java\git\MethodDemosGit\MethodDemos\output\extracted\cermine\cermine-TUW-198401-xstream.xml")</f>
      </c>
      <c r="E53" t="s" s="465">
        <v>141</v>
      </c>
      <c r="F53" t="s" s="466">
        <v>141</v>
      </c>
      <c r="G53" t="n" s="467">
        <v>1.0</v>
      </c>
      <c r="H53" t="n" s="468">
        <v>1.0</v>
      </c>
      <c r="I53" t="n" s="469">
        <v>1.0</v>
      </c>
    </row>
    <row r="54">
      <c r="A54" t="s" s="470">
        <v>142</v>
      </c>
      <c r="B54" s="471">
        <f>HYPERLINK("D:\Java\git\MethodDemosGit\MethodDemos\output\groundtruth\TUW-198405.pdf")</f>
      </c>
      <c r="C54" s="472">
        <f>HYPERLINK("D:\Java\git\MethodDemosGit\MethodDemos\output\result\result-TUW-198405-xstream.xml")</f>
      </c>
      <c r="D54" s="473">
        <f>HYPERLINK("D:\Java\git\MethodDemosGit\MethodDemos\output\extracted\cermine\cermine-TUW-198405-xstream.xml")</f>
      </c>
      <c r="E54" t="s" s="474">
        <v>143</v>
      </c>
      <c r="F54" t="s" s="475">
        <v>144</v>
      </c>
      <c r="G54" t="n" s="476">
        <v>1.0</v>
      </c>
      <c r="H54" t="n" s="477">
        <v>1.0</v>
      </c>
      <c r="I54" t="n" s="478">
        <v>1.0</v>
      </c>
    </row>
    <row r="55">
      <c r="A55" t="s" s="479">
        <v>145</v>
      </c>
      <c r="B55" s="480">
        <f>HYPERLINK("D:\Java\git\MethodDemosGit\MethodDemos\output\groundtruth\TUW-198408.pdf")</f>
      </c>
      <c r="C55" s="481">
        <f>HYPERLINK("D:\Java\git\MethodDemosGit\MethodDemos\output\result\result-TUW-198408-xstream.xml")</f>
      </c>
      <c r="D55" s="482">
        <f>HYPERLINK("D:\Java\git\MethodDemosGit\MethodDemos\output\extracted\cermine\cermine-TUW-198408-xstream.xml")</f>
      </c>
      <c r="E55" t="s" s="483">
        <v>146</v>
      </c>
      <c r="F55" t="s" s="484">
        <v>147</v>
      </c>
      <c r="G55" t="n" s="485">
        <v>1.0</v>
      </c>
      <c r="H55" t="n" s="486">
        <v>1.0</v>
      </c>
      <c r="I55" t="n" s="487">
        <v>1.0</v>
      </c>
    </row>
    <row r="56">
      <c r="A56" t="s" s="488">
        <v>148</v>
      </c>
      <c r="B56" s="489">
        <f>HYPERLINK("D:\Java\git\MethodDemosGit\MethodDemos\output\groundtruth\TUW-200745.pdf")</f>
      </c>
      <c r="C56" s="490">
        <f>HYPERLINK("D:\Java\git\MethodDemosGit\MethodDemos\output\result\result-TUW-200745-xstream.xml")</f>
      </c>
      <c r="D56" s="491">
        <f>HYPERLINK("D:\Java\git\MethodDemosGit\MethodDemos\output\extracted\cermine\cermine-TUW-200745-xstream.xml")</f>
      </c>
      <c r="E56" t="s" s="492">
        <v>149</v>
      </c>
      <c r="F56" t="s" s="493">
        <v>150</v>
      </c>
      <c r="G56" t="n" s="494">
        <v>0.0</v>
      </c>
      <c r="H56" t="n" s="495">
        <v>0.0</v>
      </c>
      <c r="I56" t="n" s="496">
        <v>0.0</v>
      </c>
    </row>
    <row r="57">
      <c r="A57" t="s" s="497">
        <v>151</v>
      </c>
      <c r="B57" s="498">
        <f>HYPERLINK("D:\Java\git\MethodDemosGit\MethodDemos\output\groundtruth\TUW-200748.pdf")</f>
      </c>
      <c r="C57" s="499">
        <f>HYPERLINK("D:\Java\git\MethodDemosGit\MethodDemos\output\result\result-TUW-200748-xstream.xml")</f>
      </c>
      <c r="D57" s="500">
        <f>HYPERLINK("D:\Java\git\MethodDemosGit\MethodDemos\output\extracted\cermine\cermine-TUW-200748-xstream.xml")</f>
      </c>
      <c r="E57" t="s" s="501">
        <v>152</v>
      </c>
      <c r="F57" t="s" s="502">
        <v>150</v>
      </c>
      <c r="G57" t="n" s="503">
        <v>0.0</v>
      </c>
      <c r="H57" t="n" s="504">
        <v>0.0</v>
      </c>
      <c r="I57" t="n" s="505">
        <v>0.0</v>
      </c>
    </row>
    <row r="58">
      <c r="A58" t="s" s="506">
        <v>153</v>
      </c>
      <c r="B58" s="507">
        <f>HYPERLINK("D:\Java\git\MethodDemosGit\MethodDemos\output\groundtruth\TUW-200948.pdf")</f>
      </c>
      <c r="C58" s="508">
        <f>HYPERLINK("D:\Java\git\MethodDemosGit\MethodDemos\output\result\result-TUW-200948-xstream.xml")</f>
      </c>
      <c r="D58" s="509">
        <f>HYPERLINK("D:\Java\git\MethodDemosGit\MethodDemos\output\extracted\cermine\cermine-TUW-200948-xstream.xml")</f>
      </c>
      <c r="E58" t="s" s="510">
        <v>154</v>
      </c>
      <c r="F58" t="s" s="511">
        <v>155</v>
      </c>
      <c r="G58" t="n" s="512">
        <v>1.0</v>
      </c>
      <c r="H58" t="n" s="513">
        <v>1.0</v>
      </c>
      <c r="I58" t="n" s="514">
        <v>1.0</v>
      </c>
    </row>
    <row r="59">
      <c r="A59" t="s" s="515">
        <v>156</v>
      </c>
      <c r="B59" s="516">
        <f>HYPERLINK("D:\Java\git\MethodDemosGit\MethodDemos\output\groundtruth\TUW-200950.pdf")</f>
      </c>
      <c r="C59" s="517">
        <f>HYPERLINK("D:\Java\git\MethodDemosGit\MethodDemos\output\result\result-TUW-200950-xstream.xml")</f>
      </c>
      <c r="D59" s="518">
        <f>HYPERLINK("D:\Java\git\MethodDemosGit\MethodDemos\output\extracted\cermine\cermine-TUW-200950-xstream.xml")</f>
      </c>
      <c r="E59" t="s" s="519">
        <v>157</v>
      </c>
      <c r="F59" t="s" s="520">
        <v>158</v>
      </c>
      <c r="G59" t="n" s="521">
        <v>1.0</v>
      </c>
      <c r="H59" t="n" s="522">
        <v>1.0</v>
      </c>
      <c r="I59" t="n" s="523">
        <v>1.0</v>
      </c>
    </row>
    <row r="60">
      <c r="A60" t="s" s="524">
        <v>159</v>
      </c>
      <c r="B60" s="525">
        <f>HYPERLINK("D:\Java\git\MethodDemosGit\MethodDemos\output\groundtruth\TUW-200959.pdf")</f>
      </c>
      <c r="C60" s="526">
        <f>HYPERLINK("D:\Java\git\MethodDemosGit\MethodDemos\output\result\result-TUW-200959-xstream.xml")</f>
      </c>
      <c r="D60" s="527">
        <f>HYPERLINK("D:\Java\git\MethodDemosGit\MethodDemos\output\extracted\cermine\cermine-TUW-200959-xstream.xml")</f>
      </c>
      <c r="E60" t="s" s="528">
        <v>160</v>
      </c>
      <c r="F60" t="s" s="529">
        <v>161</v>
      </c>
      <c r="G60" t="n" s="530">
        <v>1.0</v>
      </c>
      <c r="H60" t="n" s="531">
        <v>1.0</v>
      </c>
      <c r="I60" t="n" s="532">
        <v>1.0</v>
      </c>
    </row>
    <row r="61">
      <c r="A61" t="s" s="533">
        <v>162</v>
      </c>
      <c r="B61" s="534">
        <f>HYPERLINK("D:\Java\git\MethodDemosGit\MethodDemos\output\groundtruth\TUW-201066.pdf")</f>
      </c>
      <c r="C61" s="535">
        <f>HYPERLINK("D:\Java\git\MethodDemosGit\MethodDemos\output\result\result-TUW-201066-xstream.xml")</f>
      </c>
      <c r="D61" s="536">
        <f>HYPERLINK("D:\Java\git\MethodDemosGit\MethodDemos\output\extracted\cermine\cermine-TUW-201066-xstream.xml")</f>
      </c>
      <c r="E61" t="s">
        <v>23</v>
      </c>
      <c r="F61" t="s">
        <v>23</v>
      </c>
      <c r="G61" t="s" s="537">
        <v>24</v>
      </c>
      <c r="H61" t="s" s="538">
        <v>27</v>
      </c>
      <c r="I61" t="s" s="539">
        <v>79</v>
      </c>
    </row>
    <row r="62">
      <c r="A62" t="s" s="540">
        <v>163</v>
      </c>
      <c r="B62" s="541">
        <f>HYPERLINK("D:\Java\git\MethodDemosGit\MethodDemos\output\groundtruth\TUW-201160.pdf")</f>
      </c>
      <c r="C62" s="542">
        <f>HYPERLINK("D:\Java\git\MethodDemosGit\MethodDemos\output\result\result-TUW-201160-xstream.xml")</f>
      </c>
      <c r="D62" s="543">
        <f>HYPERLINK("D:\Java\git\MethodDemosGit\MethodDemos\output\extracted\cermine\cermine-TUW-201160-xstream.xml")</f>
      </c>
      <c r="E62" t="s">
        <v>23</v>
      </c>
      <c r="F62" t="s" s="544">
        <v>164</v>
      </c>
      <c r="G62" t="n" s="545">
        <v>0.0</v>
      </c>
      <c r="H62" t="s" s="546">
        <v>27</v>
      </c>
      <c r="I62" t="n" s="547">
        <v>0.0</v>
      </c>
    </row>
    <row r="63">
      <c r="A63" t="s" s="548">
        <v>165</v>
      </c>
      <c r="B63" s="549">
        <f>HYPERLINK("D:\Java\git\MethodDemosGit\MethodDemos\output\groundtruth\TUW-201167.pdf")</f>
      </c>
      <c r="C63" s="550">
        <f>HYPERLINK("D:\Java\git\MethodDemosGit\MethodDemos\output\result\result-TUW-201167-xstream.xml")</f>
      </c>
      <c r="D63" s="551">
        <f>HYPERLINK("D:\Java\git\MethodDemosGit\MethodDemos\output\extracted\cermine\cermine-TUW-201167-xstream.xml")</f>
      </c>
      <c r="E63" t="s">
        <v>23</v>
      </c>
      <c r="F63" t="s">
        <v>23</v>
      </c>
      <c r="G63" t="s" s="552">
        <v>24</v>
      </c>
      <c r="H63" t="s" s="553">
        <v>27</v>
      </c>
      <c r="I63" t="s" s="554">
        <v>79</v>
      </c>
    </row>
    <row r="64">
      <c r="A64" t="s" s="555">
        <v>166</v>
      </c>
      <c r="B64" s="556">
        <f>HYPERLINK("D:\Java\git\MethodDemosGit\MethodDemos\output\groundtruth\TUW-201821.pdf")</f>
      </c>
      <c r="C64" s="557">
        <f>HYPERLINK("D:\Java\git\MethodDemosGit\MethodDemos\output\result\result-TUW-201821-xstream.xml")</f>
      </c>
      <c r="D64" s="558">
        <f>HYPERLINK("D:\Java\git\MethodDemosGit\MethodDemos\output\extracted\cermine\cermine-TUW-201821-xstream.xml")</f>
      </c>
      <c r="E64" t="s" s="559">
        <v>167</v>
      </c>
      <c r="F64" t="s" s="560">
        <v>168</v>
      </c>
      <c r="G64" t="n" s="561">
        <v>1.0</v>
      </c>
      <c r="H64" t="n" s="562">
        <v>1.0</v>
      </c>
      <c r="I64" t="n" s="563">
        <v>1.0</v>
      </c>
    </row>
    <row r="65">
      <c r="A65" t="s" s="564">
        <v>169</v>
      </c>
      <c r="B65" s="565">
        <f>HYPERLINK("D:\Java\git\MethodDemosGit\MethodDemos\output\groundtruth\TUW-202034.pdf")</f>
      </c>
      <c r="C65" s="566">
        <f>HYPERLINK("D:\Java\git\MethodDemosGit\MethodDemos\output\result\result-TUW-202034-xstream.xml")</f>
      </c>
      <c r="D65" s="567">
        <f>HYPERLINK("D:\Java\git\MethodDemosGit\MethodDemos\output\extracted\cermine\cermine-TUW-202034-xstream.xml")</f>
      </c>
      <c r="E65" t="s" s="568">
        <v>170</v>
      </c>
      <c r="F65" t="s" s="569">
        <v>171</v>
      </c>
      <c r="G65" t="n" s="570">
        <v>0.0</v>
      </c>
      <c r="H65" t="n" s="571">
        <v>0.0</v>
      </c>
      <c r="I65" t="n" s="572">
        <v>0.0</v>
      </c>
    </row>
    <row r="66">
      <c r="A66" t="s" s="573">
        <v>172</v>
      </c>
      <c r="B66" s="574">
        <f>HYPERLINK("D:\Java\git\MethodDemosGit\MethodDemos\output\groundtruth\TUW-202824.pdf")</f>
      </c>
      <c r="C66" s="575">
        <f>HYPERLINK("D:\Java\git\MethodDemosGit\MethodDemos\output\result\result-TUW-202824-xstream.xml")</f>
      </c>
      <c r="D66" s="576">
        <f>HYPERLINK("D:\Java\git\MethodDemosGit\MethodDemos\output\extracted\cermine\cermine-TUW-202824-xstream.xml")</f>
      </c>
      <c r="E66" t="s" s="577">
        <v>173</v>
      </c>
      <c r="F66" t="s" s="578">
        <v>174</v>
      </c>
      <c r="G66" t="n" s="579">
        <v>0.0</v>
      </c>
      <c r="H66" t="n" s="580">
        <v>0.0</v>
      </c>
      <c r="I66" t="n" s="581">
        <v>0.0</v>
      </c>
    </row>
    <row r="67">
      <c r="A67" t="s" s="582">
        <v>175</v>
      </c>
      <c r="B67" s="583">
        <f>HYPERLINK("D:\Java\git\MethodDemosGit\MethodDemos\output\groundtruth\TUW-203409.pdf")</f>
      </c>
      <c r="C67" s="584">
        <f>HYPERLINK("D:\Java\git\MethodDemosGit\MethodDemos\output\result\result-TUW-203409-xstream.xml")</f>
      </c>
      <c r="D67" s="585">
        <f>HYPERLINK("D:\Java\git\MethodDemosGit\MethodDemos\output\extracted\cermine\cermine-TUW-203409-xstream.xml")</f>
      </c>
      <c r="E67" t="s" s="586">
        <v>176</v>
      </c>
      <c r="F67" t="s" s="587">
        <v>177</v>
      </c>
      <c r="G67" t="n" s="588">
        <v>1.0</v>
      </c>
      <c r="H67" t="n" s="589">
        <v>1.0</v>
      </c>
      <c r="I67" t="n" s="590">
        <v>1.0</v>
      </c>
    </row>
    <row r="68">
      <c r="A68" t="s" s="591">
        <v>178</v>
      </c>
      <c r="B68" s="592">
        <f>HYPERLINK("D:\Java\git\MethodDemosGit\MethodDemos\output\groundtruth\TUW-203924.pdf")</f>
      </c>
      <c r="C68" s="593">
        <f>HYPERLINK("D:\Java\git\MethodDemosGit\MethodDemos\output\result\result-TUW-203924-xstream.xml")</f>
      </c>
      <c r="D68" s="594">
        <f>HYPERLINK("D:\Java\git\MethodDemosGit\MethodDemos\output\extracted\cermine\cermine-TUW-203924-xstream.xml")</f>
      </c>
      <c r="E68" t="s" s="595">
        <v>179</v>
      </c>
      <c r="F68" t="s" s="596">
        <v>180</v>
      </c>
      <c r="G68" t="n" s="597">
        <v>1.0</v>
      </c>
      <c r="H68" t="n" s="598">
        <v>1.0</v>
      </c>
      <c r="I68" t="n" s="599">
        <v>1.0</v>
      </c>
    </row>
    <row r="69">
      <c r="A69" t="s" s="600">
        <v>181</v>
      </c>
      <c r="B69" s="601">
        <f>HYPERLINK("D:\Java\git\MethodDemosGit\MethodDemos\output\groundtruth\TUW-204724.pdf")</f>
      </c>
      <c r="C69" s="602">
        <f>HYPERLINK("D:\Java\git\MethodDemosGit\MethodDemos\output\result\result-TUW-204724-xstream.xml")</f>
      </c>
      <c r="D69" s="603">
        <f>HYPERLINK("D:\Java\git\MethodDemosGit\MethodDemos\output\extracted\cermine\cermine-TUW-204724-xstream.xml")</f>
      </c>
      <c r="E69" t="s" s="604">
        <v>182</v>
      </c>
      <c r="F69" t="s" s="605">
        <v>183</v>
      </c>
      <c r="G69" t="n" s="606">
        <v>1.0</v>
      </c>
      <c r="H69" t="n" s="607">
        <v>1.0</v>
      </c>
      <c r="I69" t="n" s="608">
        <v>1.0</v>
      </c>
    </row>
    <row r="70">
      <c r="A70" t="s" s="609">
        <v>184</v>
      </c>
      <c r="B70" s="610">
        <f>HYPERLINK("D:\Java\git\MethodDemosGit\MethodDemos\output\groundtruth\TUW-205557.pdf")</f>
      </c>
      <c r="C70" s="611">
        <f>HYPERLINK("D:\Java\git\MethodDemosGit\MethodDemos\output\result\result-TUW-205557-xstream.xml")</f>
      </c>
      <c r="D70" s="612">
        <f>HYPERLINK("D:\Java\git\MethodDemosGit\MethodDemos\output\extracted\cermine\cermine-TUW-205557-xstream.xml")</f>
      </c>
      <c r="E70" t="s" s="613">
        <v>185</v>
      </c>
      <c r="F70" t="s" s="614">
        <v>186</v>
      </c>
      <c r="G70" t="n" s="615">
        <v>1.0</v>
      </c>
      <c r="H70" t="n" s="616">
        <v>1.0</v>
      </c>
      <c r="I70" t="n" s="617">
        <v>1.0</v>
      </c>
    </row>
    <row r="71">
      <c r="A71" t="s" s="618">
        <v>187</v>
      </c>
      <c r="B71" s="619">
        <f>HYPERLINK("D:\Java\git\MethodDemosGit\MethodDemos\output\groundtruth\TUW-205933.pdf")</f>
      </c>
      <c r="C71" s="620">
        <f>HYPERLINK("D:\Java\git\MethodDemosGit\MethodDemos\output\result\result-TUW-205933-xstream.xml")</f>
      </c>
      <c r="D71" s="621">
        <f>HYPERLINK("D:\Java\git\MethodDemosGit\MethodDemos\output\extracted\cermine\cermine-TUW-205933-xstream.xml")</f>
      </c>
      <c r="E71" t="s" s="622">
        <v>188</v>
      </c>
      <c r="F71" t="s" s="623">
        <v>189</v>
      </c>
      <c r="G71" t="n" s="624">
        <v>1.0</v>
      </c>
      <c r="H71" t="n" s="625">
        <v>1.0</v>
      </c>
      <c r="I71" t="n" s="626">
        <v>1.0</v>
      </c>
    </row>
    <row r="72">
      <c r="A72" t="s" s="627">
        <v>190</v>
      </c>
      <c r="B72" s="628">
        <f>HYPERLINK("D:\Java\git\MethodDemosGit\MethodDemos\output\groundtruth\TUW-213513.pdf")</f>
      </c>
      <c r="C72" s="629">
        <f>HYPERLINK("D:\Java\git\MethodDemosGit\MethodDemos\output\result\result-TUW-213513-xstream.xml")</f>
      </c>
      <c r="D72" s="630">
        <f>HYPERLINK("D:\Java\git\MethodDemosGit\MethodDemos\output\extracted\cermine\cermine-TUW-213513-xstream.xml")</f>
      </c>
      <c r="E72" t="s">
        <v>23</v>
      </c>
      <c r="F72" t="s" s="631">
        <v>191</v>
      </c>
      <c r="G72" t="n" s="632">
        <v>0.0</v>
      </c>
      <c r="H72" t="s" s="633">
        <v>27</v>
      </c>
      <c r="I72" t="n" s="634">
        <v>0.0</v>
      </c>
    </row>
    <row r="73">
      <c r="A73" t="s" s="635">
        <v>192</v>
      </c>
      <c r="B73" s="636">
        <f>HYPERLINK("D:\Java\git\MethodDemosGit\MethodDemos\output\groundtruth\TUW-216744.pdf")</f>
      </c>
      <c r="C73" s="637">
        <f>HYPERLINK("D:\Java\git\MethodDemosGit\MethodDemos\output\result\result-TUW-216744-xstream.xml")</f>
      </c>
      <c r="D73" s="638">
        <f>HYPERLINK("D:\Java\git\MethodDemosGit\MethodDemos\output\extracted\cermine\cermine-TUW-216744-xstream.xml")</f>
      </c>
      <c r="E73" t="s" s="639">
        <v>193</v>
      </c>
      <c r="F73" t="s" s="640">
        <v>193</v>
      </c>
      <c r="G73" t="n" s="641">
        <v>1.0</v>
      </c>
      <c r="H73" t="n" s="642">
        <v>1.0</v>
      </c>
      <c r="I73" t="n" s="643">
        <v>1.0</v>
      </c>
    </row>
    <row r="74">
      <c r="A74" t="s" s="644">
        <v>194</v>
      </c>
      <c r="B74" s="645">
        <f>HYPERLINK("D:\Java\git\MethodDemosGit\MethodDemos\output\groundtruth\TUW-217690.pdf")</f>
      </c>
      <c r="C74" s="646">
        <f>HYPERLINK("D:\Java\git\MethodDemosGit\MethodDemos\output\result\result-TUW-217690-xstream.xml")</f>
      </c>
      <c r="D74" s="647">
        <f>HYPERLINK("D:\Java\git\MethodDemosGit\MethodDemos\output\extracted\cermine\cermine-TUW-217690-xstream.xml")</f>
      </c>
      <c r="E74" t="s" s="648">
        <v>195</v>
      </c>
      <c r="F74" t="s" s="649">
        <v>95</v>
      </c>
      <c r="G74" t="s" s="650">
        <v>24</v>
      </c>
      <c r="H74" t="n" s="651">
        <v>0.0</v>
      </c>
      <c r="I74" t="n" s="652">
        <v>0.0</v>
      </c>
    </row>
    <row r="75">
      <c r="A75" t="s" s="653">
        <v>196</v>
      </c>
      <c r="B75" s="654">
        <f>HYPERLINK("D:\Java\git\MethodDemosGit\MethodDemos\output\groundtruth\TUW-217971.pdf")</f>
      </c>
      <c r="C75" s="655">
        <f>HYPERLINK("D:\Java\git\MethodDemosGit\MethodDemos\output\result\result-TUW-217971-xstream.xml")</f>
      </c>
      <c r="D75" s="656">
        <f>HYPERLINK("D:\Java\git\MethodDemosGit\MethodDemos\output\extracted\cermine\cermine-TUW-217971-xstream.xml")</f>
      </c>
      <c r="E75" t="s" s="657">
        <v>197</v>
      </c>
      <c r="F75" t="s" s="658">
        <v>198</v>
      </c>
      <c r="G75" t="n" s="659">
        <v>1.0</v>
      </c>
      <c r="H75" t="n" s="660">
        <v>1.0</v>
      </c>
      <c r="I75" t="n" s="661">
        <v>1.0</v>
      </c>
    </row>
    <row r="76">
      <c r="A76" t="s" s="662">
        <v>199</v>
      </c>
      <c r="B76" s="663">
        <f>HYPERLINK("D:\Java\git\MethodDemosGit\MethodDemos\output\groundtruth\TUW-221215.pdf")</f>
      </c>
      <c r="C76" s="664">
        <f>HYPERLINK("D:\Java\git\MethodDemosGit\MethodDemos\output\result\result-TUW-221215-xstream.xml")</f>
      </c>
      <c r="D76" s="665">
        <f>HYPERLINK("D:\Java\git\MethodDemosGit\MethodDemos\output\extracted\cermine\cermine-TUW-221215-xstream.xml")</f>
      </c>
      <c r="E76" t="s" s="666">
        <v>200</v>
      </c>
      <c r="F76" t="s" s="667">
        <v>201</v>
      </c>
      <c r="G76" t="n" s="668">
        <v>0.0</v>
      </c>
      <c r="H76" t="n" s="669">
        <v>0.0</v>
      </c>
      <c r="I76" t="n" s="670">
        <v>0.0</v>
      </c>
    </row>
    <row r="77">
      <c r="A77" t="s" s="671">
        <v>202</v>
      </c>
      <c r="B77" s="672">
        <f>HYPERLINK("D:\Java\git\MethodDemosGit\MethodDemos\output\groundtruth\TUW-223906.pdf")</f>
      </c>
      <c r="C77" s="673">
        <f>HYPERLINK("D:\Java\git\MethodDemosGit\MethodDemos\output\result\result-TUW-223906-xstream.xml")</f>
      </c>
      <c r="D77" s="674">
        <f>HYPERLINK("D:\Java\git\MethodDemosGit\MethodDemos\output\extracted\cermine\cermine-TUW-223906-xstream.xml")</f>
      </c>
      <c r="E77" t="s" s="675">
        <v>203</v>
      </c>
      <c r="F77" t="s" s="676">
        <v>203</v>
      </c>
      <c r="G77" t="n" s="677">
        <v>1.0</v>
      </c>
      <c r="H77" t="n" s="678">
        <v>1.0</v>
      </c>
      <c r="I77" t="n" s="679">
        <v>1.0</v>
      </c>
    </row>
    <row r="78">
      <c r="A78" t="s" s="680">
        <v>204</v>
      </c>
      <c r="B78" s="681">
        <f>HYPERLINK("D:\Java\git\MethodDemosGit\MethodDemos\output\groundtruth\TUW-223973.pdf")</f>
      </c>
      <c r="C78" s="682">
        <f>HYPERLINK("D:\Java\git\MethodDemosGit\MethodDemos\output\result\result-TUW-223973-xstream.xml")</f>
      </c>
      <c r="D78" s="683">
        <f>HYPERLINK("D:\Java\git\MethodDemosGit\MethodDemos\output\extracted\cermine\cermine-TUW-223973-xstream.xml")</f>
      </c>
      <c r="E78" t="s" s="684">
        <v>205</v>
      </c>
      <c r="F78" t="s" s="685">
        <v>206</v>
      </c>
      <c r="G78" t="n" s="686">
        <v>1.0</v>
      </c>
      <c r="H78" t="n" s="687">
        <v>1.0</v>
      </c>
      <c r="I78" t="n" s="688">
        <v>1.0</v>
      </c>
    </row>
    <row r="79">
      <c r="A79" t="s" s="689">
        <v>207</v>
      </c>
      <c r="B79" s="690">
        <f>HYPERLINK("D:\Java\git\MethodDemosGit\MethodDemos\output\groundtruth\TUW-225252.pdf")</f>
      </c>
      <c r="C79" s="691">
        <f>HYPERLINK("D:\Java\git\MethodDemosGit\MethodDemos\output\result\result-TUW-225252-xstream.xml")</f>
      </c>
      <c r="D79" s="692">
        <f>HYPERLINK("D:\Java\git\MethodDemosGit\MethodDemos\output\extracted\cermine\cermine-TUW-225252-xstream.xml")</f>
      </c>
      <c r="E79" t="s">
        <v>23</v>
      </c>
      <c r="F79" t="s" s="693">
        <v>208</v>
      </c>
      <c r="G79" t="n" s="694">
        <v>0.0</v>
      </c>
      <c r="H79" t="s" s="695">
        <v>27</v>
      </c>
      <c r="I79" t="n" s="696">
        <v>0.0</v>
      </c>
    </row>
    <row r="80">
      <c r="A80" t="s" s="697">
        <v>209</v>
      </c>
      <c r="B80" s="698">
        <f>HYPERLINK("D:\Java\git\MethodDemosGit\MethodDemos\output\groundtruth\TUW-226000.pdf")</f>
      </c>
      <c r="C80" s="699">
        <f>HYPERLINK("D:\Java\git\MethodDemosGit\MethodDemos\output\result\result-TUW-226000-xstream.xml")</f>
      </c>
      <c r="D80" s="700">
        <f>HYPERLINK("D:\Java\git\MethodDemosGit\MethodDemos\output\extracted\cermine\cermine-TUW-226000-xstream.xml")</f>
      </c>
      <c r="E80" t="s" s="701">
        <v>210</v>
      </c>
      <c r="F80" t="s" s="702">
        <v>211</v>
      </c>
      <c r="G80" t="n" s="703">
        <v>1.0</v>
      </c>
      <c r="H80" t="n" s="704">
        <v>1.0</v>
      </c>
      <c r="I80" t="n" s="705">
        <v>1.0</v>
      </c>
    </row>
    <row r="81">
      <c r="A81" t="s" s="706">
        <v>212</v>
      </c>
      <c r="B81" s="707">
        <f>HYPERLINK("D:\Java\git\MethodDemosGit\MethodDemos\output\groundtruth\TUW-226016.pdf")</f>
      </c>
      <c r="C81" s="708">
        <f>HYPERLINK("D:\Java\git\MethodDemosGit\MethodDemos\output\result\result-TUW-226016-xstream.xml")</f>
      </c>
      <c r="D81" s="709">
        <f>HYPERLINK("D:\Java\git\MethodDemosGit\MethodDemos\output\extracted\cermine\cermine-TUW-226016-xstream.xml")</f>
      </c>
      <c r="E81" t="s" s="710">
        <v>213</v>
      </c>
      <c r="F81" t="s">
        <v>23</v>
      </c>
      <c r="G81" t="s" s="711">
        <v>24</v>
      </c>
      <c r="H81" t="n" s="712">
        <v>0.0</v>
      </c>
      <c r="I81" t="n" s="713">
        <v>0.0</v>
      </c>
    </row>
    <row r="82">
      <c r="A82" t="s" s="714">
        <v>214</v>
      </c>
      <c r="B82" s="715">
        <f>HYPERLINK("D:\Java\git\MethodDemosGit\MethodDemos\output\groundtruth\TUW-228620.pdf")</f>
      </c>
      <c r="C82" s="716">
        <f>HYPERLINK("D:\Java\git\MethodDemosGit\MethodDemos\output\result\result-TUW-228620-xstream.xml")</f>
      </c>
      <c r="D82" s="717">
        <f>HYPERLINK("D:\Java\git\MethodDemosGit\MethodDemos\output\extracted\cermine\cermine-TUW-228620-xstream.xml")</f>
      </c>
      <c r="E82" t="s" s="718">
        <v>215</v>
      </c>
      <c r="F82" t="s" s="719">
        <v>216</v>
      </c>
      <c r="G82" t="n" s="720">
        <v>0.0</v>
      </c>
      <c r="H82" t="n" s="721">
        <v>0.0</v>
      </c>
      <c r="I82" t="n" s="722">
        <v>0.0</v>
      </c>
    </row>
    <row r="83">
      <c r="A83" t="s" s="723">
        <v>217</v>
      </c>
      <c r="B83" s="724">
        <f>HYPERLINK("D:\Java\git\MethodDemosGit\MethodDemos\output\groundtruth\TUW-231707.pdf")</f>
      </c>
      <c r="C83" s="725">
        <f>HYPERLINK("D:\Java\git\MethodDemosGit\MethodDemos\output\result\result-TUW-231707-xstream.xml")</f>
      </c>
      <c r="D83" s="726">
        <f>HYPERLINK("D:\Java\git\MethodDemosGit\MethodDemos\output\extracted\cermine\cermine-TUW-231707-xstream.xml")</f>
      </c>
      <c r="E83" t="s" s="727">
        <v>218</v>
      </c>
      <c r="F83" t="s" s="728">
        <v>219</v>
      </c>
      <c r="G83" t="n" s="729">
        <v>0.0</v>
      </c>
      <c r="H83" t="n" s="730">
        <v>0.0</v>
      </c>
      <c r="I83" t="n" s="731">
        <v>0.0</v>
      </c>
    </row>
    <row r="84">
      <c r="A84" t="s" s="732">
        <v>220</v>
      </c>
      <c r="B84" s="733">
        <f>HYPERLINK("D:\Java\git\MethodDemosGit\MethodDemos\output\groundtruth\TUW-233317.pdf")</f>
      </c>
      <c r="C84" s="734">
        <f>HYPERLINK("D:\Java\git\MethodDemosGit\MethodDemos\output\result\result-TUW-233317-xstream.xml")</f>
      </c>
      <c r="D84" s="735">
        <f>HYPERLINK("D:\Java\git\MethodDemosGit\MethodDemos\output\extracted\cermine\cermine-TUW-233317-xstream.xml")</f>
      </c>
      <c r="E84" t="s" s="736">
        <v>221</v>
      </c>
      <c r="F84" t="s" s="737">
        <v>222</v>
      </c>
      <c r="G84" t="n" s="738">
        <v>1.0</v>
      </c>
      <c r="H84" t="n" s="739">
        <v>1.0</v>
      </c>
      <c r="I84" t="n" s="740">
        <v>1.0</v>
      </c>
    </row>
    <row r="85">
      <c r="A85" t="s" s="741">
        <v>223</v>
      </c>
      <c r="B85" s="742">
        <f>HYPERLINK("D:\Java\git\MethodDemosGit\MethodDemos\output\groundtruth\TUW-233657.pdf")</f>
      </c>
      <c r="C85" s="743">
        <f>HYPERLINK("D:\Java\git\MethodDemosGit\MethodDemos\output\result\result-TUW-233657-xstream.xml")</f>
      </c>
      <c r="D85" s="744">
        <f>HYPERLINK("D:\Java\git\MethodDemosGit\MethodDemos\output\extracted\cermine\cermine-TUW-233657-xstream.xml")</f>
      </c>
      <c r="E85" t="s" s="745">
        <v>224</v>
      </c>
      <c r="F85" t="s" s="746">
        <v>225</v>
      </c>
      <c r="G85" t="n" s="747">
        <v>1.0</v>
      </c>
      <c r="H85" t="n" s="748">
        <v>1.0</v>
      </c>
      <c r="I85" t="n" s="749">
        <v>1.0</v>
      </c>
    </row>
    <row r="86">
      <c r="A86" t="s" s="750">
        <v>226</v>
      </c>
      <c r="B86" s="751">
        <f>HYPERLINK("D:\Java\git\MethodDemosGit\MethodDemos\output\groundtruth\TUW-236063.pdf")</f>
      </c>
      <c r="C86" s="752">
        <f>HYPERLINK("D:\Java\git\MethodDemosGit\MethodDemos\output\result\result-TUW-236063-xstream.xml")</f>
      </c>
      <c r="D86" s="753">
        <f>HYPERLINK("D:\Java\git\MethodDemosGit\MethodDemos\output\extracted\cermine\cermine-TUW-236063-xstream.xml")</f>
      </c>
      <c r="E86" t="s" s="754">
        <v>227</v>
      </c>
      <c r="F86" t="s" s="755">
        <v>228</v>
      </c>
      <c r="G86" t="n" s="756">
        <v>1.0</v>
      </c>
      <c r="H86" t="n" s="757">
        <v>1.0</v>
      </c>
      <c r="I86" t="n" s="758">
        <v>1.0</v>
      </c>
    </row>
    <row r="87">
      <c r="A87" t="s" s="759">
        <v>229</v>
      </c>
      <c r="B87" s="760">
        <f>HYPERLINK("D:\Java\git\MethodDemosGit\MethodDemos\output\groundtruth\TUW-236120.pdf")</f>
      </c>
      <c r="C87" s="761">
        <f>HYPERLINK("D:\Java\git\MethodDemosGit\MethodDemos\output\result\result-TUW-236120-xstream.xml")</f>
      </c>
      <c r="D87" s="762">
        <f>HYPERLINK("D:\Java\git\MethodDemosGit\MethodDemos\output\extracted\cermine\cermine-TUW-236120-xstream.xml")</f>
      </c>
      <c r="E87" t="s" s="763">
        <v>230</v>
      </c>
      <c r="F87" t="s" s="764">
        <v>231</v>
      </c>
      <c r="G87" t="n" s="765">
        <v>1.0</v>
      </c>
      <c r="H87" t="n" s="766">
        <v>1.0</v>
      </c>
      <c r="I87" t="n" s="767">
        <v>1.0</v>
      </c>
    </row>
    <row r="88">
      <c r="A88" t="s" s="768">
        <v>232</v>
      </c>
      <c r="B88" s="769">
        <f>HYPERLINK("D:\Java\git\MethodDemosGit\MethodDemos\output\groundtruth\TUW-237297.pdf")</f>
      </c>
      <c r="C88" s="770">
        <f>HYPERLINK("D:\Java\git\MethodDemosGit\MethodDemos\output\result\result-TUW-237297-xstream.xml")</f>
      </c>
      <c r="D88" s="771">
        <f>HYPERLINK("D:\Java\git\MethodDemosGit\MethodDemos\output\extracted\cermine\cermine-TUW-237297-xstream.xml")</f>
      </c>
      <c r="E88" t="s" s="772">
        <v>233</v>
      </c>
      <c r="F88" t="s" s="773">
        <v>233</v>
      </c>
      <c r="G88" t="n" s="774">
        <v>1.0</v>
      </c>
      <c r="H88" t="n" s="775">
        <v>1.0</v>
      </c>
      <c r="I88" t="n" s="776">
        <v>1.0</v>
      </c>
    </row>
    <row r="89">
      <c r="A89" t="s" s="777">
        <v>234</v>
      </c>
      <c r="B89" s="778">
        <f>HYPERLINK("D:\Java\git\MethodDemosGit\MethodDemos\output\groundtruth\TUW-240858.pdf")</f>
      </c>
      <c r="C89" s="779">
        <f>HYPERLINK("D:\Java\git\MethodDemosGit\MethodDemos\output\result\result-TUW-240858-xstream.xml")</f>
      </c>
      <c r="D89" s="780">
        <f>HYPERLINK("D:\Java\git\MethodDemosGit\MethodDemos\output\extracted\cermine\cermine-TUW-240858-xstream.xml")</f>
      </c>
      <c r="E89" t="s" s="781">
        <v>235</v>
      </c>
      <c r="F89" t="s" s="782">
        <v>236</v>
      </c>
      <c r="G89" t="n" s="783">
        <v>1.0</v>
      </c>
      <c r="H89" t="n" s="784">
        <v>1.0</v>
      </c>
      <c r="I89" t="n" s="785">
        <v>1.0</v>
      </c>
    </row>
    <row r="90">
      <c r="A90" t="s" s="786">
        <v>237</v>
      </c>
      <c r="B90" s="787">
        <f>HYPERLINK("D:\Java\git\MethodDemosGit\MethodDemos\output\groundtruth\TUW-245336.pdf")</f>
      </c>
      <c r="C90" s="788">
        <f>HYPERLINK("D:\Java\git\MethodDemosGit\MethodDemos\output\result\result-TUW-245336-xstream.xml")</f>
      </c>
      <c r="D90" s="789">
        <f>HYPERLINK("D:\Java\git\MethodDemosGit\MethodDemos\output\extracted\cermine\cermine-TUW-245336-xstream.xml")</f>
      </c>
      <c r="E90" t="s" s="790">
        <v>238</v>
      </c>
      <c r="F90" t="s" s="791">
        <v>239</v>
      </c>
      <c r="G90" t="n" s="792">
        <v>1.0</v>
      </c>
      <c r="H90" t="n" s="793">
        <v>1.0</v>
      </c>
      <c r="I90" t="n" s="794">
        <v>1.0</v>
      </c>
    </row>
    <row r="91">
      <c r="A91" t="s" s="795">
        <v>240</v>
      </c>
      <c r="B91" s="796">
        <f>HYPERLINK("D:\Java\git\MethodDemosGit\MethodDemos\output\groundtruth\TUW-245799.pdf")</f>
      </c>
      <c r="C91" s="797">
        <f>HYPERLINK("D:\Java\git\MethodDemosGit\MethodDemos\output\result\result-TUW-245799-xstream.xml")</f>
      </c>
      <c r="D91" s="798">
        <f>HYPERLINK("D:\Java\git\MethodDemosGit\MethodDemos\output\extracted\cermine\cermine-TUW-245799-xstream.xml")</f>
      </c>
      <c r="E91" t="s" s="799">
        <v>241</v>
      </c>
      <c r="F91" t="s" s="800">
        <v>242</v>
      </c>
      <c r="G91" t="n" s="801">
        <v>1.0</v>
      </c>
      <c r="H91" t="n" s="802">
        <v>1.0</v>
      </c>
      <c r="I91" t="n" s="803">
        <v>1.0</v>
      </c>
    </row>
    <row r="92">
      <c r="A92" t="s" s="804">
        <v>243</v>
      </c>
      <c r="B92" s="805">
        <f>HYPERLINK("D:\Java\git\MethodDemosGit\MethodDemos\output\groundtruth\TUW-247301.pdf")</f>
      </c>
      <c r="C92" s="806">
        <f>HYPERLINK("D:\Java\git\MethodDemosGit\MethodDemos\output\result\result-TUW-247301-xstream.xml")</f>
      </c>
      <c r="D92" s="807">
        <f>HYPERLINK("D:\Java\git\MethodDemosGit\MethodDemos\output\extracted\cermine\cermine-TUW-247301-xstream.xml")</f>
      </c>
      <c r="E92" t="s">
        <v>23</v>
      </c>
      <c r="F92" t="s">
        <v>23</v>
      </c>
      <c r="G92" t="s" s="808">
        <v>24</v>
      </c>
      <c r="H92" t="s" s="809">
        <v>27</v>
      </c>
      <c r="I92" t="s" s="810">
        <v>79</v>
      </c>
    </row>
    <row r="93">
      <c r="A93" t="s" s="811">
        <v>244</v>
      </c>
      <c r="B93" s="812">
        <f>HYPERLINK("D:\Java\git\MethodDemosGit\MethodDemos\output\groundtruth\TUW-247741.pdf")</f>
      </c>
      <c r="C93" s="813">
        <f>HYPERLINK("D:\Java\git\MethodDemosGit\MethodDemos\output\result\result-TUW-247741-xstream.xml")</f>
      </c>
      <c r="D93" s="814">
        <f>HYPERLINK("D:\Java\git\MethodDemosGit\MethodDemos\output\extracted\cermine\cermine-TUW-247741-xstream.xml")</f>
      </c>
      <c r="E93" t="s" s="815">
        <v>245</v>
      </c>
      <c r="F93" t="s" s="816">
        <v>246</v>
      </c>
      <c r="G93" t="n" s="817">
        <v>1.0</v>
      </c>
      <c r="H93" t="n" s="818">
        <v>1.0</v>
      </c>
      <c r="I93" t="n" s="819">
        <v>1.0</v>
      </c>
    </row>
    <row r="94">
      <c r="A94" t="s" s="820">
        <v>247</v>
      </c>
      <c r="B94" s="821">
        <f>HYPERLINK("D:\Java\git\MethodDemosGit\MethodDemos\output\groundtruth\TUW-247743.pdf")</f>
      </c>
      <c r="C94" s="822">
        <f>HYPERLINK("D:\Java\git\MethodDemosGit\MethodDemos\output\result\result-TUW-247743-xstream.xml")</f>
      </c>
      <c r="D94" s="823">
        <f>HYPERLINK("D:\Java\git\MethodDemosGit\MethodDemos\output\extracted\cermine\cermine-TUW-247743-xstream.xml")</f>
      </c>
      <c r="E94" t="s" s="824">
        <v>248</v>
      </c>
      <c r="F94" t="s">
        <v>23</v>
      </c>
      <c r="G94" t="s" s="825">
        <v>24</v>
      </c>
      <c r="H94" t="n" s="826">
        <v>0.0</v>
      </c>
      <c r="I94" t="n" s="827">
        <v>0.0</v>
      </c>
    </row>
    <row r="95">
      <c r="A95" t="s" s="828">
        <v>249</v>
      </c>
      <c r="B95" s="829">
        <f>HYPERLINK("D:\Java\git\MethodDemosGit\MethodDemos\output\groundtruth\TUW-251544.pdf")</f>
      </c>
      <c r="C95" s="830">
        <f>HYPERLINK("D:\Java\git\MethodDemosGit\MethodDemos\output\result\result-TUW-251544-xstream.xml")</f>
      </c>
      <c r="D95" s="831">
        <f>HYPERLINK("D:\Java\git\MethodDemosGit\MethodDemos\output\extracted\cermine\cermine-TUW-251544-xstream.xml")</f>
      </c>
      <c r="E95" t="s" s="832">
        <v>250</v>
      </c>
      <c r="F95" t="s" s="833">
        <v>251</v>
      </c>
      <c r="G95" t="n" s="834">
        <v>0.0</v>
      </c>
      <c r="H95" t="n" s="835">
        <v>0.0</v>
      </c>
      <c r="I95" t="n" s="836">
        <v>0.0</v>
      </c>
    </row>
    <row r="96">
      <c r="A96" t="s" s="837">
        <v>252</v>
      </c>
      <c r="B96" s="838">
        <f>HYPERLINK("D:\Java\git\MethodDemosGit\MethodDemos\output\groundtruth\TUW-252847.pdf")</f>
      </c>
      <c r="C96" s="839">
        <f>HYPERLINK("D:\Java\git\MethodDemosGit\MethodDemos\output\result\result-TUW-252847-xstream.xml")</f>
      </c>
      <c r="D96" s="840">
        <f>HYPERLINK("D:\Java\git\MethodDemosGit\MethodDemos\output\extracted\cermine\cermine-TUW-252847-xstream.xml")</f>
      </c>
      <c r="E96" t="s" s="841">
        <v>253</v>
      </c>
      <c r="F96" t="s" s="842">
        <v>254</v>
      </c>
      <c r="G96" t="n" s="843">
        <v>1.0</v>
      </c>
      <c r="H96" t="n" s="844">
        <v>1.0</v>
      </c>
      <c r="I96" t="n" s="845">
        <v>1.0</v>
      </c>
    </row>
    <row r="97">
      <c r="A97" t="s" s="846">
        <v>255</v>
      </c>
      <c r="B97" s="847">
        <f>HYPERLINK("D:\Java\git\MethodDemosGit\MethodDemos\output\groundtruth\TUW-255712.pdf")</f>
      </c>
      <c r="C97" s="848">
        <f>HYPERLINK("D:\Java\git\MethodDemosGit\MethodDemos\output\result\result-TUW-255712-xstream.xml")</f>
      </c>
      <c r="D97" s="849">
        <f>HYPERLINK("D:\Java\git\MethodDemosGit\MethodDemos\output\extracted\cermine\cermine-TUW-255712-xstream.xml")</f>
      </c>
      <c r="E97" t="s" s="850">
        <v>256</v>
      </c>
      <c r="F97" t="s" s="851">
        <v>257</v>
      </c>
      <c r="G97" t="n" s="852">
        <v>1.0</v>
      </c>
      <c r="H97" t="n" s="853">
        <v>1.0</v>
      </c>
      <c r="I97" t="n" s="854">
        <v>1.0</v>
      </c>
    </row>
    <row r="98">
      <c r="A98" t="s" s="855">
        <v>258</v>
      </c>
      <c r="B98" s="856">
        <f>HYPERLINK("D:\Java\git\MethodDemosGit\MethodDemos\output\groundtruth\TUW-256654.pdf")</f>
      </c>
      <c r="C98" s="857">
        <f>HYPERLINK("D:\Java\git\MethodDemosGit\MethodDemos\output\result\result-TUW-256654-xstream.xml")</f>
      </c>
      <c r="D98" s="858">
        <f>HYPERLINK("D:\Java\git\MethodDemosGit\MethodDemos\output\extracted\cermine\cermine-TUW-256654-xstream.xml")</f>
      </c>
      <c r="E98" t="s" s="859">
        <v>259</v>
      </c>
      <c r="F98" t="s" s="860">
        <v>260</v>
      </c>
      <c r="G98" t="n" s="861">
        <v>0.0</v>
      </c>
      <c r="H98" t="n" s="862">
        <v>0.0</v>
      </c>
      <c r="I98" t="n" s="863">
        <v>0.0</v>
      </c>
    </row>
    <row r="99">
      <c r="A99" t="s" s="864">
        <v>261</v>
      </c>
      <c r="B99" s="865">
        <f>HYPERLINK("D:\Java\git\MethodDemosGit\MethodDemos\output\groundtruth\TUW-257397.pdf")</f>
      </c>
      <c r="C99" s="866">
        <f>HYPERLINK("D:\Java\git\MethodDemosGit\MethodDemos\output\result\result-TUW-257397-xstream.xml")</f>
      </c>
      <c r="D99" s="867">
        <f>HYPERLINK("D:\Java\git\MethodDemosGit\MethodDemos\output\extracted\cermine\cermine-TUW-257397-xstream.xml")</f>
      </c>
      <c r="E99" t="s" s="868">
        <v>262</v>
      </c>
      <c r="F99" t="s" s="869">
        <v>262</v>
      </c>
      <c r="G99" t="n" s="870">
        <v>1.0</v>
      </c>
      <c r="H99" t="n" s="871">
        <v>1.0</v>
      </c>
      <c r="I99" t="n" s="872">
        <v>1.0</v>
      </c>
    </row>
    <row r="100">
      <c r="A100" t="s" s="873">
        <v>263</v>
      </c>
      <c r="B100" s="874">
        <f>HYPERLINK("D:\Java\git\MethodDemosGit\MethodDemos\output\groundtruth\TUW-257870.pdf")</f>
      </c>
      <c r="C100" s="875">
        <f>HYPERLINK("D:\Java\git\MethodDemosGit\MethodDemos\output\result\result-TUW-257870-xstream.xml")</f>
      </c>
      <c r="D100" s="876">
        <f>HYPERLINK("D:\Java\git\MethodDemosGit\MethodDemos\output\extracted\cermine\cermine-TUW-257870-xstream.xml")</f>
      </c>
      <c r="E100" t="s" s="877">
        <v>264</v>
      </c>
      <c r="F100" t="s" s="878">
        <v>264</v>
      </c>
      <c r="G100" t="n" s="879">
        <v>1.0</v>
      </c>
      <c r="H100" t="n" s="880">
        <v>1.0</v>
      </c>
      <c r="I100" t="n" s="881">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2018-04-18T09:55:32Z</dcterms:created>
  <dc:creator>Apache POI</dc:creator>
</cp:coreProperties>
</file>