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<sst xmlns="http://schemas.openxmlformats.org/spreadsheetml/2006/main" count="302" uniqueCount="299">
  <si>
    <t>TUW-137078</t>
  </si>
  <si>
    <t>INTRODUCTION
EVALUATION METHODS
RESULTS
CONCLUSION
ACKNOWLEDGEMENTS</t>
  </si>
  <si>
    <t xml:space="preserve">
ABSTRACT
INTRODUCTION
EVALUATION METHODS
RESULTS
CONCLUSION
ACKNOWLEDGEMENTS
REFERENCES
</t>
  </si>
  <si>
    <t>TUW-138011</t>
  </si>
  <si>
    <t>Introduction
The case study
Linking: the relation between a formal and informal guideline
Where does the complexity come from?
Conclusions</t>
  </si>
  <si>
    <t xml:space="preserve">
1 Introduction
2 The case study
3 Linking: the relation between a formal and informal guideline
4 Where does the complexity come from?
5 Conclusions
References
</t>
  </si>
  <si>
    <t>TUW-138447</t>
  </si>
  <si>
    <t>INTRODUCTION
STATE OF THE ART
BACKGROUND
Neural networks
Basis functions
Radial basis function networks
Linear network models
Forward selection
Non–linear network models
PROPOSED MODEL
Modified estimator for RBFN weights
Our algorithm
EXPERIMENTAL RESULTS
Training and test sets
Results
CONCLUSION AND FUTURE WORK
Alessandro Artusi
Alexander Wilkie</t>
  </si>
  <si>
    <t xml:space="preserve">
ABSTRACT
1. INTRODUCTION
2. STATE OF THE ART
3. BACKGROUND
4. PROPOSED MODEL
5. EXPERIMENTAL RESULTS
5.2. Results
6. CONCLUSION AND FUTURE WORK
REFERENCES
</t>
  </si>
  <si>
    <t>TUW-138544</t>
  </si>
  <si>
    <t>INTRODUCTION
BACKGROUND
MPEG-7 aggregation and localisation structures
Semantic feature enrichment
THE VIZIR PROJECT
Overview
General framework design
Visual feature modelling
FEATURE DERIVATION MODELLING
Overview
Feature aggregation and localisation
Semantic feature enrichment
Implementation details
CONCLUSION</t>
  </si>
  <si>
    <t xml:space="preserve">
ABSTRACT
1. INTRODUCTION
2. BACKGROUND
3. THE VIZIR PROJECT
4. FEATURE DERIVATION MODELLING
5. CONCLUSION
ACKNOWLEDGEMENTS
REFERENCES
</t>
  </si>
  <si>
    <t>TUW-138547</t>
  </si>
  <si>
    <t>Introduction
Related work
Applications and problems of Parallel Video Processing
Basic use cases
Application use cases
Problem areas
Prototype design
Architecture
Differences of VP to PSVP
Implementation
Software
Gigabit Ethernet network
Conclusions and future work
Acknowledgements</t>
  </si>
  <si>
    <t xml:space="preserve">
Abstract
1. Introduction
2. Related work
4. Prototype design
5. Implementation
6. Conclusions and future work
7. Acknowledgements
8. References
</t>
  </si>
  <si>
    <t>TUW-139299</t>
  </si>
  <si>
    <t>Introduction
The Plan Representation Language Asbru
Related Work
Design and Implementation
User Involvement
Conclusion</t>
  </si>
  <si>
    <t xml:space="preserve">
Abstract
1 Introduction
2 The Plan Representation Language Asbru
3 Related Work
4 Design and Implementation
5 User Involvement
6 Conclusion
References
</t>
  </si>
  <si>
    <t>TUW-139761</t>
  </si>
  <si>
    <t>Abstract
Zusammenfassung
Acknowledgements
Contents
Introduction
Option pricing
Basic approaches in option pricing
Some definitions and basic models
The Black-Scholes formula
Discrete-time stochastic processes and the GARCH model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A survey of existing approaches in option pricing
Neural networks
Markov chain approximation
Genetic Programming
Strategic decisions of the new approach
GARCH process
Genetic Programming
Functions and terminals
Fitness function and bloat control
Population size, number of generations and mutation
Automatic defined functions and hybrid approaches
Implementation details
Libraries
The Genetic Programming kernel
A random number generator library
GNU Scientific Library
New classes and functions
Additional functions
GPOPdata
MyGPVariables
MyGene
MyGP
MyPopulation
Executables
Overview UML diagram
Results and statistics
Statistics of the identification of the best configuration
Setting of the test environment
Test results
Utilization of the ADFs and the hybrid approaches
Comparison of the best equation found with the original process
Setting of the Genetic Algorithm
The result
The original process
Comparison of the results with other approaches
Comparison of the result with [Han98]
Comparison of the result with [DS01]
Comparison of the result with [Keb99]
Conclusion
New approaches
Summary of the result
Future issues
List of Figures
List of Tables</t>
  </si>
  <si>
    <t xml:space="preserve">
DIPLOMARBEIT
Andreas Heigl
Markt 115
5611 GROSSARL
Abstract
Acknowledgements
7 Results and statistics 46
Chapter 1
Introduction
Chapter 2
Chapter 3
Chapter 7
Results and statistics
Chapter 8
Conclusion
Bibliography
</t>
  </si>
  <si>
    <t>TUW-139769</t>
  </si>
  <si>
    <t>Introduction
Thesis Overview
Branch and Cut
Integer Programming Problems
Convex Hull of an Integer Program
Relaxations
Branch and Bound
Cutting Plane Algorithms
Branch and Cut
Local Branching
Soft vs. Hard Variable Fixing
A Basic Local Branching Framework
Local Branching Extensions
An Advanced Local Branching Framework
Basic Functionality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BCP_tm_user Class
The candidate queue
The BCP_lp_user Class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Multidimensional Knapsack Problems
Introduction
Algorithms for Knapsack Problems
Multidimensional Knapsack Problems
Heuristic Algorithms
Greedy Heuristics
Relaxation-Based Heuristics
Hybrid Algorithms
Evolutionary Algorithms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COIN/BCP patches
Adding User-Defined Messages
Extending the Candidate List
include/BCP_tm_node.hpp
include/BCP_tm_node.cpp
TM/BCP_tm_functions.cpp
Counting Pruned Nodes
TM/BCP tm msg node rec.cpp
TM/BCP tm msgproc.cpp
Aborting Local Trees
include/BCP tm node.hpp
TM/BCP tm functions
Test Scripts
Generating Log Files
Analyzing Log Files</t>
  </si>
  <si>
    <t xml:space="preserve">
DIPLOMARBEIT
Abstract
Contents
Chapter 1
Introduction
Chapter 2
1. Initialize list of all subproblems C = {S}
Chapter 3
Chapter 4
Chapter 5
Chapter 6
Chapter 7
7.1.1 Algorithms for Knapsack Problems
Chapter 8
Chapter 9
Chapter 10
Summary and Outlook
Appendix A
COIN/BCP patches
A.2.1 include/BCP tm node.hpp
A.2.2 include/BCP tm node.cpp
A.2.3 TM/BCP tm functions.cpp
A.4.1 include/BCP tm node.hpp
Appendix B
Bibliography
</t>
  </si>
  <si>
    <t>TUW-139781</t>
  </si>
  <si>
    <t>Introduction
The Multidimensional Knapsack Problem
The Memetic Algorithm Part
The Branch-and-Cut Part
Parallel Execution and Communication
Computational Experiments
Conclusions</t>
  </si>
  <si>
    <t xml:space="preserve">
1 Introduction
2 The Multidimensional Knapsack Problem
3 The Memetic Algorithm Part
4 The Branch-and-Cut Part
5 Parallel Execution and Communication
6 Computational Experiments
7 Conclusions
References
</t>
  </si>
  <si>
    <t>TUW-139785</t>
  </si>
  <si>
    <t>Introduction
Motivation
Combinatorial Optimization and Metaheuristics
Guide to the thesis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Metaheuristics
Basic Local Search
Simulated Annealing
Tabu Search
Guided Local Search
Greedy Randomized Adaptive Search Procedure
Requirements
Functionality
Local Search
Simulated Annealing
Tabu Search
Guided Local Search
Greedy Randomized Adaptive Search Procedure
Example Problem
Parameter Handling
Design
Usability
Implementation
Overview
Class reference
Class chromosome
Class ea_advbase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Experimental Results
Test Cases
Test Setup and Procedure
Results
Conclusions
List of Algorithms
List of Figures
List of Tables</t>
  </si>
  <si>
    <t xml:space="preserve">
Abstract
Guided Local Search
Experimental Results
CHAPTER 6. EXPERIMENTAL RESULTS 53
</t>
  </si>
  <si>
    <t>TUW-140047</t>
  </si>
  <si>
    <t>Introduction
MIREX 2006 Tasks
Audio Music Similarity and Retrieval
Human Evaluation
Statistics
Audio Cover Song Identification
Implementation
Audio Feature Extraction
Distance Matrix Calculation
MIREX 2006 Results
Audio Music Similarity and Retrieval
Human Evaluation
Statistics
Runtimes
Audio Cover Song Identification
Conclusions
Acknowledgments</t>
  </si>
  <si>
    <t xml:space="preserve">
Abstract
1. Introduction
2. MIREX 2006 Tasks
3. Implementation
4. MIREX 2006 Results
5. Conclusions
6. Acknowledgments
References
</t>
  </si>
  <si>
    <t>TUW-140048</t>
  </si>
  <si>
    <t>Motivation
The transformation process: An overview
The GILDAnet UMM example
Processing the XMI representation (Stage 1)
Extracting the relevant XMI objects
Obstacles regarding the XMI processing
Transforming UML elements to UMM objects (Stage 2)
Processing collaborations between partners
Processing information exchanges between partners
Finishing the UMM object model
Transforming UMM to BPSS (Stage 3)
Processing collaborations between partners
Processing information exchanges between partners
Related work
Conclusion</t>
  </si>
  <si>
    <t xml:space="preserve">
1 Motivation
3 Processing the XMI representation (Stage 1)
4 Transforming UML elements to UMM objects (Stage 2)
5 Transforming UMM to BPSS (Stage 3)
6 Related work
7 Conclusion
References
</t>
  </si>
  <si>
    <t>TUW-140229</t>
  </si>
  <si>
    <t>Introduction
Patterns of behavior
Tool architecture
Data extraction
Calculation of learning styles
Conclusion and future work</t>
  </si>
  <si>
    <t xml:space="preserve">
Abstract
1. Introduction
2. Patterns of behavior
3. Tool architecture
4. Conclusion and future work
5. References
</t>
  </si>
  <si>
    <t>TUW-140253</t>
  </si>
  <si>
    <t>INTRODUCTION
STATIC PROCESS TYPES
DYNAMIC TOKENS
DYNAMIC TYPING
RACE-FREE PROGRAMS
DISCUSSION, RELATED WORK
CONCLUSION</t>
  </si>
  <si>
    <t xml:space="preserve">
1 INTRODUCTION
2 STATIC PROCESS TYPES
3 DYNAMIC TOKENS
4 DYNAMIC TYPING
5 RACE-FREE PROGRAMS
6 DISCUSSION, RELATED WORK
7 CONCLUSION
REFERENCES
</t>
  </si>
  <si>
    <t>TUW-140308</t>
  </si>
  <si>
    <t>Introduction
What Is Algorithmic Thinking?
How to Teach Algorithmic Thinking?
Example: Paths in Mazes
Problem Analysis
A First Solution Strategy
A Model of a Maze
Basic Actions of a Maze-Algorithm
A First Algorithm
Random Paths
Using Ariadne's Thread
Example: Parallel Sorting
Summary</t>
  </si>
  <si>
    <t xml:space="preserve">
1 Introduction
2 What Is Algorithmic Thinking?
3 How to Teach Algorithmic Thinking?
4 Example: Paths in Mazes
5 Example: Parallel Sorting
6 Summary
References
</t>
  </si>
  <si>
    <t>TUW-140533</t>
  </si>
  <si>
    <t>Acknowledgements
Introduction
Historical perspective
Theoretical Foundations
Propositional Logic
Syntax
Semantics
Natural Deduction
Sequent Calculus
Hoare Calculus
Weakest Preconditions
Selected Tools
Overview
Related work
Frege Program Prover
KeY System
Perfect Developer
PVS Specification and Verification System
Examples
Criteria
Methodology
Frege Program Prover
Cubic sum
Program code
Prover output
Analysis
Division
Program code
Prover output
Analysis
Factorial
Program code
Prover output
Analysis
Fibonacci numbers
Program code
Prover output
Analysis
Inconsistency test
Program code
Prover output
Analysis
Multiplication
Program code
Prover output
Analysis
Degree of coverage Total coverage after slight modifications.
False theorem test
Program code
Prover output
Analysis
Correct theorem test
Program code
Prover output
Analysis
Conditional weakest precondition
Program code
Prover output
Analysis
KeY System
Cubic sum
Program code
Analysis
Conditional
Program code
Analysis
Division
Program code
Analysis
Factorial
Program code
Analysis
List maximum
Program code
Analysis
Multiplication
Program code
Analysis
Prime
Program code
Analysis
Perfect Developer
Cubic sum
Program code
Analysis
Factorial
Program code
Analysis
Intersection
Program code
Analysis
Inversions
Program code
Prover output
Analysis
List maximum
Program code
Analysis
Multiplication
Program code
Analysis
Prime
Program code
Analysis
Quicksort
Program code
Analysis
PVS Specification and Verification System
Cubic sum
Program code
Proof procedure
Factorial
Program code
Proof procedure
Analysis
Inversions
Program code
Proof procedure
Analysis
Multiplication
Program code
Proof procedure
Analysis
Analysis
Quicksort
Program code
Analysis
Summary
Resources</t>
  </si>
  <si>
    <t xml:space="preserve">
MAGISTERARBEIT
Abstract
Acknowledgements
1 Introduction
2 Theoretical Foundations
3 Selected Tools
¬ NOT &amp;
∧ AND =&amp;gt;
∨ OR &amp;lt;=&amp;gt;
⊃ IMPLIES
⇐⇒ IFF
∀ FORALL
∃ EXISTS
λ LAMBDA
4 Examples
4.5.3 Intersection
4.6.5 Quicksort
5 Summary
Resources
References
</t>
  </si>
  <si>
    <t>TUW-140867</t>
  </si>
  <si>
    <t>INTRODUCTION
FORMAL VERIFICATION OF SOFTWARE
OBSERVATIONS
CONCLUSION
APPENDIX: PROBLEMS TO BE VERIFIED WITH PERFECT DEVELOPER
Easy Problems
Slightly harder problems</t>
  </si>
  <si>
    <t xml:space="preserve">
Abstract
Keywords: formal verification of software, Perfect Developer
1. INTRODUCTION
2. FORMAL VERIFICATION OF SOFTWARE
3. OBSERVATIONS
4. CONCLUSION
REFERENCES
</t>
  </si>
  <si>
    <t>TUW-140895</t>
  </si>
  <si>
    <t>INTRODUCTION
PREVIOUS WORK
METAHEURISTICS
Variable Neighbourhood Search
Ant Colony Optimisation
NEIGHBOURHOOD STRUCTURES
Tree Based Neighbourhoods
Edge Exchange Neighbourhood
Node Swap Neighbourhood
Level Based Neighbourhoods
Centre Exchange Neighbourhood
Level Change Neighbourhood
ANT COLONY OPTIMISATION FOR THE BDMST PROBLEM
Variable Neighbourhood Descent
Ant Colony Optimisation
IMPLEMENTATION
User Manual
COMPUTATIONAL RESULTS
CONCLUSIONS</t>
  </si>
  <si>
    <t xml:space="preserve">
MAGISTERARBEIT
ABSTRACT
CONTENTS
LIST OF FIGURES
LIST OF TABLES
1. INTRODUCTION
1. Introduction 7
1. Introduction 8
2. PREVIOUS WORK
2. Previous Work 10
3. METAHEURISTICS
3. Metaheuristics 13
3. Metaheuristics 19
3. Metaheuristics 20
4. NEIGHBOURHOOD STRUCTURES
5. Decrement the level of each node u at level l excluding v.
6. Increment the level of each old successor u of v at level l.
5. ANT COLONY OPTIMISATION FOR THE BDMST PROBLEM
6. IMPLEMENTATION
6. Implementation 48
7. COMPUTATIONAL RESULTS
8. CONCLUSIONS
8. Conclusions 58
BIBLIOGRAPHY
</t>
  </si>
  <si>
    <t>TUW-140983</t>
  </si>
  <si>
    <t>Introduction
The Add-A-Tag algorithm
Evaluation of profile adaptivity
Conclusion</t>
  </si>
  <si>
    <t xml:space="preserve">
Abstract
Keywords
1. Introduction
2. The Add-A-Tag algorithm
3. Evaluation of profile adaptivity
4. Conclusion
References
</t>
  </si>
  <si>
    <t>TUW-141024</t>
  </si>
  <si>
    <t>Introduction
Motivation
The way to the meta schema
Extension of Asbru and PROforma
Extending Asbru
Extending PROforma
Evaluation
Conclusion and future work</t>
  </si>
  <si>
    <t xml:space="preserve">
Abstract
1. Introduction
2. Motivation
3. The way to the meta schema
4. Extension of Asbru and PROforma
#REQUIRED
5. Evaluation
6. Conclusion and future work
References
</t>
  </si>
  <si>
    <t>TUW-141065</t>
  </si>
  <si>
    <t>Introduction
Background
Materials
Method for statistical data analysis
Results
Measures of Web-OSPAN
Active/reflective dimension
Sensing/intuitive dimension
Visual/verbal dimension
Sequential/global dimension
Conclusion and future work
References</t>
  </si>
  <si>
    <t xml:space="preserve">
Abstract
1. Introduction
2. Background
3. Materials
4. Method for statistical data analysis
5. Results
6. Conclusion and future work
7. References
</t>
  </si>
  <si>
    <t>TUW-141121</t>
  </si>
  <si>
    <t>Introduction
Related Work
Experiments
Audio Features
Lyrics Features
Classification Results
Conclusions and Future Work</t>
  </si>
  <si>
    <t xml:space="preserve">
1 Introduction
2 Related Work
3 Experiments
4 Conclusions and Future Work
References
</t>
  </si>
  <si>
    <t>TUW-141140</t>
  </si>
  <si>
    <t>Introduction
Background and Motivation
Work in Progress
SWOT Analysis
Scope and objectives of MDWEnet
Activities
Possibilities
Decisions
Plan of actions
Results so far
Future plans</t>
  </si>
  <si>
    <t xml:space="preserve">
1 Introduction
2 Background and Motivation
3 Scope and objectives of MDWEnet
4 Activities
5 Future plans
References
</t>
  </si>
  <si>
    <t>TUW-141336</t>
  </si>
  <si>
    <t>Introduction
QXOR, XOR and the Maximal rank Property
Notation
Upper and Lower Bounds for the QXOR-SAT Property
The Case e = 2
Experimental Results
Bad Cycles and the (a,2)-QXOR-SAT Property
The Distribution Functions for 2-XOR-SAT and 2-Max-rank
The Distribution Function for (a,2)-QXOR-SAT
The Case e ≥ 3
Conclusion
Acknowledgments</t>
  </si>
  <si>
    <t xml:space="preserve">
Abstract
1. Introduction
PHASE TRANSITION FOR RANDOM QUANTIFIED XOR-FORMULAS
2. QXOR, XOR and the Maximal rank Property
3. The Case e = 2
4. The Case e ≥ 3
5. Conclusion
PHASE TRANSITION FOR RANDOM QUANTIFIED XOR-FORMULAS
Acknowledgments
References
</t>
  </si>
  <si>
    <t>TUW-141618</t>
  </si>
  <si>
    <t>Introduction
On-Line Analytical Processing
OLAP and the 3-layer database reference model
Approaching a solution
Conclusions</t>
  </si>
  <si>
    <t xml:space="preserve">
Abstract
1 Introduction
2 On-Line Analytical Processing
3 OLAP and the 3-layer database reference model
4 Approaching a solution
5 Conclusions
References
</t>
  </si>
  <si>
    <t>TUW-141758</t>
  </si>
  <si>
    <t>Introduction
Motivation
Research Question
Clinical Practice Guidelines
Related Work
Background
SNOMED-Systematized Nomenclature of Medicine-Cinical Terms®
International Classification of Diseases and Related Health Problems (ICD)
Unified Medical Language System (UMLS)
Evaluation
Sensitivity/Recall
Specificity
Positive Predictive Value (PPV)/Precision
Negative Predictive Value (NPV)
Correlation between Statistical Parameters
A Simple Algorithm for Identifying Negated Findings and Diseases in Discharge Summaries-NegEx
Preprocessing of Selected Documents
Description of the Algorithms
Performance Analysis
Applications of NegEx
Use of Methods for the Parsing Process of Formal Computer Languages-NegFinder
The Components Pipeline
Concept Finding
Input Transformation
The Lexical Scanner
The Parser
Evaluation
Applications of NegFinder
A Controlled Trial of Automated Classification of Negation from Clinical Notes
Method
Statistical Analysis
Negation Processing in Electronic Health Records in Bulgarian
System Architecture
Details of Negation Identification
Evaluation
Conclusio
Automatic Mapping Clinical Notes to Medical Terminologies
Method
Preprocessing
Negation Detection
Evaluation
Concept Negation in Free Text Components of Vaccine Safety Reports
Ad-Hoc Classification of Electronic Clinical Documents – NegExpander
A Hybrid Approach to Automated Negation Detection in Clinical Radiology Reports
Discussion
Chapter 4 NegHunter
MetaMap Transfer (MMTx)
The Negation Detection Algorithms
The Adverbial Negation
The Intra-Phrase Triggered Negation
The Prepositional Negation
The Adjective Negation
The Verb Negation
Assigning Prepositional Information
Summary
Evaluation
Distribution of Identified Negated Phrases
Analysing the Performance of NegHunter
Errors Related to MMTx
Discussion
Conclusion</t>
  </si>
  <si>
    <t xml:space="preserve">
Abstract
Contents
5 Evaluation 43
Introduction
Chapter 2
Chapter 3
3.1.2 International Classification of Diseases and Related Health Problems
(ICD)
3.4.6 Evaluation
3.5 A Controlled Trial of Automated Classification of Negation
from Clinical Notes
3.6 Negation Processing in Electronic Health Records in Bul-
garian
3.6.4 Conclusio
3.11 Discussion
AVAILABILITY OF COMPANION DOCUMENTS. None available
Evaluation
Conclusion
Bibliography
</t>
  </si>
  <si>
    <t>TUW-168222</t>
  </si>
  <si>
    <t>INTRODUCTION
A LEXICAL CORPUS OF PERCEPTIONAL EXPRESSIONS
THE ANALYZING TOOL
FURTHER RESEARCH</t>
  </si>
  <si>
    <t xml:space="preserve">
I. INTRODUCTION
II. A LEXICAL CORPUS OF PERCEPTIONAL
EXPRESSIONS
III. THE ANALYZING TOOL
IV. FURTHER RESEARCH
REFERENCES
</t>
  </si>
  <si>
    <t>TUW-168482</t>
  </si>
  <si>
    <t>Introduction
T-Norm Based Fuzzy Logics
Design Choices
T-Norms
Lukasiewicz Logic
Gödel Logic
Product Logic
A Uniform Hypersequent System
Giles's Game
Motivation
Betting on Positive Results
Decomposing Propositions
Implication
Negation
Disjunction
Conjunction
An example dialogue
Analyzing Giles's Game
Risk Values and Valuations
Stability of Results
Devising Rules for Other Connectives
Strong Conjunction
Strong Disjunction
Logical Equivalences as Game Equivalencies
Minimum
Maximum
Remarks on Quantifiers
Extending Giles's Game to Other Logics
Different Ways of Combining Bets
Summing Up Bets
Joint Bets
Selecting Representative Bets
Winning conditions
Rules for Decomposing Complex Assertions
Adequateness of the Rules
Alternative Rules
Rules for Other Connectives
Truth Comparison Games
Winning strategies for O
Winning strategies for P
Extending G by Additional Operators
Implementation of Giles's Game
Webgame
Giles
Hypseq
TCGame
Notation used</t>
  </si>
  <si>
    <t xml:space="preserve">
DIPLOMARBEIT
Abstract
Introduction
1. Introduction
CHAPTER 3
Disjunction
A&amp;B - ¬(A --&gt; ¬B) - (A --&gt; (B --&gt; l)) --&gt; l
CHAPTER 5
5. Truth Comparison Games
CHAPTER 6
Notation used
Bibliography
Index
</t>
  </si>
  <si>
    <t>TUW-169511</t>
  </si>
  <si>
    <t>Introduction
Problem Description
Dynamic aspects
Evaluation of the approach
Acknowledgements</t>
  </si>
  <si>
    <t xml:space="preserve">
1 Introduction
2 Problem Description
3 Dynamic aspects
4 Evaluation of the approach
References
</t>
  </si>
  <si>
    <t>TUW-172697</t>
  </si>
  <si>
    <t>Plato
Acknowledgements</t>
  </si>
  <si>
    <t xml:space="preserve">
ABSTRACT
Categories and Subject Descriptors
Acknowledgements
1. REFERENCES
</t>
  </si>
  <si>
    <t>TUW-174216</t>
  </si>
  <si>
    <t>Introduction
Related work
The extensible characterisation languages
Introduction
The extraction language XCEL
The description language XCDL
Comparing digital objects
Summary
Summary and Outlook
Acknowledgements</t>
  </si>
  <si>
    <t xml:space="preserve">
1 Introduction
2 Related work
3 The extensible characterisation languages
4 Summary and Outlook
Acknowledgements
References
</t>
  </si>
  <si>
    <t>TUW-175428</t>
  </si>
  <si>
    <t>Einleitung
Problembeschreibung
Mögliche Erweiterungen
Verwandte Arbeiten
Vehicle Routing Problem
Capacitated Vehicle Routing Problem
Split Delivery Vehicle Routing Problem
Vehicle Routing Problem with Time Windows
Generalisierte Netzwerkprobleme
Traveling Salesman Problem
Bekannte Lösungsansätze
Dynamische Programmierung
Kürzeste Wege in einem Graphen
Variable Nachbarschaftssuche
Lokale Suche und Shaking
Lokale Suche und Shaking
Genereller Ansatz für die Variable Nachbarschaftssuche
Ein hybrides Verfahren
Der grundsätzliche Ablauf
Variable Nachbarschaftssuche und Dynamische Programmierung
Der Algorithmus im Detailg
Partitionierung vorhandener Bestellungen
Zuordnung von Artikeln zu Touren
Konstruktionsheuristiken
Reparatur-und Verbesserungsheuristik
Durchsuchen der Nachbarschaften
Dynamische Reihenfolge der Nachbarschaften
Berechnung einzelner Touren
Repräsentation als Graph
Ein Dynamisches Programm
S-Shape-Heuristik
Zuordnung von Arbeitern zu Touren
Konstruktionsheuristik
Reparatur-und Verbesserungsheuristik
Erweiterter Algorithmus
Testergebnisse
Wahl der Konstruktionsheuristik
Wahl von Berechnungsparametern
Effizienz einzelner Nachbarschaften
Rechenzeit der Nachbarschaften
Laufzeit und Lösungsverbesserung
Lösungsqualität bei Verwendung zusätzlicher Nachbarschaften
Fazit</t>
  </si>
  <si>
    <t xml:space="preserve">
DIPLOMARBEIT
Abstract
Inhaltsverzeichnis
9 Fazit 65
1 Einleitung
1 Einleitung
2 Problembeschreibung
3 Verwandte Arbeiten
3 Verwandte Arbeiten
3 Verwandte Arbeiten
4 Dynamische Programmierung
4 Dynamische Programmierung
5 Variable Nachbarschaftssuche
6 Ein hybrides Verfahren
6 Ein hybrides Verfahren
7 Der Algorithmus im Detail
7 Der Algorithmus im Detail
7 Der Algorithmus im Detail
7 Der Algorithmus im Detail
7 Der Algorithmus im Detail
7 Der Algorithmus im Detail
7 Der Algorithmus im Detail
8 Testergebnisse
8 Testergebnisse
8 Testergebnisse
8 Testergebnisse
8 Testergebnisse
9 Fazit
9 Fazit
Literaturverzeichnis
</t>
  </si>
  <si>
    <t>TUW-176087</t>
  </si>
  <si>
    <t>Introduction
Methods
Type of study and participants
Procedure
Results
Discussion
Conclusions
Acknowledgment</t>
  </si>
  <si>
    <t xml:space="preserve">
Introduction
1. Methods
2. Results
3. Discussion
4. Conclusions
Acknowledgment
References
</t>
  </si>
  <si>
    <t>TUW-177140</t>
  </si>
  <si>
    <t>Motivation and General Information
Background
System Specifics
ccT on Stage
Conclusion</t>
  </si>
  <si>
    <t xml:space="preserve">
1 Motivation and General Information
2 Background
3 System Specifics
4 cc⊤ on Stage
5 Conclusion
References
</t>
  </si>
  <si>
    <t>TUW-179146</t>
  </si>
  <si>
    <t>Introduction
Related Work
Scenario
Architecture
Aspect-oriented Space Container
Execution of Aspect-oriented Space Containers in Publish/Subscribe Scenarios
Conclusion and Future Work</t>
  </si>
  <si>
    <t xml:space="preserve">
Abstract
1 Introduction
2 Related Work
3 Scenario
4 Architecture
5 Conclusion and Future Work
References
</t>
  </si>
  <si>
    <t>TUW-180162</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</si>
  <si>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
Acknowledgments
Appendix A: J48 Decision Tree
Appendix B: List of Experiments</t>
  </si>
  <si>
    <t xml:space="preserve">
Abstract
1 Introduction
2 Overview
3 Feature Inference
4 Reducing Spam from Search Engine Results
5 Related Work
6 Conclusions
Acknowledgments
References
Appendix B: List of Experiments
</t>
  </si>
  <si>
    <t>TUW-181199</t>
  </si>
  <si>
    <t>General Information
Background
Answer-Set Programs
Tagging-Based Debugging
System
Discussion and Related Work</t>
  </si>
  <si>
    <t xml:space="preserve">
1 General Information
2 Background
3 System
4 Discussion and Related Work
References
</t>
  </si>
  <si>
    <t>TUW-182414</t>
  </si>
  <si>
    <t>Schlagworte
Kurzlebigkeit von Webinhalten
Aufbau von Webarchiven
Ethische Herausforderungen betreffend Webarchiv-Analyse
Das Web als Publikationsmedium
Die fehlerhafte Flüchtigkeit des Web
Das Archiv von öffentlichen Inhalten
Ansätze für "ethisch verantwortungsvolle" Webarchive
Die Zukunft der Webarchivierung</t>
  </si>
  <si>
    <t xml:space="preserve">
Kurzfassung
Schlagworte
1. Kurzlebigkeit von Webinhalten
2. Aufbau von Webarchiven
4. Ansätze für „ethisch verantwortungsvolle“
Webarchive
5. Die Zukunft der Webarchivierung
Bibliographie
</t>
  </si>
  <si>
    <t>TUW-182899</t>
  </si>
  <si>
    <t>Introduction
Teachers' reflective practice
Social reflection and discussion
Current practices of social reflection
Technology and social reflection
Methodology
Participants
Design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
Acknowledgements</t>
  </si>
  <si>
    <t xml:space="preserve">
Abstract
Keywords
1 Corresponding Author’s Present Address
1 Introduction
2 Teachers’ reflective practice
3 Methodology
4 Findings
5 Discussion
6 Acknowledgements
7 References
</t>
  </si>
  <si>
    <t>TUW-185321</t>
  </si>
  <si>
    <t>I. INTRODUCTION
II. RESEARCH ISSUES
III. EVALUATION
IV. CONCLUSION AND FUTURE WORK</t>
  </si>
  <si>
    <t xml:space="preserve">
I. INTRODUCTION
II. RESEARCH ISSUES
III. EVALUATION
REFERENCES
</t>
  </si>
  <si>
    <t>TUW-185441</t>
  </si>
  <si>
    <t>INTRODUCTION
CONTRIBUTIONS
THEORY
PRACTICE
ASSESSMENT
FINIDINGS
CONCLUSIONS</t>
  </si>
  <si>
    <t xml:space="preserve">
I. INTRODUCTION
II. CONTRIBUTIONS
C. ASSESSMENT
III. FINDINGS
IV. CONCLUSIONS
REFERENCES
</t>
  </si>
  <si>
    <t>TUW-186227</t>
  </si>
  <si>
    <t>INTRODUCTION
INFORMATION NEEDS OF MODELERS
CLINICAL INFORMATION NEEDS
PHYSICIANS
NURSES AND NURSE PRACTITIONERS
C. PATIENTS
CONCLUSION
ACKNOWLEDGMENTS</t>
  </si>
  <si>
    <t xml:space="preserve">
I. INTRODUCTION
II. INFORMATION NEEDS OF MODELERS
III. CLINICAL INFORMATION NEEDS
C. PATIENTS
ACKNOWLEDGMENTS
REFERENCES
</t>
  </si>
  <si>
    <t>TUW-189842</t>
  </si>
  <si>
    <t>Introduction
Motivating Mobility Project
Discussion
Acknowledgements</t>
  </si>
  <si>
    <t xml:space="preserve">
Abstract
Keywords
ACM Classification Keywords
Introduction
Discussion
Acknowledgements
References
</t>
  </si>
  <si>
    <t>TUW-191715</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</si>
  <si>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t>
  </si>
  <si>
    <t xml:space="preserve">
1. Introduction
2. Scalability
3. Semantics
4. Fusion
5. Interaction
6. Acquisition
7. Conclusions
R E F E R E N C E S
</t>
  </si>
  <si>
    <t>TUW-191977</t>
  </si>
  <si>
    <t>Introduction
Functions, Interoperability, and Compatibility
Specifications, Solutions, and Ontologies
Conclusions</t>
  </si>
  <si>
    <t xml:space="preserve">
1 Introduction
2 Functions, Interoperability, and Compatibility
3 Specifications, Solutions, and Ontologies
4 Conclusions
5 References
</t>
  </si>
  <si>
    <t>TUW-192724</t>
  </si>
  <si>
    <t>Introduction
The employee selection efficiency method-ESE
A model of employee selection for SME
A polynomial decision-making model using GMDH algorithm
The scheme of the SME procedure in the process of a strategic employee selection using the model of employee selection
Concluding remarks</t>
  </si>
  <si>
    <t xml:space="preserve">
1. Introduction
2. The employee selection efficiency method - ESE
3. A model of employee selection for SME
5. Concluding remarks
References
</t>
  </si>
  <si>
    <t>TUW-194085</t>
  </si>
  <si>
    <t>Introduction
Distributed Computing
Topology
Structure of the Thesis
A Word on Notation
Distributed Computing Models
Introduction
Asynchronous Message Passing à la FLP
A Formal Description
Omission Failure Model
A Formal Description
Asynchronous Shared Memory
A Formal Description
Atomic Snapshots
Safety and Liveness
Problem Specifications
Consensus
k-Set Agreement
Point-Set Topology
The Topology of Execution Spaces
Motivation
Execution Trees
Path–Sequence Duality
Topological Impossibility
Additional Structure — Configuration Similarity
Impossibility Results
Asynchronous Message Passing
Asynchronous Shared Memory
Transient Message Loss
Algebraic Topology
Introduction
Homology
Chain Complexes
The Homology Functor
Simplicial Complexes
Simplicial Homology
Algebraic vs. Combinatorial Topology
Singular Homology
Geometric Realization of Simplicial Complexes
Equivalence
Configuration Complexes
Input Complexes
Output Complexes
Protocol Complexes
Impossibility of k-Set Agreement
Full Information Protocols
Properties of Full Information Protocols
This Implies Impossibility
Summary
Topological Prerequisites
Motivation and Examples
Distances
Compactness in R n
Topologies
Open Sets and Neighborhoods
Closure, Interior, Boundary, Density
A.2.3. Continuity
A.2.4. Compactness
A.2.5. Product Spaces</t>
  </si>
  <si>
    <t xml:space="preserve">
DIPLOMARBEIT
Abstract
Kurzfassung
1. Introduction
2. Distributed Computing Models
2.1. Introduction
2 Distributed Computing Models 2.2 Asynchronous Message Passing ä la FLP
2 Distributed Computing Models 2.3 Omission Failure Model
2 Distributed Computing Models 2.3 Omission Failure Model
2 Distributed Computing Models 2.5 Safety and Liveness
2 Distributed Computing Models 2.5 Safety and Liveness
3. Problem Specifications
4. Point-Set Topology
4 Point-Set Topology 4.2 Topological Impossibility
4 Point-Set Topology 4.3 Impossibility Results
4 Point-Set Topology 4.3 Impossibility Results
5. Algebraic Topology
6. Summary
A. Topological Prerequisites
A.2. Topologies
A.2.2. Closure, Interior, Boundary, Density
closed. ■
Bibliography
</t>
  </si>
  <si>
    <t>TUW-194561</t>
  </si>
  <si>
    <t>Introduction and Overview
Preliminaries
Rewriting with Forbidden Patterns
Computing Meaningful Results
Proving Termination
Conclusion and Related Work</t>
  </si>
  <si>
    <t xml:space="preserve">
1 Introduction and Overview
2 Preliminaries
3 Rewriting with Forbidden Patterns
4 Computing Meaningful Results
5 Proving Termination
6 Conclusion and Related Work
References
</t>
  </si>
  <si>
    <t>TUW-194660</t>
  </si>
  <si>
    <t>INTRODUCTION
OVERVIEW
INTERACTION NETS
NESTED PATTERN MATCHING AND ITS IMPLEMENTATION
CONCLUSION AND OUTLOOK</t>
  </si>
  <si>
    <t xml:space="preserve">
I. INTRODUCTION
A. OVERVIEW
B. INTERACTION NETS
IMPLEMENTATION
III. CONCLUSION AND OUTLOOK
REFERENCES
</t>
  </si>
  <si>
    <t>TUW-197422</t>
  </si>
  <si>
    <t>Introduction
Related Work
Interactivity
Interactivity-as-Product
Interactivity-as-Process
The Value of Interactivity?
Cognitive Theories &amp; Models
Postcognitivist Theories
Summary &amp; Discussion
Conclusion
Acknowledgements</t>
  </si>
  <si>
    <t xml:space="preserve">
Abstract
Categories and Subject Descriptors (according to ACM CCS): H.5.2 [Information Interfaces And Presentation (e.g.,
HCI)]: User Interfaces—Theory and methods
1. Introduction 2. Related Work
3. Interactivity
4. Cognitive Theories &amp; Models
5. Conclusion
References
</t>
  </si>
  <si>
    <t>TUW-197852</t>
  </si>
  <si>
    <t>Introduction
Background
Realization
The Long-Term Vision
Motivation
The Basic Architecture
The Role of m2n
Conclusion</t>
  </si>
  <si>
    <t xml:space="preserve">
8 pages
1 Introduction
2 Background
3 Realization
4 The Long-Term Vision
4 The Long-Term Vision
5 Conclusion
ECEASST
Bibliography
</t>
  </si>
  <si>
    <t>TUW-198400</t>
  </si>
  <si>
    <t>Introduction
The Evaluation Taxonomy
Model-driven Security Approaches
UMLsec (Juerjens 2002)
Secure Software Architectures by Using Aspects (H. Yu et al. 2005)
A Model-Based Aspect-Oriented Framework for Building Intrusion-Aware Software Systems (Zhu et al. 2008)
Automated Validation of Internet Security Protocols and Applications
Symbolic Model Verifier
Alloy
Evaluation of Model-driven Security Approaches
Conclusion
Acknowledgments</t>
  </si>
  <si>
    <t xml:space="preserve">
Abstract
1. Introduction
2. The Evaluation Taxonomy
2. Model-driven Security Approaches
3. Evaluation of Model-driven Security
5. Conclusion
References
Acknowledgments
</t>
  </si>
  <si>
    <t>TUW-198401</t>
  </si>
  <si>
    <t>INTRODUCTION
COMPARISON
CONCLUSIONS</t>
  </si>
  <si>
    <t xml:space="preserve">
1 INTRODUCTION
2 COMPARISON
3 CONCLUSIONS
REFERENCES
</t>
  </si>
  <si>
    <t>TUW-198405</t>
  </si>
  <si>
    <t>Introduction
A Model-driven Risk-based Decision Making Process
Phase 1: Modeling and Identification
Phase 2: Workshop-based Risk Assessment
Phase 3: Multiobjective Decision Support for Safeguard Selection
Conclusions</t>
  </si>
  <si>
    <t xml:space="preserve">
1 Introduction
2 A Model-driven Risk-based Decision Making Process
3 Conclusions
References
</t>
  </si>
  <si>
    <t>TUW-198408</t>
  </si>
  <si>
    <t>Einleitung
Die Auswahl von Software-Komponenten im Überblick
Ein interaktives Entscheidungsunterstützungssystem
Das Vorgehensmodell OTSO
Die Bestimmung effizienter Kombinationen von Software-Komponenten
Zwei Varianten für die interaktive Suche im Lösungsraums
Resümee und Ausblick</t>
  </si>
  <si>
    <t xml:space="preserve">
Abstract
1 Einleitung
2 Die Auswahl von Software-Komponenten im Überblick
3 Ein interaktives Entscheidungsunterstützungssystem
4 Resümee und Ausblick
Literaturverzeichnis
</t>
  </si>
  <si>
    <t>TUW-200745</t>
  </si>
  <si>
    <t>Einleitung
Generalized Minimum Spanning Tree-Problem
Evolutionäre Algorithmen
Lösungsarchive
Lösungsrepräsentationen
Gosh-Kodierung
Pop-Kodierung
Branch and Bound
Bisherige Ansätze
EA mit Gosh-Lösungsarchiv
Einfügen einer Lösung
Konvertieren einer Lösung
EA mit Pop-Lösungsarchiv
Einfüge- und Konvertierungs-Funktionen
Algorithmus
Boundberechnung im Gosh-Archiv
Einfüge-Methode
Konvertierungs-Methode
Boundberechnung im Pop-Archiv
Inkrementelle Boundberechnung
Pop mit Nearest Neighbours Reduktion
Rekombination
Mutation
Einfüge-Methode
Konvertierungs-Methode
Ergebnisse
Vorgehensweise
Tests mit fixer Laufzeit
Analyse der Cuts
Gosh-Archiv
Nearest Neighbours
Pop-Archiv
Beide Archive
Fixe Anzahl von Generationen
State of the Art
Zusammenfassung</t>
  </si>
  <si>
    <t xml:space="preserve">
DIPLOMARBEIT
Computational Intelligence
3382 Schollach
Abstract
2
3
5
6
8
KAPITEL 2
Rekombination
Mutation
Literaturverzeichnis
</t>
  </si>
  <si>
    <t>TUW-200748</t>
  </si>
  <si>
    <t>Acknowledgements
Introduction
The Rooted Delay-Constrained Steiner Tree Problem
The Multilevel Refinement heuristic
Structure of the thesis
Related work
Preprocessing
Heuristic algorithms
Construction heuristics
Improvement and meta-heuristics
Exact algorithms
Multilevel Refinement heuristic
Other related work
Algorithm
Problem formulation and definitions
General approach
Coarsening phase
An example
Solving the highest level
Refinement phase
The Key Path Improvement heuristic
Asymptotic runtime
Implementation
Additional data structures
The dmax property
Memory size problems
The changelog data structure
A detailed merge example
Parameters
randBoost
treeBoost
twoTermBoost
mixedEdgeBoost
scpMode
minKPCost
Shortest Constrained Path algorithms
Exact algorithm
Heuristic algorithm
Benchmarks and comparison
Evaluating parameters
randBoost
treeBoost
twoTermBoost
mixedEdgeBoost
scpMode
minKPCost
Automatic parameters
Results with automatic parameters
100 node instances
5000 node instances
Comparison to other heuristics
Conclusions and FutureWork</t>
  </si>
  <si>
    <t xml:space="preserve">
DIPLOMARBEIT
Acknowledgements
Abstract
Introduction
5
6
CHAPTER 3
18 end for
CHAPTER 4
CHAPTER 6
Bibliography
</t>
  </si>
  <si>
    <t>TUW-200948</t>
  </si>
  <si>
    <t>Introduction
Probabilistic Inequalities
Linear Ordering
Max Lin-2
Discussions
Acknowledgments</t>
  </si>
  <si>
    <t xml:space="preserve">
1 Introduction
2 Probabilistic Inequalities
3 Linear Ordering
LINEAR ORDERING ABOVE TIGHT LOWER BOUND (LOALB)
4 Max Lin-2
5 Discussions
References
</t>
  </si>
  <si>
    <t>TUW-200950</t>
  </si>
  <si>
    <t>Introduction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 numerical targets
Remarks on the colors, their numerical targets, and their role in the reduction
Discussion and Open Problems</t>
  </si>
  <si>
    <t xml:space="preserve">
1 Introduction
2 Some Coloring Problems That Are Hard for Treewidth
5
3 Discussion and Open Problems
References
</t>
  </si>
  <si>
    <t>TUW-200959</t>
  </si>
  <si>
    <t>Introduction
Preliminaries
Cops and robber games
Non-Monotonicity of DAG-Games
Non-Monotonicity of Kelly-Games
Limits of Algorithmic Applications
Minimum Equivalent Subgraph
Feedback Vertex Set / Feedback Arc Set
Graph Grundy Numbering and Kernel
Conclusion and Open Problems</t>
  </si>
  <si>
    <t xml:space="preserve">
DIGRAPH DECOMPOSITIONS AND
MONOTONICITY IN DIGRAPH SEARCHING
Abstract
1 Introduction
2 Preliminaries
3 Cops and robber games
4 Limits of Algorithmic Applications
5 Conclusion and Open Problems
References
</t>
  </si>
  <si>
    <t>TUW-201066</t>
  </si>
  <si>
    <t>Introduction
Ranking Score
Ranking-Based Multilevel Heuristic
Preliminary Results</t>
  </si>
  <si>
    <t xml:space="preserve">
1 Introduction
2 Ranking Score
3 Ranking-Based Multilevel Heuristic
4 Preliminary Results
References
</t>
  </si>
  <si>
    <t>TUW-201160</t>
  </si>
  <si>
    <t>Introduction
Greedy Solution Construction
General Variable Neighborhood Search
Greedy Randomized Adaptive Search Procedure
Preliminary Results</t>
  </si>
  <si>
    <t xml:space="preserve">
1 Introduction
2 Greedy Solution Construction
2 Markus Leitner, Günther R. Raidl
3 General Variable Neighborhood Search
4 Greedy Randomized Adaptive Search Procedure
5 Preliminary Results
References
</t>
  </si>
  <si>
    <t>TUW-201167</t>
  </si>
  <si>
    <t>Introduction
The Solution Archive
Integration in Metaheuristics</t>
  </si>
  <si>
    <t xml:space="preserve">
1 Introduction
2 The Solution Archive
3 Integration in Metaheuristics
References
</t>
  </si>
  <si>
    <t>TUW-201821</t>
  </si>
  <si>
    <t>Introduction
Related Work
MCS Preliminaries
Contributions: Methods of Inconsistency Management
Future Work</t>
  </si>
  <si>
    <t xml:space="preserve">
1 Introduction
2 Related Work
3 MCS Preliminaries
4 Contributions: Methods of Inconsistency Management
5 Future Work
6 Acknowledgements
References
</t>
  </si>
  <si>
    <t>TUW-202034</t>
  </si>
  <si>
    <t>Introduction
Problem Definition
Notation
Definitions
Partition Types / Cluster Types
Input
Objective Function
Instance Constraints
About the Complexity
Related Work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Methodology
Datastructures
Dendrogram
Cluster-Tree
Algorithms
Cluster Analysis
Girvan-Newman Clustering
Example
K-means Clustering
Kernighan-Lin Clustering
Merging Rings
2-Opt Heuristic
Multilevel Heuristics
Floyd Algorithm
Heuristic Solutions / Implementations
Overview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Results and Critical Reflection
Test Instance Generation
Random Instance Generator
TSPLIB Instances
Random Test Instances
TSPLIB-based Test Instances
Summary and FutureWork
Appendix
Input Data Format Description
Additional Techniques
Loop Transformation
Distinct Pairs Iterator
Test Result Tables
Results from the Random Instances
Results from the TSPLIB-based Instances</t>
  </si>
  <si>
    <t xml:space="preserve">
DIPLOMARBEIT
Computational Intelligence
Rainer Schuster
MASTER’S THESIS
Acknowledgements
Abstract
6 Summary and Future Work 44
Bibliography 58
CHAPTER 1
Introduction
1
Definitions
Related Work
CHAPTER 3
2-Opt Heuristic
Heuristic1: Variate Ringsize Heuristic
TSPLIB Instances
CHAPTER 6
Appendix
Additional Techniques
Distinct Pairs Iterator
4 end
5 end
Bibliography
</t>
  </si>
  <si>
    <t>TUW-202824</t>
  </si>
  <si>
    <t/>
  </si>
  <si>
    <t xml:space="preserve">
REFERENCES
</t>
  </si>
  <si>
    <t>none expected</t>
  </si>
  <si>
    <t>TUW-203409</t>
  </si>
  <si>
    <t>Introduction
LLVM JIT Compiler
Project status</t>
  </si>
  <si>
    <t xml:space="preserve">
ABSTRACT
1 Introduction
2 LLVM JIT Compiler
3 Project status
</t>
  </si>
  <si>
    <t>TUW-203924</t>
  </si>
  <si>
    <t>Introduction
Methods
Data sources
Enabling data integration and semantic interoperability
Creating decision support systems
Preliminary results and discussion</t>
  </si>
  <si>
    <t xml:space="preserve">
Introduction
1 Corresponding Author.
1. Methods
2. Preliminary results and discussion
References
</t>
  </si>
  <si>
    <t>TUW-204724</t>
  </si>
  <si>
    <t>Introduction
Author's method for planning and selection of strategic knowledge resources in SME
The author’s software system for facilitating decision making at a strategic level in terms of the profitability of investment in staff knowledge – example of using
Conclusion and direction for further work
Acknowledgement</t>
  </si>
  <si>
    <t xml:space="preserve">
1. Introduction
2. Author&amp;apos;s method for planning and
Resources: Resource:
4. Conclusion and direction for further
work
References
</t>
  </si>
  <si>
    <t>TUW-205557</t>
  </si>
  <si>
    <t xml:space="preserve">
References
</t>
  </si>
  <si>
    <t>TUW-205933</t>
  </si>
  <si>
    <t>Introduction
Information as a difference that makes a difference
Information as negentropic factor
Information as sign production
Information definition
Conclusion</t>
  </si>
  <si>
    <t xml:space="preserve">
EMERGENT INFORMATION
SOME SYSTEM-THEORETICAL CONSIDERATIONS ABOUT AN INTEGRATIVE
INFORMATION CONCEPT
Wolfgang Hofkirchner
Introduction
2 ITHEA IJ and IBS Sample Sheet 2011
4 ITHEA IJ and IBS Sample Sheet 2011
Conclusion
Bibliography
</t>
  </si>
  <si>
    <t>TUW-213513</t>
  </si>
  <si>
    <t>Introduction
Grammar-based Fuzzing of Model Evolution Scenarios
Conclusion and Future Work</t>
  </si>
  <si>
    <t xml:space="preserve">
1 Introduction
2 Grammar-based Fuzzing of Model Evolution Scenarios
3 Conclusion and Future Work
References
</t>
  </si>
  <si>
    <t>TUW-216744</t>
  </si>
  <si>
    <t>Background
The Khresmoi approach
Conclusions
Acknowledgements</t>
  </si>
  <si>
    <t xml:space="preserve">
Abstract
Keywords – Medical Practice, Information Retrieval, Semantic Technologies, Decision
Support, Multilinguality
1. Background
2. The Khresmoi approach
3. Conclusions
4. Acknowledgements
5. References
</t>
  </si>
  <si>
    <t>TUW-217690</t>
  </si>
  <si>
    <t>INTRODUCTION
SYSTEM &amp; WORKFLOW
RESULTS &amp; CONCLUSION</t>
  </si>
  <si>
    <t xml:space="preserve">
ABSTRACT
1 INTRODUCTION
2 SYSTEM &amp; WORKFLOW
3 RESULTS &amp; CONCLUSION
REFERENCES
</t>
  </si>
  <si>
    <t>TUW-217971</t>
  </si>
  <si>
    <t>Research Problems and State of the Art
The Structure of Time
Interactive Visualization
The Visualization Process
Research Questions
Method of Research
WORK PERFORMED SO FAR
Next Working Steps
Conclusion
ACKNOWLEDGEMENTS</t>
  </si>
  <si>
    <t xml:space="preserve">
ABSTRACT
1 RESEARCH PROBLEMS AND STATE OF THE ART
2 RESEARCH QUESTIONS
3 METHOD OF RESEARCH
4 WORK PERFORMED SO FAR
5 NEXT WORKING STEPS
6 CONCLUSION
ACKNOWLEDGEMENTS
REFERENCES
</t>
  </si>
  <si>
    <t>TUW-221215</t>
  </si>
  <si>
    <t>Introduction
Graph Theory Basics
Applications
Formal Definition and Complexity
Literature Survey
Selective Graph Coloring Problem and Routing and Wavelength Assignment Problem
Graph Coloring
Methods
Metaheuristics
Solution Representation
Initialization
Local Search
Variable Neighborhood Descent
Variable Neighborhood Search
Solution Evaluation
Upper Bound: Maximal Degree
Upper Bound: Greedy Coloring
Minimal Conflicts Heuristic
Lower Bound: Maximal Clique
Exact Method: Integer Linear Programming
Lower Bound: Linear Programming with Column Generation
Solution Archive
Complete Algorithm
Testing Environment
Computational Results
Preliminary Results
Discussion and Final Results
Conclusions</t>
  </si>
  <si>
    <t xml:space="preserve">
DIPLOMARBEIT
Computational Intelligence
Claus-Dieter Volko
Abstract
Contents
Contents 1
1 Introduction 3
3 Methods 11
4 Testing Environment 27
5 Computational Results 29
Introduction
4 CHAPTER 1. INTRODUCTION
1.2. APPLICATIONS 5
6 CHAPTER 1. INTRODUCTION
Chapter 2
8 CHAPTER 2. LITERATURE SURVEY
Methods
12 CHAPTER 3. METHODS
S0 = S;
exit the for loop;
Chapter 5
5.2. DISCUSSION AND FINAL RESULTS 47
Chapter 6
Bibliography
52 BIBLIOGRAPHY
</t>
  </si>
  <si>
    <t>TUW-223906</t>
  </si>
  <si>
    <t>INTRODUCTION
RELATED WORK
APPROACH
Full Clustering
Full Clustering of Media using Videos
EXPERIMENTS AND RESULTS
CONCLUSIONS AND OUTLOOK
ACKNOWLEDGMENTS</t>
  </si>
  <si>
    <t xml:space="preserve">
ABSTRACT
1. INTRODUCTION
2. RELATED WORK
3. APPROACH
4. EXPERIMENTS AND RESULTS
5. CONCLUSIONS AND OUTLOOK
6. ACKNOWLEDGMENTS
7. REFERENCES
</t>
  </si>
  <si>
    <t>TUW-223973</t>
  </si>
  <si>
    <t>Introduction
Background and Related Work
Methods
Knowledge Sources and Tools
Manual Development of the General Linguistic Pattern Set
Generation of the Domain-Dependent Semantic Pattern Set
Calculation of the Relevance Rate
Evaluation
Conclusions and Further Work</t>
  </si>
  <si>
    <t xml:space="preserve">
1 Introduction
2 Background and Related Work
3 Methods
5
4 Evaluation
5 Conclusions and Further Work
References
</t>
  </si>
  <si>
    <t>TUW-225252</t>
  </si>
  <si>
    <t>Introduction
A Genetic Algorithm with Solution Archive
Results and Conclusions</t>
  </si>
  <si>
    <t xml:space="preserve">
1 Introduction
3 Results and Conclusions
References
</t>
  </si>
  <si>
    <t>TUW-226000</t>
  </si>
  <si>
    <t>Introduction
Methodology: Comparison Approach
Overview User Interface Description Languages
Results
Conclusion</t>
  </si>
  <si>
    <t xml:space="preserve">
1. Introduction
2. Methodology: Comparison Approach
4. Results
5. Conclusion
References
</t>
  </si>
  <si>
    <t>TUW-226016</t>
  </si>
  <si>
    <t>Introduction
Preliminaries
Propositional logic
SAT solvers
Boogie
Overview of Invariant Generation Methods
GinPink
Lingva
CppInv
Experiments
Experiments with Gin-Pink and Cpp-Inv
Experiments with Lingva
Discussions of Experimental Results
Invariant Specific Theory Extensions to First Order Theorem Prover
Comparison of invariants strength
Discussions and Conclusions
Conclusions</t>
  </si>
  <si>
    <t xml:space="preserve">
MASTER’S THESIS
Acknowledgements
Abstract
6 Conclusions 55
7 References 57
1 Introduction
2 Preliminaries
3 Overview of Invariant Generation Methods
4 Experiments
5 Invariant Specific Theory Extensions to First
Order Theorem Prover
6 Conclusions
7 References
</t>
  </si>
  <si>
    <t>TUW-228620</t>
  </si>
  <si>
    <t>Business networking and resilience
Information exchange and intermediaries
Security models and their enforcement
TET and dependencies
PET and dependencies
Resilience as an approach for IT security and privacy
ICT Resilience — a signaling and screening architecture
Papers within ICT Resilience</t>
  </si>
  <si>
    <t>TUW-231707</t>
  </si>
  <si>
    <t>INTRODUCTION
THE VRVis RESEARCH CENTER
THE UNDERSTANDING OF INNOVATION
REQUIREMENTS ON TRANSLATIONAL RESEARCH STAFF
Communication with Real Users
Use of Real Data
Hardware and Market Knowledge
Project Initiation and Proposal Writing
Scientific Publishing
Professional Documentation
Multi-tasking under Time Pressure
CONCLUSIONS</t>
  </si>
  <si>
    <t xml:space="preserve">
1 INTRODUCTION
2 THE VRVis RESEARCH CENTER
3 THE UNDERSTANDING OF INNOVATION
4 REQUIREMENTS ON TRANSLATIONAL RESEARCH STAFF
5 CONCLUSIONS
6 ACKNOWLEDGEMENT
REFERENCE
</t>
  </si>
  <si>
    <t>TUW-233317</t>
  </si>
  <si>
    <t>INTRODUCTION
CHALLENGES
Provenance from Data Quality Control
Sensemaking based on Data Quality Provenance
OUTLOOK</t>
  </si>
  <si>
    <t xml:space="preserve">
ABSTRACT
1 INTRODUCTION
2 CHALLENGES
3 OUTLOOK
REFERENCES
</t>
  </si>
  <si>
    <t>TUW-233657</t>
  </si>
  <si>
    <t>INTRODUCTION
RELATED WORK
SCENARIOS
A Day at the Office
"Working Sucks"
The Price of a Degree
REQUIREMENTS
CONCLUSION
ACKNOWLEDGMENTS</t>
  </si>
  <si>
    <t xml:space="preserve">
Index Terms—Information Visualization, Visual Analytics, Science Fiction
1 INTRODUCTION
2 RELATED WORK
3 SCENARIOS
4 REQUIREMENTS
5 CONCLUSION
ACKNOWLEDGMENTS
REFERENCES
</t>
  </si>
  <si>
    <t>TUW-236063</t>
  </si>
  <si>
    <t>INTRODUCTION
SENSEMAKING AND COGNITIVE BIAS MITIGATION
ACKNOWLEDGEMENT</t>
  </si>
  <si>
    <t xml:space="preserve">
I. INTRODUCTION
II. SENSEMAKING AND COGNITIVE BIAS MITIGATION
ACKNOWLEDGEMENT
REFERENCES
</t>
  </si>
  <si>
    <t>TUW-236120</t>
  </si>
  <si>
    <t>Introduction
Competence Orientation at Vocational Schools for IT
Teaching Competencies
Competence model
Descriptors
Case study at HTL Krems
HTL (Technical High Schools)
Requirements
Didactical concept
Evaluation and Discussion
Evaluation
Discussion</t>
  </si>
  <si>
    <t xml:space="preserve">
1 Introduction
2 Competence Orientation at Vocational Schools for IT
3 Case study at HTL Krems
4 Evaluation and Discussion
5 References
</t>
  </si>
  <si>
    <t>TUW-237297</t>
  </si>
  <si>
    <t>INTRODUCTION
THE SETTING
RESULTS</t>
  </si>
  <si>
    <t xml:space="preserve">
INTRODUCTION
56 International Conference on e-Learning’14
THE SETTING
METHODOLOGY
RESULTS
CONCLUSIONS
ACKNOWLEDGEMENT
REFERENCES
ABOUT THE AUTHOR
</t>
  </si>
  <si>
    <t>TUW-240858</t>
  </si>
  <si>
    <t>Introduction
The Chase Termination Problem
The Complexity of Chase Termination
Linearity
Guardedness
Future Work</t>
  </si>
  <si>
    <t xml:space="preserve">
1 Introduction
2 The Chase Termination Problem
q-SEQUENCE *-CHASE TERMINATION:
3 The Complexity of Chase Termination
4 Future Work
References
</t>
  </si>
  <si>
    <t>TUW-245336</t>
  </si>
  <si>
    <t>Introduction
Responsible care: ambient assisted living/telecare systems
Responsible sustainability: food waste
Conclusion</t>
  </si>
  <si>
    <t xml:space="preserve">
1 Introduction
2 Geraldine Fitzpatrick
2 Responsible care: ambient assisted living/telecare systems
4 Geraldine Fitzpatrick
3 Responsible sustainability: food waste
6 Geraldine Fitzpatrick
4 Conclusion
References
</t>
  </si>
  <si>
    <t>TUW-245799</t>
  </si>
  <si>
    <t>Introduction
Principles of the Model Based Diagnosis
Definition 1: System description
Definition 2: Observing the system
Definition 3: System diagnosis
Definition 4: System's conflicts
Definition 5: The goal set:
Theorem 1:
The Expert System to Diagnose the CTC Installations using the Model Based Diagnosis Method
Conclusion</t>
  </si>
  <si>
    <t xml:space="preserve">
1. Introduction
SD∪ OBS ∪{AB(c) c∈ Δ} ∪{¬AB(c) c∈ CD− Δ}∃ (8)
4. Conclusion
References
</t>
  </si>
  <si>
    <t>TUW-247301</t>
  </si>
  <si>
    <t>Introduction
Proof Generator
The Combined Rewriting</t>
  </si>
  <si>
    <t xml:space="preserve">
1 Introduction
2 Proof Generator
3 The Combined Rewriting
References
</t>
  </si>
  <si>
    <t>TUW-247741</t>
  </si>
  <si>
    <t>Introduction
The need to understand metrics:
Problem definition and notations:
Related Work
Proposed Methods
Constructing partitions and rank structure:
Inferring metric bias:
Discussion:
Experiments
Conclusion and future work 6 Acknowledgments
Acknowledgments</t>
  </si>
  <si>
    <t xml:space="preserve">
ABSTRACT
1 Introduction
2 Related Work
3 Proposed Methods
4 Experiments
5 Conclusion and future work
6 Acknowledgments
7 References
</t>
  </si>
  <si>
    <t>TUW-247743</t>
  </si>
  <si>
    <t>Introduction
Related Work
Self organizing map
The map initialization
The training process
Clustering and classication
Hierarchical algorithms
Partitive algorithms
Two-level clustering approach / Clustering of the SOM
Projection
Sammon's Mapping
Visualizations
Visualization of SOM with Unlabeled data
U-Matrix, P-Matrix and U*-Matrix
Histograms Visualizing of the SOM
Vector field visualization
Visualization of SOM with Labeled data
Graph-based class visualization
Pie-chart class visualization
Summary
Methods
SOM Toolbox
Problem formulation
SOM coloring by color ooding
Using graphs to color the SOM
Voronoi diagrams and Delaunay triangulations
The sweepline algorithm
The randomized-incremental algorithm (Bowyer-Watson algorithm)
Voronoi cell coloring
Angular segmentation of Voronoi cells
Smooth partitioning of Voronoi cells
Distance Function
Coloring algorithm
Border smoothing by weighting the line segments
The minimum visible class parameter
Chessboard visualization
Summary
Experements and evaluation
Iris data
Text data
Audio data
Conclusions</t>
  </si>
  <si>
    <t xml:space="preserve">
Abstract
LIST OF FIGURES vii
Chapter 1
Introduction
Chapter 2
Chapter 5
Conclusions
Bibliography
</t>
  </si>
  <si>
    <t>TUW-251544</t>
  </si>
  <si>
    <t>Einleitung
Entstehungsgeschichte
Die Umsetzung
Aufgaben aus Computer Science Unplugged
Die Welt der Geheimcodes
Aufgaben aus dem Biber der Informatik Wettbewerb
Durchführung
Nachhaltigkeit</t>
  </si>
  <si>
    <t xml:space="preserve">
1 Einleitung
2 Entstehungsgeschichte
3 Die Umsetzung
4 Literaturverzeichnis
</t>
  </si>
  <si>
    <t>TUW-252847</t>
  </si>
  <si>
    <t>INTRODUCTION
TASK DESCRIPTION
DATASET
GROUND TRUTH
RUN DESCRIPTION
EVALUATION
CONCLUSIONS</t>
  </si>
  <si>
    <t xml:space="preserve">
ABSTRACT
1. INTRODUCTION
2. TASK DESCRIPTION
3. DATASET
4. GROUND TRUTH
5. RUN DESCRIPTION
6. EVALUATION
7. CONCLUSIONS
</t>
  </si>
  <si>
    <t>TUW-255712</t>
  </si>
  <si>
    <t xml:space="preserve">
Acknowledgments</t>
  </si>
  <si>
    <t xml:space="preserve">
Abstract
Acknowledgments
References
</t>
  </si>
  <si>
    <t>TUW-256654</t>
  </si>
  <si>
    <t>Introduction
Uses
Nested structures
Separate code and data
Further uses
Progamming interface
Implementation
Conclusion</t>
  </si>
  <si>
    <t xml:space="preserve">
Abstract
1 Introduction
2 Uses
3 Progamming interface
4 Implementation
5 Conclusion
References
</t>
  </si>
  <si>
    <t>TUW-257397</t>
  </si>
  <si>
    <t>Introduction
Background
EnvElektra
Context Sensors
Context Specification
Matching algorithm
Example
Evaluation
RQ1: Usage Patterns
RQ2: Unanticipated Context Awareness
RQ3: Overhead
Threats to Validity
Related Work
Conclusion</t>
  </si>
  <si>
    <t xml:space="preserve">
1 Introduction
2 Markus Raab
2 Background
3 EnvElektra
6 Markus Raab
4 Evaluation
8 Markus Raab
RQ3: Overhead
5 Threats to Validity
6 Related Work
7 Conclusion
References
</t>
  </si>
  <si>
    <t>TUW-257870</t>
  </si>
  <si>
    <t>BACKGROUND INFORMATION
THE INCIDENT
ASSUMPTIONS BEHIND THE INCIDENT
CONSEQUENCES
WHAT COULD BE DONE</t>
  </si>
  <si>
    <t xml:space="preserve">
ABSTRACT
Author Keywords
ACM Classification Keywords
BACKGROUND INFORMATION
ASSUMPTIONS BEHIND THE INCIDENT
CONSEQUENCES
REFERENCES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</si>
</sst>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0" fontId="0" fillId="0" borderId="0" xfId="0">
      <alignment vertical="top" wrapText="true"/>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0" fontId="0" fillId="0" borderId="0" xfId="0">
      <alignment vertical="top" wrapText="true"/>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143.83203125" customWidth="true" bestFit="true"/>
    <col min="6" max="6" width="101.828125" customWidth="true" bestFit="true"/>
    <col min="7" max="7" width="4.9296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HYPERLINK("D:\Java\git\MethodDemosGit\MethodDemos\output\extracted\parscit\parscit-TUW-137078-xstream.xml")</f>
      </c>
      <c r="E1" t="s" s="5">
        <v>1</v>
      </c>
      <c r="F1" t="s" s="6">
        <v>2</v>
      </c>
      <c r="G1" t="n" s="7">
        <v>0.71</v>
      </c>
      <c r="H1" t="n" s="8">
        <v>1.0</v>
      </c>
      <c r="I1" t="n" s="9">
        <v>0.83</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HYPERLINK("D:\Java\git\MethodDemosGit\MethodDemos\output\extracted\parscit\parscit-TUW-138011-xstream.xml")</f>
      </c>
      <c r="E2" t="s" s="14">
        <v>4</v>
      </c>
      <c r="F2" t="s" s="15">
        <v>5</v>
      </c>
      <c r="G2" t="n" s="16">
        <v>0.83</v>
      </c>
      <c r="H2" t="n" s="17">
        <v>1.0</v>
      </c>
      <c r="I2" t="n" s="18">
        <v>0.91</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HYPERLINK("D:\Java\git\MethodDemosGit\MethodDemos\output\extracted\parscit\parscit-TUW-138447-xstream.xml")</f>
      </c>
      <c r="E3" t="s" s="23">
        <v>7</v>
      </c>
      <c r="F3" t="s" s="24">
        <v>8</v>
      </c>
      <c r="G3" t="n" s="25">
        <v>0.78</v>
      </c>
      <c r="H3" t="n" s="26">
        <v>0.39</v>
      </c>
      <c r="I3" t="n" s="27">
        <v>0.52</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HYPERLINK("D:\Java\git\MethodDemosGit\MethodDemos\output\extracted\parscit\parscit-TUW-138544-xstream.xml")</f>
      </c>
      <c r="E4" t="s" s="32">
        <v>10</v>
      </c>
      <c r="F4" t="s" s="33">
        <v>11</v>
      </c>
      <c r="G4" t="n" s="34">
        <v>0.63</v>
      </c>
      <c r="H4" t="n" s="35">
        <v>0.36</v>
      </c>
      <c r="I4" t="n" s="36">
        <v>0.45</v>
      </c>
    </row>
    <row r="5">
      <c r="A5" t="s" s="37">
        <v>12</v>
      </c>
      <c r="B5" s="38">
        <f>HYPERLINK("D:\Java\git\MethodDemosGit\MethodDemos\output\groundtruth\TUW-138547.pdf")</f>
      </c>
      <c r="C5" s="39">
        <f>HYPERLINK("D:\Java\git\MethodDemosGit\MethodDemos\output\result\result-TUW-138547-xstream.xml")</f>
      </c>
      <c r="D5" s="40">
        <f>HYPERLINK("D:\Java\git\MethodDemosGit\MethodDemos\output\extracted\parscit\parscit-TUW-138547-xstream.xml")</f>
      </c>
      <c r="E5" t="s" s="41">
        <v>13</v>
      </c>
      <c r="F5" t="s" s="42">
        <v>14</v>
      </c>
      <c r="G5" t="n" s="43">
        <v>0.75</v>
      </c>
      <c r="H5" t="n" s="44">
        <v>0.43</v>
      </c>
      <c r="I5" t="n" s="45">
        <v>0.55</v>
      </c>
    </row>
    <row r="6">
      <c r="A6" t="s" s="46">
        <v>15</v>
      </c>
      <c r="B6" s="47">
        <f>HYPERLINK("D:\Java\git\MethodDemosGit\MethodDemos\output\groundtruth\TUW-139299.pdf")</f>
      </c>
      <c r="C6" s="48">
        <f>HYPERLINK("D:\Java\git\MethodDemosGit\MethodDemos\output\result\result-TUW-139299-xstream.xml")</f>
      </c>
      <c r="D6" s="49">
        <f>HYPERLINK("D:\Java\git\MethodDemosGit\MethodDemos\output\extracted\parscit\parscit-TUW-139299-xstream.xml")</f>
      </c>
      <c r="E6" t="s" s="50">
        <v>16</v>
      </c>
      <c r="F6" t="s" s="51">
        <v>17</v>
      </c>
      <c r="G6" t="n" s="52">
        <v>0.75</v>
      </c>
      <c r="H6" t="n" s="53">
        <v>1.0</v>
      </c>
      <c r="I6" t="n" s="54">
        <v>0.86</v>
      </c>
    </row>
    <row r="7">
      <c r="A7" t="s" s="55">
        <v>18</v>
      </c>
      <c r="B7" s="56">
        <f>HYPERLINK("D:\Java\git\MethodDemosGit\MethodDemos\output\groundtruth\TUW-139761.pdf")</f>
      </c>
      <c r="C7" s="57">
        <f>HYPERLINK("D:\Java\git\MethodDemosGit\MethodDemos\output\result\result-TUW-139761-xstream.xml")</f>
      </c>
      <c r="D7" s="58">
        <f>HYPERLINK("D:\Java\git\MethodDemosGit\MethodDemos\output\extracted\parscit\parscit-TUW-139761-xstream.xml")</f>
      </c>
      <c r="E7" t="s" s="59">
        <v>19</v>
      </c>
      <c r="F7" t="s" s="60">
        <v>20</v>
      </c>
      <c r="G7" t="n" s="61">
        <v>0.27</v>
      </c>
      <c r="H7" t="n" s="62">
        <v>0.04</v>
      </c>
      <c r="I7" t="n" s="63">
        <v>0.08</v>
      </c>
    </row>
    <row r="8">
      <c r="A8" t="s" s="64">
        <v>21</v>
      </c>
      <c r="B8" s="65">
        <f>HYPERLINK("D:\Java\git\MethodDemosGit\MethodDemos\output\groundtruth\TUW-139769.pdf")</f>
      </c>
      <c r="C8" s="66">
        <f>HYPERLINK("D:\Java\git\MethodDemosGit\MethodDemos\output\result\result-TUW-139769-xstream.xml")</f>
      </c>
      <c r="D8" s="67">
        <f>HYPERLINK("D:\Java\git\MethodDemosGit\MethodDemos\output\extracted\parscit\parscit-TUW-139769-xstream.xml")</f>
      </c>
      <c r="E8" t="s" s="68">
        <v>22</v>
      </c>
      <c r="F8" t="s" s="69">
        <v>23</v>
      </c>
      <c r="G8" t="n" s="70">
        <v>0.05</v>
      </c>
      <c r="H8" t="n" s="71">
        <v>0.01</v>
      </c>
      <c r="I8" t="n" s="72">
        <v>0.01</v>
      </c>
    </row>
    <row r="9">
      <c r="A9" t="s" s="73">
        <v>24</v>
      </c>
      <c r="B9" s="74">
        <f>HYPERLINK("D:\Java\git\MethodDemosGit\MethodDemos\output\groundtruth\TUW-139781.pdf")</f>
      </c>
      <c r="C9" s="75">
        <f>HYPERLINK("D:\Java\git\MethodDemosGit\MethodDemos\output\result\result-TUW-139781-xstream.xml")</f>
      </c>
      <c r="D9" s="76">
        <f>HYPERLINK("D:\Java\git\MethodDemosGit\MethodDemos\output\extracted\parscit\parscit-TUW-139781-xstream.xml")</f>
      </c>
      <c r="E9" t="s" s="77">
        <v>25</v>
      </c>
      <c r="F9" t="s" s="78">
        <v>26</v>
      </c>
      <c r="G9" t="n" s="79">
        <v>0.88</v>
      </c>
      <c r="H9" t="n" s="80">
        <v>1.0</v>
      </c>
      <c r="I9" t="n" s="81">
        <v>0.93</v>
      </c>
    </row>
    <row r="10">
      <c r="A10" t="s" s="82">
        <v>27</v>
      </c>
      <c r="B10" s="83">
        <f>HYPERLINK("D:\Java\git\MethodDemosGit\MethodDemos\output\groundtruth\TUW-139785.pdf")</f>
      </c>
      <c r="C10" s="84">
        <f>HYPERLINK("D:\Java\git\MethodDemosGit\MethodDemos\output\result\result-TUW-139785-xstream.xml")</f>
      </c>
      <c r="D10" s="85">
        <f>HYPERLINK("D:\Java\git\MethodDemosGit\MethodDemos\output\extracted\parscit\parscit-TUW-139785-xstream.xml")</f>
      </c>
      <c r="E10" t="s" s="86">
        <v>28</v>
      </c>
      <c r="F10" t="s" s="87">
        <v>29</v>
      </c>
      <c r="G10" t="n" s="88">
        <v>0.5</v>
      </c>
      <c r="H10" t="n" s="89">
        <v>0.03</v>
      </c>
      <c r="I10" t="n" s="90">
        <v>0.05</v>
      </c>
    </row>
    <row r="11">
      <c r="A11" t="s" s="91">
        <v>30</v>
      </c>
      <c r="B11" s="92">
        <f>HYPERLINK("D:\Java\git\MethodDemosGit\MethodDemos\output\groundtruth\TUW-140047.pdf")</f>
      </c>
      <c r="C11" s="93">
        <f>HYPERLINK("D:\Java\git\MethodDemosGit\MethodDemos\output\result\result-TUW-140047-xstream.xml")</f>
      </c>
      <c r="D11" s="94">
        <f>HYPERLINK("D:\Java\git\MethodDemosGit\MethodDemos\output\extracted\parscit\parscit-TUW-140047-xstream.xml")</f>
      </c>
      <c r="E11" t="s" s="95">
        <v>31</v>
      </c>
      <c r="F11" t="s" s="96">
        <v>32</v>
      </c>
      <c r="G11" t="n" s="97">
        <v>0.75</v>
      </c>
      <c r="H11" t="n" s="98">
        <v>0.35</v>
      </c>
      <c r="I11" t="n" s="99">
        <v>0.48</v>
      </c>
    </row>
    <row r="12">
      <c r="A12" t="s" s="100">
        <v>33</v>
      </c>
      <c r="B12" s="101">
        <f>HYPERLINK("D:\Java\git\MethodDemosGit\MethodDemos\output\groundtruth\TUW-140048.pdf")</f>
      </c>
      <c r="C12" s="102">
        <f>HYPERLINK("D:\Java\git\MethodDemosGit\MethodDemos\output\result\result-TUW-140048-xstream.xml")</f>
      </c>
      <c r="D12" s="103">
        <f>HYPERLINK("D:\Java\git\MethodDemosGit\MethodDemos\output\extracted\parscit\parscit-TUW-140048-xstream.xml")</f>
      </c>
      <c r="E12" t="s" s="104">
        <v>34</v>
      </c>
      <c r="F12" t="s" s="105">
        <v>35</v>
      </c>
      <c r="G12" t="n" s="106">
        <v>0.86</v>
      </c>
      <c r="H12" t="n" s="107">
        <v>0.4</v>
      </c>
      <c r="I12" t="n" s="108">
        <v>0.55</v>
      </c>
    </row>
    <row r="13">
      <c r="A13" t="s" s="109">
        <v>36</v>
      </c>
      <c r="B13" s="110">
        <f>HYPERLINK("D:\Java\git\MethodDemosGit\MethodDemos\output\groundtruth\TUW-140229.pdf")</f>
      </c>
      <c r="C13" s="111">
        <f>HYPERLINK("D:\Java\git\MethodDemosGit\MethodDemos\output\result\result-TUW-140229-xstream.xml")</f>
      </c>
      <c r="D13" s="112">
        <f>HYPERLINK("D:\Java\git\MethodDemosGit\MethodDemos\output\extracted\parscit\parscit-TUW-140229-xstream.xml")</f>
      </c>
      <c r="E13" t="s" s="113">
        <v>37</v>
      </c>
      <c r="F13" t="s" s="114">
        <v>38</v>
      </c>
      <c r="G13" t="n" s="115">
        <v>0.67</v>
      </c>
      <c r="H13" t="n" s="116">
        <v>0.67</v>
      </c>
      <c r="I13" t="n" s="117">
        <v>0.67</v>
      </c>
    </row>
    <row r="14">
      <c r="A14" t="s" s="118">
        <v>39</v>
      </c>
      <c r="B14" s="119">
        <f>HYPERLINK("D:\Java\git\MethodDemosGit\MethodDemos\output\groundtruth\TUW-140253.pdf")</f>
      </c>
      <c r="C14" s="120">
        <f>HYPERLINK("D:\Java\git\MethodDemosGit\MethodDemos\output\result\result-TUW-140253-xstream.xml")</f>
      </c>
      <c r="D14" s="121">
        <f>HYPERLINK("D:\Java\git\MethodDemosGit\MethodDemos\output\extracted\parscit\parscit-TUW-140253-xstream.xml")</f>
      </c>
      <c r="E14" t="s" s="122">
        <v>40</v>
      </c>
      <c r="F14" t="s" s="123">
        <v>41</v>
      </c>
      <c r="G14" t="n" s="124">
        <v>0.88</v>
      </c>
      <c r="H14" t="n" s="125">
        <v>1.0</v>
      </c>
      <c r="I14" t="n" s="126">
        <v>0.93</v>
      </c>
    </row>
    <row r="15">
      <c r="A15" t="s" s="127">
        <v>42</v>
      </c>
      <c r="B15" s="128">
        <f>HYPERLINK("D:\Java\git\MethodDemosGit\MethodDemos\output\groundtruth\TUW-140308.pdf")</f>
      </c>
      <c r="C15" s="129">
        <f>HYPERLINK("D:\Java\git\MethodDemosGit\MethodDemos\output\result\result-TUW-140308-xstream.xml")</f>
      </c>
      <c r="D15" s="130">
        <f>HYPERLINK("D:\Java\git\MethodDemosGit\MethodDemos\output\extracted\parscit\parscit-TUW-140308-xstream.xml")</f>
      </c>
      <c r="E15" t="s" s="131">
        <v>43</v>
      </c>
      <c r="F15" t="s" s="132">
        <v>44</v>
      </c>
      <c r="G15" t="n" s="133">
        <v>0.86</v>
      </c>
      <c r="H15" t="n" s="134">
        <v>0.46</v>
      </c>
      <c r="I15" t="n" s="135">
        <v>0.6</v>
      </c>
    </row>
    <row r="16">
      <c r="A16" t="s" s="136">
        <v>45</v>
      </c>
      <c r="B16" s="137">
        <f>HYPERLINK("D:\Java\git\MethodDemosGit\MethodDemos\output\groundtruth\TUW-140533.pdf")</f>
      </c>
      <c r="C16" s="138">
        <f>HYPERLINK("D:\Java\git\MethodDemosGit\MethodDemos\output\result\result-TUW-140533-xstream.xml")</f>
      </c>
      <c r="D16" s="139">
        <f>HYPERLINK("D:\Java\git\MethodDemosGit\MethodDemos\output\extracted\parscit\parscit-TUW-140533-xstream.xml")</f>
      </c>
      <c r="E16" t="s" s="140">
        <v>46</v>
      </c>
      <c r="F16" t="s" s="141">
        <v>47</v>
      </c>
      <c r="G16" t="n" s="142">
        <v>0.69</v>
      </c>
      <c r="H16" t="n" s="143">
        <v>0.07</v>
      </c>
      <c r="I16" t="n" s="144">
        <v>0.13</v>
      </c>
    </row>
    <row r="17">
      <c r="A17" t="s" s="145">
        <v>48</v>
      </c>
      <c r="B17" s="146">
        <f>HYPERLINK("D:\Java\git\MethodDemosGit\MethodDemos\output\groundtruth\TUW-140867.pdf")</f>
      </c>
      <c r="C17" s="147">
        <f>HYPERLINK("D:\Java\git\MethodDemosGit\MethodDemos\output\result\result-TUW-140867-xstream.xml")</f>
      </c>
      <c r="D17" s="148">
        <f>HYPERLINK("D:\Java\git\MethodDemosGit\MethodDemos\output\extracted\parscit\parscit-TUW-140867-xstream.xml")</f>
      </c>
      <c r="E17" t="s" s="149">
        <v>49</v>
      </c>
      <c r="F17" t="s" s="150">
        <v>50</v>
      </c>
      <c r="G17" t="n" s="151">
        <v>0.5</v>
      </c>
      <c r="H17" t="n" s="152">
        <v>0.43</v>
      </c>
      <c r="I17" t="n" s="153">
        <v>0.46</v>
      </c>
    </row>
    <row r="18">
      <c r="A18" t="s" s="154">
        <v>51</v>
      </c>
      <c r="B18" s="155">
        <f>HYPERLINK("D:\Java\git\MethodDemosGit\MethodDemos\output\groundtruth\TUW-140895.pdf")</f>
      </c>
      <c r="C18" s="156">
        <f>HYPERLINK("D:\Java\git\MethodDemosGit\MethodDemos\output\result\result-TUW-140895-xstream.xml")</f>
      </c>
      <c r="D18" s="157">
        <f>HYPERLINK("D:\Java\git\MethodDemosGit\MethodDemos\output\extracted\parscit\parscit-TUW-140895-xstream.xml")</f>
      </c>
      <c r="E18" t="s" s="158">
        <v>52</v>
      </c>
      <c r="F18" t="s" s="159">
        <v>53</v>
      </c>
      <c r="G18" t="n" s="160">
        <v>0.33</v>
      </c>
      <c r="H18" t="n" s="161">
        <v>0.42</v>
      </c>
      <c r="I18" t="n" s="162">
        <v>0.37</v>
      </c>
    </row>
    <row r="19">
      <c r="A19" t="s" s="163">
        <v>54</v>
      </c>
      <c r="B19" s="164">
        <f>HYPERLINK("D:\Java\git\MethodDemosGit\MethodDemos\output\groundtruth\TUW-140983.pdf")</f>
      </c>
      <c r="C19" s="165">
        <f>HYPERLINK("D:\Java\git\MethodDemosGit\MethodDemos\output\result\result-TUW-140983-xstream.xml")</f>
      </c>
      <c r="D19" s="166">
        <f>HYPERLINK("D:\Java\git\MethodDemosGit\MethodDemos\output\extracted\parscit\parscit-TUW-140983-xstream.xml")</f>
      </c>
      <c r="E19" t="s" s="167">
        <v>55</v>
      </c>
      <c r="F19" t="s" s="168">
        <v>56</v>
      </c>
      <c r="G19" t="n" s="169">
        <v>0.57</v>
      </c>
      <c r="H19" t="n" s="170">
        <v>1.0</v>
      </c>
      <c r="I19" t="n" s="171">
        <v>0.73</v>
      </c>
    </row>
    <row r="20">
      <c r="A20" t="s" s="172">
        <v>57</v>
      </c>
      <c r="B20" s="173">
        <f>HYPERLINK("D:\Java\git\MethodDemosGit\MethodDemos\output\groundtruth\TUW-141024.pdf")</f>
      </c>
      <c r="C20" s="174">
        <f>HYPERLINK("D:\Java\git\MethodDemosGit\MethodDemos\output\result\result-TUW-141024-xstream.xml")</f>
      </c>
      <c r="D20" s="175">
        <f>HYPERLINK("D:\Java\git\MethodDemosGit\MethodDemos\output\extracted\parscit\parscit-TUW-141024-xstream.xml")</f>
      </c>
      <c r="E20" t="s" s="176">
        <v>58</v>
      </c>
      <c r="F20" t="s" s="177">
        <v>59</v>
      </c>
      <c r="G20" t="n" s="178">
        <v>0.67</v>
      </c>
      <c r="H20" t="n" s="179">
        <v>0.75</v>
      </c>
      <c r="I20" t="n" s="180">
        <v>0.71</v>
      </c>
    </row>
    <row r="21">
      <c r="A21" t="s" s="181">
        <v>60</v>
      </c>
      <c r="B21" s="182">
        <f>HYPERLINK("D:\Java\git\MethodDemosGit\MethodDemos\output\groundtruth\TUW-141065.pdf")</f>
      </c>
      <c r="C21" s="183">
        <f>HYPERLINK("D:\Java\git\MethodDemosGit\MethodDemos\output\result\result-TUW-141065-xstream.xml")</f>
      </c>
      <c r="D21" s="184">
        <f>HYPERLINK("D:\Java\git\MethodDemosGit\MethodDemos\output\extracted\parscit\parscit-TUW-141065-xstream.xml")</f>
      </c>
      <c r="E21" t="s" s="185">
        <v>61</v>
      </c>
      <c r="F21" t="s" s="186">
        <v>62</v>
      </c>
      <c r="G21" t="n" s="187">
        <v>0.88</v>
      </c>
      <c r="H21" t="n" s="188">
        <v>0.58</v>
      </c>
      <c r="I21" t="n" s="189">
        <v>0.7</v>
      </c>
    </row>
    <row r="22">
      <c r="A22" t="s" s="190">
        <v>63</v>
      </c>
      <c r="B22" s="191">
        <f>HYPERLINK("D:\Java\git\MethodDemosGit\MethodDemos\output\groundtruth\TUW-141121.pdf")</f>
      </c>
      <c r="C22" s="192">
        <f>HYPERLINK("D:\Java\git\MethodDemosGit\MethodDemos\output\result\result-TUW-141121-xstream.xml")</f>
      </c>
      <c r="D22" s="193">
        <f>HYPERLINK("D:\Java\git\MethodDemosGit\MethodDemos\output\extracted\parscit\parscit-TUW-141121-xstream.xml")</f>
      </c>
      <c r="E22" t="s" s="194">
        <v>64</v>
      </c>
      <c r="F22" t="s" s="195">
        <v>65</v>
      </c>
      <c r="G22" t="n" s="196">
        <v>0.8</v>
      </c>
      <c r="H22" t="n" s="197">
        <v>0.57</v>
      </c>
      <c r="I22" t="n" s="198">
        <v>0.67</v>
      </c>
    </row>
    <row r="23">
      <c r="A23" t="s" s="199">
        <v>66</v>
      </c>
      <c r="B23" s="200">
        <f>HYPERLINK("D:\Java\git\MethodDemosGit\MethodDemos\output\groundtruth\TUW-141140.pdf")</f>
      </c>
      <c r="C23" s="201">
        <f>HYPERLINK("D:\Java\git\MethodDemosGit\MethodDemos\output\result\result-TUW-141140-xstream.xml")</f>
      </c>
      <c r="D23" s="202">
        <f>HYPERLINK("D:\Java\git\MethodDemosGit\MethodDemos\output\extracted\parscit\parscit-TUW-141140-xstream.xml")</f>
      </c>
      <c r="E23" t="s" s="203">
        <v>67</v>
      </c>
      <c r="F23" t="s" s="204">
        <v>68</v>
      </c>
      <c r="G23" t="n" s="205">
        <v>0.83</v>
      </c>
      <c r="H23" t="n" s="206">
        <v>0.45</v>
      </c>
      <c r="I23" t="n" s="207">
        <v>0.59</v>
      </c>
    </row>
    <row r="24">
      <c r="A24" t="s" s="208">
        <v>69</v>
      </c>
      <c r="B24" s="209">
        <f>HYPERLINK("D:\Java\git\MethodDemosGit\MethodDemos\output\groundtruth\TUW-141336.pdf")</f>
      </c>
      <c r="C24" s="210">
        <f>HYPERLINK("D:\Java\git\MethodDemosGit\MethodDemos\output\result\result-TUW-141336-xstream.xml")</f>
      </c>
      <c r="D24" s="211">
        <f>HYPERLINK("D:\Java\git\MethodDemosGit\MethodDemos\output\extracted\parscit\parscit-TUW-141336-xstream.xml")</f>
      </c>
      <c r="E24" t="s" s="212">
        <v>70</v>
      </c>
      <c r="F24" t="s" s="213">
        <v>71</v>
      </c>
      <c r="G24" t="n" s="214">
        <v>0.6</v>
      </c>
      <c r="H24" t="n" s="215">
        <v>0.5</v>
      </c>
      <c r="I24" t="n" s="216">
        <v>0.55</v>
      </c>
    </row>
    <row r="25">
      <c r="A25" t="s" s="217">
        <v>72</v>
      </c>
      <c r="B25" s="218">
        <f>HYPERLINK("D:\Java\git\MethodDemosGit\MethodDemos\output\groundtruth\TUW-141618.pdf")</f>
      </c>
      <c r="C25" s="219">
        <f>HYPERLINK("D:\Java\git\MethodDemosGit\MethodDemos\output\result\result-TUW-141618-xstream.xml")</f>
      </c>
      <c r="D25" s="220">
        <f>HYPERLINK("D:\Java\git\MethodDemosGit\MethodDemos\output\extracted\parscit\parscit-TUW-141618-xstream.xml")</f>
      </c>
      <c r="E25" t="s" s="221">
        <v>73</v>
      </c>
      <c r="F25" t="s" s="222">
        <v>74</v>
      </c>
      <c r="G25" t="n" s="223">
        <v>0.71</v>
      </c>
      <c r="H25" t="n" s="224">
        <v>1.0</v>
      </c>
      <c r="I25" t="n" s="225">
        <v>0.83</v>
      </c>
    </row>
    <row r="26">
      <c r="A26" t="s" s="226">
        <v>75</v>
      </c>
      <c r="B26" s="227">
        <f>HYPERLINK("D:\Java\git\MethodDemosGit\MethodDemos\output\groundtruth\TUW-141758.pdf")</f>
      </c>
      <c r="C26" s="228">
        <f>HYPERLINK("D:\Java\git\MethodDemosGit\MethodDemos\output\result\result-TUW-141758-xstream.xml")</f>
      </c>
      <c r="D26" s="229">
        <f>HYPERLINK("D:\Java\git\MethodDemosGit\MethodDemos\output\extracted\parscit\parscit-TUW-141758-xstream.xml")</f>
      </c>
      <c r="E26" t="s" s="230">
        <v>76</v>
      </c>
      <c r="F26" t="s" s="231">
        <v>77</v>
      </c>
      <c r="G26" t="n" s="232">
        <v>0.63</v>
      </c>
      <c r="H26" t="n" s="233">
        <v>0.16</v>
      </c>
      <c r="I26" t="n" s="234">
        <v>0.26</v>
      </c>
    </row>
    <row r="27">
      <c r="A27" t="s" s="235">
        <v>78</v>
      </c>
      <c r="B27" s="236">
        <f>HYPERLINK("D:\Java\git\MethodDemosGit\MethodDemos\output\groundtruth\TUW-168222.pdf")</f>
      </c>
      <c r="C27" s="237">
        <f>HYPERLINK("D:\Java\git\MethodDemosGit\MethodDemos\output\result\result-TUW-168222-xstream.xml")</f>
      </c>
      <c r="D27" s="238">
        <f>HYPERLINK("D:\Java\git\MethodDemosGit\MethodDemos\output\extracted\parscit\parscit-TUW-168222-xstream.xml")</f>
      </c>
      <c r="E27" t="s" s="239">
        <v>79</v>
      </c>
      <c r="F27" t="s" s="240">
        <v>80</v>
      </c>
      <c r="G27" t="n" s="241">
        <v>0.4</v>
      </c>
      <c r="H27" t="n" s="242">
        <v>0.5</v>
      </c>
      <c r="I27" t="n" s="243">
        <v>0.44</v>
      </c>
    </row>
    <row r="28">
      <c r="A28" t="s" s="244">
        <v>81</v>
      </c>
      <c r="B28" s="245">
        <f>HYPERLINK("D:\Java\git\MethodDemosGit\MethodDemos\output\groundtruth\TUW-168482.pdf")</f>
      </c>
      <c r="C28" s="246">
        <f>HYPERLINK("D:\Java\git\MethodDemosGit\MethodDemos\output\result\result-TUW-168482-xstream.xml")</f>
      </c>
      <c r="D28" s="247">
        <f>HYPERLINK("D:\Java\git\MethodDemosGit\MethodDemos\output\extracted\parscit\parscit-TUW-168482-xstream.xml")</f>
      </c>
      <c r="E28" t="s" s="248">
        <v>82</v>
      </c>
      <c r="F28" t="s" s="249">
        <v>83</v>
      </c>
      <c r="G28" t="n" s="250">
        <v>0.31</v>
      </c>
      <c r="H28" t="n" s="251">
        <v>0.09</v>
      </c>
      <c r="I28" t="n" s="252">
        <v>0.13</v>
      </c>
    </row>
    <row r="29">
      <c r="A29" t="s" s="253">
        <v>84</v>
      </c>
      <c r="B29" s="254">
        <f>HYPERLINK("D:\Java\git\MethodDemosGit\MethodDemos\output\groundtruth\TUW-169511.pdf")</f>
      </c>
      <c r="C29" s="255">
        <f>HYPERLINK("D:\Java\git\MethodDemosGit\MethodDemos\output\result\result-TUW-169511-xstream.xml")</f>
      </c>
      <c r="D29" s="256">
        <f>HYPERLINK("D:\Java\git\MethodDemosGit\MethodDemos\output\extracted\parscit\parscit-TUW-169511-xstream.xml")</f>
      </c>
      <c r="E29" t="s" s="257">
        <v>85</v>
      </c>
      <c r="F29" t="s" s="258">
        <v>86</v>
      </c>
      <c r="G29" t="n" s="259">
        <v>0.8</v>
      </c>
      <c r="H29" t="n" s="260">
        <v>0.8</v>
      </c>
      <c r="I29" t="n" s="261">
        <v>0.8</v>
      </c>
    </row>
    <row r="30">
      <c r="A30" t="s" s="262">
        <v>87</v>
      </c>
      <c r="B30" s="263">
        <f>HYPERLINK("D:\Java\git\MethodDemosGit\MethodDemos\output\groundtruth\TUW-172697.pdf")</f>
      </c>
      <c r="C30" s="264">
        <f>HYPERLINK("D:\Java\git\MethodDemosGit\MethodDemos\output\result\result-TUW-172697-xstream.xml")</f>
      </c>
      <c r="D30" s="265">
        <f>HYPERLINK("D:\Java\git\MethodDemosGit\MethodDemos\output\extracted\parscit\parscit-TUW-172697-xstream.xml")</f>
      </c>
      <c r="E30" t="s" s="266">
        <v>88</v>
      </c>
      <c r="F30" t="s" s="267">
        <v>89</v>
      </c>
      <c r="G30" t="n" s="268">
        <v>0.25</v>
      </c>
      <c r="H30" t="n" s="269">
        <v>0.5</v>
      </c>
      <c r="I30" t="n" s="270">
        <v>0.33</v>
      </c>
    </row>
    <row r="31">
      <c r="A31" t="s" s="271">
        <v>90</v>
      </c>
      <c r="B31" s="272">
        <f>HYPERLINK("D:\Java\git\MethodDemosGit\MethodDemos\output\groundtruth\TUW-174216.pdf")</f>
      </c>
      <c r="C31" s="273">
        <f>HYPERLINK("D:\Java\git\MethodDemosGit\MethodDemos\output\result\result-TUW-174216-xstream.xml")</f>
      </c>
      <c r="D31" s="274">
        <f>HYPERLINK("D:\Java\git\MethodDemosGit\MethodDemos\output\extracted\parscit\parscit-TUW-174216-xstream.xml")</f>
      </c>
      <c r="E31" t="s" s="275">
        <v>91</v>
      </c>
      <c r="F31" t="s" s="276">
        <v>92</v>
      </c>
      <c r="G31" t="n" s="277">
        <v>0.83</v>
      </c>
      <c r="H31" t="n" s="278">
        <v>0.5</v>
      </c>
      <c r="I31" t="n" s="279">
        <v>0.63</v>
      </c>
    </row>
    <row r="32">
      <c r="A32" t="s" s="280">
        <v>93</v>
      </c>
      <c r="B32" s="281">
        <f>HYPERLINK("D:\Java\git\MethodDemosGit\MethodDemos\output\groundtruth\TUW-175428.pdf")</f>
      </c>
      <c r="C32" s="282">
        <f>HYPERLINK("D:\Java\git\MethodDemosGit\MethodDemos\output\result\result-TUW-175428-xstream.xml")</f>
      </c>
      <c r="D32" s="283">
        <f>HYPERLINK("D:\Java\git\MethodDemosGit\MethodDemos\output\extracted\parscit\parscit-TUW-175428-xstream.xml")</f>
      </c>
      <c r="E32" t="s" s="284">
        <v>94</v>
      </c>
      <c r="F32" t="s" s="285">
        <v>95</v>
      </c>
      <c r="G32" t="n" s="286">
        <v>0.27</v>
      </c>
      <c r="H32" t="n" s="287">
        <v>0.19</v>
      </c>
      <c r="I32" t="n" s="288">
        <v>0.22</v>
      </c>
    </row>
    <row r="33">
      <c r="A33" t="s" s="289">
        <v>96</v>
      </c>
      <c r="B33" s="290">
        <f>HYPERLINK("D:\Java\git\MethodDemosGit\MethodDemos\output\groundtruth\TUW-176087.pdf")</f>
      </c>
      <c r="C33" s="291">
        <f>HYPERLINK("D:\Java\git\MethodDemosGit\MethodDemos\output\result\result-TUW-176087-xstream.xml")</f>
      </c>
      <c r="D33" s="292">
        <f>HYPERLINK("D:\Java\git\MethodDemosGit\MethodDemos\output\extracted\parscit\parscit-TUW-176087-xstream.xml")</f>
      </c>
      <c r="E33" t="s" s="293">
        <v>97</v>
      </c>
      <c r="F33" t="s" s="294">
        <v>98</v>
      </c>
      <c r="G33" t="n" s="295">
        <v>0.86</v>
      </c>
      <c r="H33" t="n" s="296">
        <v>0.75</v>
      </c>
      <c r="I33" t="n" s="297">
        <v>0.8</v>
      </c>
    </row>
    <row r="34">
      <c r="A34" t="s" s="298">
        <v>99</v>
      </c>
      <c r="B34" s="299">
        <f>HYPERLINK("D:\Java\git\MethodDemosGit\MethodDemos\output\groundtruth\TUW-177140.pdf")</f>
      </c>
      <c r="C34" s="300">
        <f>HYPERLINK("D:\Java\git\MethodDemosGit\MethodDemos\output\result\result-TUW-177140-xstream.xml")</f>
      </c>
      <c r="D34" s="301">
        <f>HYPERLINK("D:\Java\git\MethodDemosGit\MethodDemos\output\extracted\parscit\parscit-TUW-177140-xstream.xml")</f>
      </c>
      <c r="E34" t="s" s="302">
        <v>100</v>
      </c>
      <c r="F34" t="s" s="303">
        <v>101</v>
      </c>
      <c r="G34" t="n" s="304">
        <v>0.67</v>
      </c>
      <c r="H34" t="n" s="305">
        <v>0.8</v>
      </c>
      <c r="I34" t="n" s="306">
        <v>0.73</v>
      </c>
    </row>
    <row r="35">
      <c r="A35" t="s" s="307">
        <v>102</v>
      </c>
      <c r="B35" s="308">
        <f>HYPERLINK("D:\Java\git\MethodDemosGit\MethodDemos\output\groundtruth\TUW-179146.pdf")</f>
      </c>
      <c r="C35" s="309">
        <f>HYPERLINK("D:\Java\git\MethodDemosGit\MethodDemos\output\result\result-TUW-179146-xstream.xml")</f>
      </c>
      <c r="D35" s="310">
        <f>HYPERLINK("D:\Java\git\MethodDemosGit\MethodDemos\output\extracted\parscit\parscit-TUW-179146-xstream.xml")</f>
      </c>
      <c r="E35" t="s" s="311">
        <v>103</v>
      </c>
      <c r="F35" t="s" s="312">
        <v>104</v>
      </c>
      <c r="G35" t="n" s="313">
        <v>0.71</v>
      </c>
      <c r="H35" t="n" s="314">
        <v>0.71</v>
      </c>
      <c r="I35" t="n" s="315">
        <v>0.71</v>
      </c>
    </row>
    <row r="36">
      <c r="A36" t="s" s="316">
        <v>105</v>
      </c>
      <c r="B36" s="317">
        <f>HYPERLINK("D:\Java\git\MethodDemosGit\MethodDemos\output\groundtruth\TUW-180162.pdf")</f>
      </c>
      <c r="C36" s="318">
        <f>HYPERLINK("D:\Java\git\MethodDemosGit\MethodDemos\output\result\result-TUW-180162-xstream.xml")</f>
      </c>
      <c r="D36" s="319">
        <f>HYPERLINK("D:\Java\git\MethodDemosGit\MethodDemos\output\extracted\parscit\parscit-TUW-180162-xstream.xml")</f>
      </c>
      <c r="E36" t="s" s="320">
        <v>106</v>
      </c>
      <c r="F36" t="s" s="321">
        <v>107</v>
      </c>
      <c r="G36" t="n" s="322">
        <v>0.8</v>
      </c>
      <c r="H36" t="n" s="323">
        <v>0.47</v>
      </c>
      <c r="I36" t="n" s="324">
        <v>0.59</v>
      </c>
    </row>
    <row r="37">
      <c r="A37" t="s" s="325">
        <v>108</v>
      </c>
      <c r="B37" s="326">
        <f>HYPERLINK("D:\Java\git\MethodDemosGit\MethodDemos\output\groundtruth\TUW-181199.pdf")</f>
      </c>
      <c r="C37" s="327">
        <f>HYPERLINK("D:\Java\git\MethodDemosGit\MethodDemos\output\result\result-TUW-181199-xstream.xml")</f>
      </c>
      <c r="D37" s="328">
        <f>HYPERLINK("D:\Java\git\MethodDemosGit\MethodDemos\output\extracted\parscit\parscit-TUW-181199-xstream.xml")</f>
      </c>
      <c r="E37" t="s" s="329">
        <v>109</v>
      </c>
      <c r="F37" t="s" s="330">
        <v>110</v>
      </c>
      <c r="G37" t="n" s="331">
        <v>0.8</v>
      </c>
      <c r="H37" t="n" s="332">
        <v>0.67</v>
      </c>
      <c r="I37" t="n" s="333">
        <v>0.73</v>
      </c>
    </row>
    <row r="38">
      <c r="A38" t="s" s="334">
        <v>111</v>
      </c>
      <c r="B38" s="335">
        <f>HYPERLINK("D:\Java\git\MethodDemosGit\MethodDemos\output\groundtruth\TUW-182414.pdf")</f>
      </c>
      <c r="C38" s="336">
        <f>HYPERLINK("D:\Java\git\MethodDemosGit\MethodDemos\output\result\result-TUW-182414-xstream.xml")</f>
      </c>
      <c r="D38" s="337">
        <f>HYPERLINK("D:\Java\git\MethodDemosGit\MethodDemos\output\extracted\parscit\parscit-TUW-182414-xstream.xml")</f>
      </c>
      <c r="E38" t="s" s="338">
        <v>112</v>
      </c>
      <c r="F38" t="s" s="339">
        <v>113</v>
      </c>
      <c r="G38" t="n" s="340">
        <v>0.71</v>
      </c>
      <c r="H38" t="n" s="341">
        <v>0.56</v>
      </c>
      <c r="I38" t="n" s="342">
        <v>0.63</v>
      </c>
    </row>
    <row r="39">
      <c r="A39" t="s" s="343">
        <v>114</v>
      </c>
      <c r="B39" s="344">
        <f>HYPERLINK("D:\Java\git\MethodDemosGit\MethodDemos\output\groundtruth\TUW-182899.pdf")</f>
      </c>
      <c r="C39" s="345">
        <f>HYPERLINK("D:\Java\git\MethodDemosGit\MethodDemos\output\result\result-TUW-182899-xstream.xml")</f>
      </c>
      <c r="D39" s="346">
        <f>HYPERLINK("D:\Java\git\MethodDemosGit\MethodDemos\output\extracted\parscit\parscit-TUW-182899-xstream.xml")</f>
      </c>
      <c r="E39" t="s" s="347">
        <v>115</v>
      </c>
      <c r="F39" t="s" s="348">
        <v>116</v>
      </c>
      <c r="G39" t="n" s="349">
        <v>0.6</v>
      </c>
      <c r="H39" t="n" s="350">
        <v>0.26</v>
      </c>
      <c r="I39" t="n" s="351">
        <v>0.36</v>
      </c>
    </row>
    <row r="40">
      <c r="A40" t="s" s="352">
        <v>117</v>
      </c>
      <c r="B40" s="353">
        <f>HYPERLINK("D:\Java\git\MethodDemosGit\MethodDemos\output\groundtruth\TUW-185321.pdf")</f>
      </c>
      <c r="C40" s="354">
        <f>HYPERLINK("D:\Java\git\MethodDemosGit\MethodDemos\output\result\result-TUW-185321-xstream.xml")</f>
      </c>
      <c r="D40" s="355">
        <f>HYPERLINK("D:\Java\git\MethodDemosGit\MethodDemos\output\extracted\parscit\parscit-TUW-185321-xstream.xml")</f>
      </c>
      <c r="E40" t="s" s="356">
        <v>118</v>
      </c>
      <c r="F40" t="s" s="357">
        <v>119</v>
      </c>
      <c r="G40" t="n" s="358">
        <v>0.75</v>
      </c>
      <c r="H40" t="n" s="359">
        <v>0.75</v>
      </c>
      <c r="I40" t="n" s="360">
        <v>0.75</v>
      </c>
    </row>
    <row r="41">
      <c r="A41" t="s" s="361">
        <v>120</v>
      </c>
      <c r="B41" s="362">
        <f>HYPERLINK("D:\Java\git\MethodDemosGit\MethodDemos\output\groundtruth\TUW-185441.pdf")</f>
      </c>
      <c r="C41" s="363">
        <f>HYPERLINK("D:\Java\git\MethodDemosGit\MethodDemos\output\result\result-TUW-185441-xstream.xml")</f>
      </c>
      <c r="D41" s="364">
        <f>HYPERLINK("D:\Java\git\MethodDemosGit\MethodDemos\output\extracted\parscit\parscit-TUW-185441-xstream.xml")</f>
      </c>
      <c r="E41" t="s" s="365">
        <v>121</v>
      </c>
      <c r="F41" t="s" s="366">
        <v>122</v>
      </c>
      <c r="G41" t="n" s="367">
        <v>0.33</v>
      </c>
      <c r="H41" t="n" s="368">
        <v>0.29</v>
      </c>
      <c r="I41" t="n" s="369">
        <v>0.31</v>
      </c>
    </row>
    <row r="42">
      <c r="A42" t="s" s="370">
        <v>123</v>
      </c>
      <c r="B42" s="371">
        <f>HYPERLINK("D:\Java\git\MethodDemosGit\MethodDemos\output\groundtruth\TUW-186227.pdf")</f>
      </c>
      <c r="C42" s="372">
        <f>HYPERLINK("D:\Java\git\MethodDemosGit\MethodDemos\output\result\result-TUW-186227-xstream.xml")</f>
      </c>
      <c r="D42" s="373">
        <f>HYPERLINK("D:\Java\git\MethodDemosGit\MethodDemos\output\extracted\parscit\parscit-TUW-186227-xstream.xml")</f>
      </c>
      <c r="E42" t="s" s="374">
        <v>124</v>
      </c>
      <c r="F42" t="s" s="375">
        <v>125</v>
      </c>
      <c r="G42" t="n" s="376">
        <v>0.5</v>
      </c>
      <c r="H42" t="n" s="377">
        <v>0.38</v>
      </c>
      <c r="I42" t="n" s="378">
        <v>0.43</v>
      </c>
    </row>
    <row r="43">
      <c r="A43" t="s" s="379">
        <v>126</v>
      </c>
      <c r="B43" s="380">
        <f>HYPERLINK("D:\Java\git\MethodDemosGit\MethodDemos\output\groundtruth\TUW-189842.pdf")</f>
      </c>
      <c r="C43" s="381">
        <f>HYPERLINK("D:\Java\git\MethodDemosGit\MethodDemos\output\result\result-TUW-189842-xstream.xml")</f>
      </c>
      <c r="D43" s="382">
        <f>HYPERLINK("D:\Java\git\MethodDemosGit\MethodDemos\output\extracted\parscit\parscit-TUW-189842-xstream.xml")</f>
      </c>
      <c r="E43" t="s" s="383">
        <v>127</v>
      </c>
      <c r="F43" t="s" s="384">
        <v>128</v>
      </c>
      <c r="G43" t="n" s="385">
        <v>0.43</v>
      </c>
      <c r="H43" t="n" s="386">
        <v>0.75</v>
      </c>
      <c r="I43" t="n" s="387">
        <v>0.55</v>
      </c>
    </row>
    <row r="44">
      <c r="A44" t="s" s="388">
        <v>129</v>
      </c>
      <c r="B44" s="389">
        <f>HYPERLINK("D:\Java\git\MethodDemosGit\MethodDemos\output\groundtruth\TUW-191715.pdf")</f>
      </c>
      <c r="C44" s="390">
        <f>HYPERLINK("D:\Java\git\MethodDemosGit\MethodDemos\output\result\result-TUW-191715-xstream.xml")</f>
      </c>
      <c r="D44" s="391">
        <f>HYPERLINK("D:\Java\git\MethodDemosGit\MethodDemos\output\extracted\parscit\parscit-TUW-191715-xstream.xml")</f>
      </c>
      <c r="E44" t="s" s="392">
        <v>130</v>
      </c>
      <c r="F44" t="s" s="393">
        <v>131</v>
      </c>
      <c r="G44" t="n" s="394">
        <v>0.75</v>
      </c>
      <c r="H44" t="n" s="395">
        <v>0.29</v>
      </c>
      <c r="I44" t="n" s="396">
        <v>0.41</v>
      </c>
    </row>
    <row r="45">
      <c r="A45" t="s" s="397">
        <v>132</v>
      </c>
      <c r="B45" s="398">
        <f>HYPERLINK("D:\Java\git\MethodDemosGit\MethodDemos\output\groundtruth\TUW-191977.pdf")</f>
      </c>
      <c r="C45" s="399">
        <f>HYPERLINK("D:\Java\git\MethodDemosGit\MethodDemos\output\result\result-TUW-191977-xstream.xml")</f>
      </c>
      <c r="D45" s="400">
        <f>HYPERLINK("D:\Java\git\MethodDemosGit\MethodDemos\output\extracted\parscit\parscit-TUW-191977-xstream.xml")</f>
      </c>
      <c r="E45" t="s" s="401">
        <v>133</v>
      </c>
      <c r="F45" t="s" s="402">
        <v>134</v>
      </c>
      <c r="G45" t="n" s="403">
        <v>0.8</v>
      </c>
      <c r="H45" t="n" s="404">
        <v>1.0</v>
      </c>
      <c r="I45" t="n" s="405">
        <v>0.89</v>
      </c>
    </row>
    <row r="46">
      <c r="A46" t="s" s="406">
        <v>135</v>
      </c>
      <c r="B46" s="407">
        <f>HYPERLINK("D:\Java\git\MethodDemosGit\MethodDemos\output\groundtruth\TUW-192724.pdf")</f>
      </c>
      <c r="C46" s="408">
        <f>HYPERLINK("D:\Java\git\MethodDemosGit\MethodDemos\output\result\result-TUW-192724-xstream.xml")</f>
      </c>
      <c r="D46" s="409">
        <f>HYPERLINK("D:\Java\git\MethodDemosGit\MethodDemos\output\extracted\parscit\parscit-TUW-192724-xstream.xml")</f>
      </c>
      <c r="E46" t="s" s="410">
        <v>136</v>
      </c>
      <c r="F46" t="s" s="411">
        <v>137</v>
      </c>
      <c r="G46" t="n" s="412">
        <v>0.8</v>
      </c>
      <c r="H46" t="n" s="413">
        <v>0.67</v>
      </c>
      <c r="I46" t="n" s="414">
        <v>0.73</v>
      </c>
    </row>
    <row r="47">
      <c r="A47" t="s" s="415">
        <v>138</v>
      </c>
      <c r="B47" s="416">
        <f>HYPERLINK("D:\Java\git\MethodDemosGit\MethodDemos\output\groundtruth\TUW-194085.pdf")</f>
      </c>
      <c r="C47" s="417">
        <f>HYPERLINK("D:\Java\git\MethodDemosGit\MethodDemos\output\result\result-TUW-194085-xstream.xml")</f>
      </c>
      <c r="D47" s="418">
        <f>HYPERLINK("D:\Java\git\MethodDemosGit\MethodDemos\output\extracted\parscit\parscit-TUW-194085-xstream.xml")</f>
      </c>
      <c r="E47" t="s" s="419">
        <v>139</v>
      </c>
      <c r="F47" t="s" s="420">
        <v>140</v>
      </c>
      <c r="G47" t="n" s="421">
        <v>0.35</v>
      </c>
      <c r="H47" t="n" s="422">
        <v>0.14</v>
      </c>
      <c r="I47" t="n" s="423">
        <v>0.2</v>
      </c>
    </row>
    <row r="48">
      <c r="A48" t="s" s="424">
        <v>141</v>
      </c>
      <c r="B48" s="425">
        <f>HYPERLINK("D:\Java\git\MethodDemosGit\MethodDemos\output\groundtruth\TUW-194561.pdf")</f>
      </c>
      <c r="C48" s="426">
        <f>HYPERLINK("D:\Java\git\MethodDemosGit\MethodDemos\output\result\result-TUW-194561-xstream.xml")</f>
      </c>
      <c r="D48" s="427">
        <f>HYPERLINK("D:\Java\git\MethodDemosGit\MethodDemos\output\extracted\parscit\parscit-TUW-194561-xstream.xml")</f>
      </c>
      <c r="E48" t="s" s="428">
        <v>142</v>
      </c>
      <c r="F48" t="s" s="429">
        <v>143</v>
      </c>
      <c r="G48" t="n" s="430">
        <v>0.86</v>
      </c>
      <c r="H48" t="n" s="431">
        <v>1.0</v>
      </c>
      <c r="I48" t="n" s="432">
        <v>0.92</v>
      </c>
    </row>
    <row r="49">
      <c r="A49" t="s" s="433">
        <v>144</v>
      </c>
      <c r="B49" s="434">
        <f>HYPERLINK("D:\Java\git\MethodDemosGit\MethodDemos\output\groundtruth\TUW-194660.pdf")</f>
      </c>
      <c r="C49" s="435">
        <f>HYPERLINK("D:\Java\git\MethodDemosGit\MethodDemos\output\result\result-TUW-194660-xstream.xml")</f>
      </c>
      <c r="D49" s="436">
        <f>HYPERLINK("D:\Java\git\MethodDemosGit\MethodDemos\output\extracted\parscit\parscit-TUW-194660-xstream.xml")</f>
      </c>
      <c r="E49" t="s" s="437">
        <v>145</v>
      </c>
      <c r="F49" t="s" s="438">
        <v>146</v>
      </c>
      <c r="G49" t="n" s="439">
        <v>0.2</v>
      </c>
      <c r="H49" t="n" s="440">
        <v>0.2</v>
      </c>
      <c r="I49" t="n" s="441">
        <v>0.2</v>
      </c>
    </row>
    <row r="50">
      <c r="A50" t="s" s="442">
        <v>147</v>
      </c>
      <c r="B50" s="443">
        <f>HYPERLINK("D:\Java\git\MethodDemosGit\MethodDemos\output\groundtruth\TUW-197422.pdf")</f>
      </c>
      <c r="C50" s="444">
        <f>HYPERLINK("D:\Java\git\MethodDemosGit\MethodDemos\output\result\result-TUW-197422-xstream.xml")</f>
      </c>
      <c r="D50" s="445">
        <f>HYPERLINK("D:\Java\git\MethodDemosGit\MethodDemos\output\extracted\parscit\parscit-TUW-197422-xstream.xml")</f>
      </c>
      <c r="E50" t="s" s="446">
        <v>148</v>
      </c>
      <c r="F50" t="s" s="447">
        <v>149</v>
      </c>
      <c r="G50" t="n" s="448">
        <v>0.5</v>
      </c>
      <c r="H50" t="n" s="449">
        <v>0.27</v>
      </c>
      <c r="I50" t="n" s="450">
        <v>0.35</v>
      </c>
    </row>
    <row r="51">
      <c r="A51" t="s" s="451">
        <v>150</v>
      </c>
      <c r="B51" s="452">
        <f>HYPERLINK("D:\Java\git\MethodDemosGit\MethodDemos\output\groundtruth\TUW-197852.pdf")</f>
      </c>
      <c r="C51" s="453">
        <f>HYPERLINK("D:\Java\git\MethodDemosGit\MethodDemos\output\result\result-TUW-197852-xstream.xml")</f>
      </c>
      <c r="D51" s="454">
        <f>HYPERLINK("D:\Java\git\MethodDemosGit\MethodDemos\output\extracted\parscit\parscit-TUW-197852-xstream.xml")</f>
      </c>
      <c r="E51" t="s" s="455">
        <v>151</v>
      </c>
      <c r="F51" t="s" s="456">
        <v>152</v>
      </c>
      <c r="G51" t="n" s="457">
        <v>0.5</v>
      </c>
      <c r="H51" t="n" s="458">
        <v>0.5</v>
      </c>
      <c r="I51" t="n" s="459">
        <v>0.5</v>
      </c>
    </row>
    <row r="52">
      <c r="A52" t="s" s="460">
        <v>153</v>
      </c>
      <c r="B52" s="461">
        <f>HYPERLINK("D:\Java\git\MethodDemosGit\MethodDemos\output\groundtruth\TUW-198400.pdf")</f>
      </c>
      <c r="C52" s="462">
        <f>HYPERLINK("D:\Java\git\MethodDemosGit\MethodDemos\output\result\result-TUW-198400-xstream.xml")</f>
      </c>
      <c r="D52" s="463">
        <f>HYPERLINK("D:\Java\git\MethodDemosGit\MethodDemos\output\extracted\parscit\parscit-TUW-198400-xstream.xml")</f>
      </c>
      <c r="E52" t="s" s="464">
        <v>154</v>
      </c>
      <c r="F52" t="s" s="465">
        <v>155</v>
      </c>
      <c r="G52" t="n" s="466">
        <v>0.75</v>
      </c>
      <c r="H52" t="n" s="467">
        <v>0.5</v>
      </c>
      <c r="I52" t="n" s="468">
        <v>0.6</v>
      </c>
    </row>
    <row r="53">
      <c r="A53" t="s" s="469">
        <v>156</v>
      </c>
      <c r="B53" s="470">
        <f>HYPERLINK("D:\Java\git\MethodDemosGit\MethodDemos\output\groundtruth\TUW-198401.pdf")</f>
      </c>
      <c r="C53" s="471">
        <f>HYPERLINK("D:\Java\git\MethodDemosGit\MethodDemos\output\result\result-TUW-198401-xstream.xml")</f>
      </c>
      <c r="D53" s="472">
        <f>HYPERLINK("D:\Java\git\MethodDemosGit\MethodDemos\output\extracted\parscit\parscit-TUW-198401-xstream.xml")</f>
      </c>
      <c r="E53" t="s" s="473">
        <v>157</v>
      </c>
      <c r="F53" t="s" s="474">
        <v>158</v>
      </c>
      <c r="G53" t="n" s="475">
        <v>0.75</v>
      </c>
      <c r="H53" t="n" s="476">
        <v>1.0</v>
      </c>
      <c r="I53" t="n" s="477">
        <v>0.86</v>
      </c>
    </row>
    <row r="54">
      <c r="A54" t="s" s="478">
        <v>159</v>
      </c>
      <c r="B54" s="479">
        <f>HYPERLINK("D:\Java\git\MethodDemosGit\MethodDemos\output\groundtruth\TUW-198405.pdf")</f>
      </c>
      <c r="C54" s="480">
        <f>HYPERLINK("D:\Java\git\MethodDemosGit\MethodDemos\output\result\result-TUW-198405-xstream.xml")</f>
      </c>
      <c r="D54" s="481">
        <f>HYPERLINK("D:\Java\git\MethodDemosGit\MethodDemos\output\extracted\parscit\parscit-TUW-198405-xstream.xml")</f>
      </c>
      <c r="E54" t="s" s="482">
        <v>160</v>
      </c>
      <c r="F54" t="s" s="483">
        <v>161</v>
      </c>
      <c r="G54" t="n" s="484">
        <v>0.75</v>
      </c>
      <c r="H54" t="n" s="485">
        <v>0.5</v>
      </c>
      <c r="I54" t="n" s="486">
        <v>0.6</v>
      </c>
    </row>
    <row r="55">
      <c r="A55" t="s" s="487">
        <v>162</v>
      </c>
      <c r="B55" s="488">
        <f>HYPERLINK("D:\Java\git\MethodDemosGit\MethodDemos\output\groundtruth\TUW-198408.pdf")</f>
      </c>
      <c r="C55" s="489">
        <f>HYPERLINK("D:\Java\git\MethodDemosGit\MethodDemos\output\result\result-TUW-198408-xstream.xml")</f>
      </c>
      <c r="D55" s="490">
        <f>HYPERLINK("D:\Java\git\MethodDemosGit\MethodDemos\output\extracted\parscit\parscit-TUW-198408-xstream.xml")</f>
      </c>
      <c r="E55" t="s" s="491">
        <v>163</v>
      </c>
      <c r="F55" t="s" s="492">
        <v>164</v>
      </c>
      <c r="G55" t="n" s="493">
        <v>0.67</v>
      </c>
      <c r="H55" t="n" s="494">
        <v>0.57</v>
      </c>
      <c r="I55" t="n" s="495">
        <v>0.62</v>
      </c>
    </row>
    <row r="56">
      <c r="A56" t="s" s="496">
        <v>165</v>
      </c>
      <c r="B56" s="497">
        <f>HYPERLINK("D:\Java\git\MethodDemosGit\MethodDemos\output\groundtruth\TUW-200745.pdf")</f>
      </c>
      <c r="C56" s="498">
        <f>HYPERLINK("D:\Java\git\MethodDemosGit\MethodDemos\output\result\result-TUW-200745-xstream.xml")</f>
      </c>
      <c r="D56" s="499">
        <f>HYPERLINK("D:\Java\git\MethodDemosGit\MethodDemos\output\extracted\parscit\parscit-TUW-200745-xstream.xml")</f>
      </c>
      <c r="E56" t="s" s="500">
        <v>166</v>
      </c>
      <c r="F56" t="s" s="501">
        <v>167</v>
      </c>
      <c r="G56" t="n" s="502">
        <v>0.15</v>
      </c>
      <c r="H56" t="n" s="503">
        <v>0.06</v>
      </c>
      <c r="I56" t="n" s="504">
        <v>0.08</v>
      </c>
    </row>
    <row r="57">
      <c r="A57" t="s" s="505">
        <v>168</v>
      </c>
      <c r="B57" s="506">
        <f>HYPERLINK("D:\Java\git\MethodDemosGit\MethodDemos\output\groundtruth\TUW-200748.pdf")</f>
      </c>
      <c r="C57" s="507">
        <f>HYPERLINK("D:\Java\git\MethodDemosGit\MethodDemos\output\result\result-TUW-200748-xstream.xml")</f>
      </c>
      <c r="D57" s="508">
        <f>HYPERLINK("D:\Java\git\MethodDemosGit\MethodDemos\output\extracted\parscit\parscit-TUW-200748-xstream.xml")</f>
      </c>
      <c r="E57" t="s" s="509">
        <v>169</v>
      </c>
      <c r="F57" t="s" s="510">
        <v>170</v>
      </c>
      <c r="G57" t="n" s="511">
        <v>0.18</v>
      </c>
      <c r="H57" t="n" s="512">
        <v>0.04</v>
      </c>
      <c r="I57" t="n" s="513">
        <v>0.06</v>
      </c>
    </row>
    <row r="58">
      <c r="A58" t="s" s="514">
        <v>171</v>
      </c>
      <c r="B58" s="515">
        <f>HYPERLINK("D:\Java\git\MethodDemosGit\MethodDemos\output\groundtruth\TUW-200948.pdf")</f>
      </c>
      <c r="C58" s="516">
        <f>HYPERLINK("D:\Java\git\MethodDemosGit\MethodDemos\output\result\result-TUW-200948-xstream.xml")</f>
      </c>
      <c r="D58" s="517">
        <f>HYPERLINK("D:\Java\git\MethodDemosGit\MethodDemos\output\extracted\parscit\parscit-TUW-200948-xstream.xml")</f>
      </c>
      <c r="E58" t="s" s="518">
        <v>172</v>
      </c>
      <c r="F58" t="s" s="519">
        <v>173</v>
      </c>
      <c r="G58" t="n" s="520">
        <v>0.71</v>
      </c>
      <c r="H58" t="n" s="521">
        <v>0.83</v>
      </c>
      <c r="I58" t="n" s="522">
        <v>0.77</v>
      </c>
    </row>
    <row r="59">
      <c r="A59" t="s" s="523">
        <v>174</v>
      </c>
      <c r="B59" s="524">
        <f>HYPERLINK("D:\Java\git\MethodDemosGit\MethodDemos\output\groundtruth\TUW-200950.pdf")</f>
      </c>
      <c r="C59" s="525">
        <f>HYPERLINK("D:\Java\git\MethodDemosGit\MethodDemos\output\result\result-TUW-200950-xstream.xml")</f>
      </c>
      <c r="D59" s="526">
        <f>HYPERLINK("D:\Java\git\MethodDemosGit\MethodDemos\output\extracted\parscit\parscit-TUW-200950-xstream.xml")</f>
      </c>
      <c r="E59" t="s" s="527">
        <v>175</v>
      </c>
      <c r="F59" t="s" s="528">
        <v>176</v>
      </c>
      <c r="G59" t="n" s="529">
        <v>0.6</v>
      </c>
      <c r="H59" t="n" s="530">
        <v>0.33</v>
      </c>
      <c r="I59" t="n" s="531">
        <v>0.43</v>
      </c>
    </row>
    <row r="60">
      <c r="A60" t="s" s="532">
        <v>177</v>
      </c>
      <c r="B60" s="533">
        <f>HYPERLINK("D:\Java\git\MethodDemosGit\MethodDemos\output\groundtruth\TUW-200959.pdf")</f>
      </c>
      <c r="C60" s="534">
        <f>HYPERLINK("D:\Java\git\MethodDemosGit\MethodDemos\output\result\result-TUW-200959-xstream.xml")</f>
      </c>
      <c r="D60" s="535">
        <f>HYPERLINK("D:\Java\git\MethodDemosGit\MethodDemos\output\extracted\parscit\parscit-TUW-200959-xstream.xml")</f>
      </c>
      <c r="E60" t="s" s="536">
        <v>178</v>
      </c>
      <c r="F60" t="s" s="537">
        <v>179</v>
      </c>
      <c r="G60" t="n" s="538">
        <v>0.63</v>
      </c>
      <c r="H60" t="n" s="539">
        <v>0.5</v>
      </c>
      <c r="I60" t="n" s="540">
        <v>0.56</v>
      </c>
    </row>
    <row r="61">
      <c r="A61" t="s" s="541">
        <v>180</v>
      </c>
      <c r="B61" s="542">
        <f>HYPERLINK("D:\Java\git\MethodDemosGit\MethodDemos\output\groundtruth\TUW-201066.pdf")</f>
      </c>
      <c r="C61" s="543">
        <f>HYPERLINK("D:\Java\git\MethodDemosGit\MethodDemos\output\result\result-TUW-201066-xstream.xml")</f>
      </c>
      <c r="D61" s="544">
        <f>HYPERLINK("D:\Java\git\MethodDemosGit\MethodDemos\output\extracted\parscit\parscit-TUW-201066-xstream.xml")</f>
      </c>
      <c r="E61" t="s" s="545">
        <v>181</v>
      </c>
      <c r="F61" t="s" s="546">
        <v>182</v>
      </c>
      <c r="G61" t="n" s="547">
        <v>0.8</v>
      </c>
      <c r="H61" t="n" s="548">
        <v>1.0</v>
      </c>
      <c r="I61" t="n" s="549">
        <v>0.89</v>
      </c>
    </row>
    <row r="62">
      <c r="A62" t="s" s="550">
        <v>183</v>
      </c>
      <c r="B62" s="551">
        <f>HYPERLINK("D:\Java\git\MethodDemosGit\MethodDemos\output\groundtruth\TUW-201160.pdf")</f>
      </c>
      <c r="C62" s="552">
        <f>HYPERLINK("D:\Java\git\MethodDemosGit\MethodDemos\output\result\result-TUW-201160-xstream.xml")</f>
      </c>
      <c r="D62" s="553">
        <f>HYPERLINK("D:\Java\git\MethodDemosGit\MethodDemos\output\extracted\parscit\parscit-TUW-201160-xstream.xml")</f>
      </c>
      <c r="E62" t="s" s="554">
        <v>184</v>
      </c>
      <c r="F62" t="s" s="555">
        <v>185</v>
      </c>
      <c r="G62" t="n" s="556">
        <v>0.71</v>
      </c>
      <c r="H62" t="n" s="557">
        <v>1.0</v>
      </c>
      <c r="I62" t="n" s="558">
        <v>0.83</v>
      </c>
    </row>
    <row r="63">
      <c r="A63" t="s" s="559">
        <v>186</v>
      </c>
      <c r="B63" s="560">
        <f>HYPERLINK("D:\Java\git\MethodDemosGit\MethodDemos\output\groundtruth\TUW-201167.pdf")</f>
      </c>
      <c r="C63" s="561">
        <f>HYPERLINK("D:\Java\git\MethodDemosGit\MethodDemos\output\result\result-TUW-201167-xstream.xml")</f>
      </c>
      <c r="D63" s="562">
        <f>HYPERLINK("D:\Java\git\MethodDemosGit\MethodDemos\output\extracted\parscit\parscit-TUW-201167-xstream.xml")</f>
      </c>
      <c r="E63" t="s" s="563">
        <v>187</v>
      </c>
      <c r="F63" t="s" s="564">
        <v>188</v>
      </c>
      <c r="G63" t="n" s="565">
        <v>0.75</v>
      </c>
      <c r="H63" t="n" s="566">
        <v>1.0</v>
      </c>
      <c r="I63" t="n" s="567">
        <v>0.86</v>
      </c>
    </row>
    <row r="64">
      <c r="A64" t="s" s="568">
        <v>189</v>
      </c>
      <c r="B64" s="569">
        <f>HYPERLINK("D:\Java\git\MethodDemosGit\MethodDemos\output\groundtruth\TUW-201821.pdf")</f>
      </c>
      <c r="C64" s="570">
        <f>HYPERLINK("D:\Java\git\MethodDemosGit\MethodDemos\output\result\result-TUW-201821-xstream.xml")</f>
      </c>
      <c r="D64" s="571">
        <f>HYPERLINK("D:\Java\git\MethodDemosGit\MethodDemos\output\extracted\parscit\parscit-TUW-201821-xstream.xml")</f>
      </c>
      <c r="E64" t="s" s="572">
        <v>190</v>
      </c>
      <c r="F64" t="s" s="573">
        <v>191</v>
      </c>
      <c r="G64" t="n" s="574">
        <v>0.71</v>
      </c>
      <c r="H64" t="n" s="575">
        <v>1.0</v>
      </c>
      <c r="I64" t="n" s="576">
        <v>0.83</v>
      </c>
    </row>
    <row r="65">
      <c r="A65" t="s" s="577">
        <v>192</v>
      </c>
      <c r="B65" s="578">
        <f>HYPERLINK("D:\Java\git\MethodDemosGit\MethodDemos\output\groundtruth\TUW-202034.pdf")</f>
      </c>
      <c r="C65" s="579">
        <f>HYPERLINK("D:\Java\git\MethodDemosGit\MethodDemos\output\result\result-TUW-202034-xstream.xml")</f>
      </c>
      <c r="D65" s="580">
        <f>HYPERLINK("D:\Java\git\MethodDemosGit\MethodDemos\output\extracted\parscit\parscit-TUW-202034-xstream.xml")</f>
      </c>
      <c r="E65" t="s" s="581">
        <v>193</v>
      </c>
      <c r="F65" t="s" s="582">
        <v>194</v>
      </c>
      <c r="G65" t="n" s="583">
        <v>0.38</v>
      </c>
      <c r="H65" t="n" s="584">
        <v>0.14</v>
      </c>
      <c r="I65" t="n" s="585">
        <v>0.2</v>
      </c>
    </row>
    <row r="66">
      <c r="A66" t="s" s="586">
        <v>195</v>
      </c>
      <c r="B66" s="587">
        <f>HYPERLINK("D:\Java\git\MethodDemosGit\MethodDemos\output\groundtruth\TUW-202824.pdf")</f>
      </c>
      <c r="C66" s="588">
        <f>HYPERLINK("D:\Java\git\MethodDemosGit\MethodDemos\output\result\result-TUW-202824-xstream.xml")</f>
      </c>
      <c r="D66" s="589">
        <f>HYPERLINK("D:\Java\git\MethodDemosGit\MethodDemos\output\extracted\parscit\parscit-TUW-202824-xstream.xml")</f>
      </c>
      <c r="E66" t="s" s="590">
        <v>196</v>
      </c>
      <c r="F66" t="s" s="591">
        <v>197</v>
      </c>
      <c r="G66" t="n" s="592">
        <v>0.0</v>
      </c>
      <c r="H66" t="s" s="593">
        <v>198</v>
      </c>
      <c r="I66" t="n" s="594">
        <v>0.0</v>
      </c>
    </row>
    <row r="67">
      <c r="A67" t="s" s="595">
        <v>199</v>
      </c>
      <c r="B67" s="596">
        <f>HYPERLINK("D:\Java\git\MethodDemosGit\MethodDemos\output\groundtruth\TUW-203409.pdf")</f>
      </c>
      <c r="C67" s="597">
        <f>HYPERLINK("D:\Java\git\MethodDemosGit\MethodDemos\output\result\result-TUW-203409-xstream.xml")</f>
      </c>
      <c r="D67" s="598">
        <f>HYPERLINK("D:\Java\git\MethodDemosGit\MethodDemos\output\extracted\parscit\parscit-TUW-203409-xstream.xml")</f>
      </c>
      <c r="E67" t="s" s="599">
        <v>200</v>
      </c>
      <c r="F67" t="s" s="600">
        <v>201</v>
      </c>
      <c r="G67" t="n" s="601">
        <v>0.75</v>
      </c>
      <c r="H67" t="n" s="602">
        <v>1.0</v>
      </c>
      <c r="I67" t="n" s="603">
        <v>0.86</v>
      </c>
    </row>
    <row r="68">
      <c r="A68" t="s" s="604">
        <v>202</v>
      </c>
      <c r="B68" s="605">
        <f>HYPERLINK("D:\Java\git\MethodDemosGit\MethodDemos\output\groundtruth\TUW-203924.pdf")</f>
      </c>
      <c r="C68" s="606">
        <f>HYPERLINK("D:\Java\git\MethodDemosGit\MethodDemos\output\result\result-TUW-203924-xstream.xml")</f>
      </c>
      <c r="D68" s="607">
        <f>HYPERLINK("D:\Java\git\MethodDemosGit\MethodDemos\output\extracted\parscit\parscit-TUW-203924-xstream.xml")</f>
      </c>
      <c r="E68" t="s" s="608">
        <v>203</v>
      </c>
      <c r="F68" t="s" s="609">
        <v>204</v>
      </c>
      <c r="G68" t="n" s="610">
        <v>0.6</v>
      </c>
      <c r="H68" t="n" s="611">
        <v>0.5</v>
      </c>
      <c r="I68" t="n" s="612">
        <v>0.55</v>
      </c>
    </row>
    <row r="69">
      <c r="A69" t="s" s="613">
        <v>205</v>
      </c>
      <c r="B69" s="614">
        <f>HYPERLINK("D:\Java\git\MethodDemosGit\MethodDemos\output\groundtruth\TUW-204724.pdf")</f>
      </c>
      <c r="C69" s="615">
        <f>HYPERLINK("D:\Java\git\MethodDemosGit\MethodDemos\output\result\result-TUW-204724-xstream.xml")</f>
      </c>
      <c r="D69" s="616">
        <f>HYPERLINK("D:\Java\git\MethodDemosGit\MethodDemos\output\extracted\parscit\parscit-TUW-204724-xstream.xml")</f>
      </c>
      <c r="E69" t="s" s="617">
        <v>206</v>
      </c>
      <c r="F69" t="s" s="618">
        <v>207</v>
      </c>
      <c r="G69" t="n" s="619">
        <v>0.4</v>
      </c>
      <c r="H69" t="n" s="620">
        <v>0.4</v>
      </c>
      <c r="I69" t="n" s="621">
        <v>0.4</v>
      </c>
    </row>
    <row r="70">
      <c r="A70" t="s" s="622">
        <v>208</v>
      </c>
      <c r="B70" s="623">
        <f>HYPERLINK("D:\Java\git\MethodDemosGit\MethodDemos\output\groundtruth\TUW-205557.pdf")</f>
      </c>
      <c r="C70" s="624">
        <f>HYPERLINK("D:\Java\git\MethodDemosGit\MethodDemos\output\result\result-TUW-205557-xstream.xml")</f>
      </c>
      <c r="D70" s="625">
        <f>HYPERLINK("D:\Java\git\MethodDemosGit\MethodDemos\output\extracted\parscit\parscit-TUW-205557-xstream.xml")</f>
      </c>
      <c r="E70" t="s" s="626">
        <v>196</v>
      </c>
      <c r="F70" t="s" s="627">
        <v>209</v>
      </c>
      <c r="G70" t="n" s="628">
        <v>0.0</v>
      </c>
      <c r="H70" t="s" s="629">
        <v>198</v>
      </c>
      <c r="I70" t="n" s="630">
        <v>0.0</v>
      </c>
    </row>
    <row r="71">
      <c r="A71" t="s" s="631">
        <v>210</v>
      </c>
      <c r="B71" s="632">
        <f>HYPERLINK("D:\Java\git\MethodDemosGit\MethodDemos\output\groundtruth\TUW-205933.pdf")</f>
      </c>
      <c r="C71" s="633">
        <f>HYPERLINK("D:\Java\git\MethodDemosGit\MethodDemos\output\result\result-TUW-205933-xstream.xml")</f>
      </c>
      <c r="D71" s="634">
        <f>HYPERLINK("D:\Java\git\MethodDemosGit\MethodDemos\output\extracted\parscit\parscit-TUW-205933-xstream.xml")</f>
      </c>
      <c r="E71" t="s" s="635">
        <v>211</v>
      </c>
      <c r="F71" t="s" s="636">
        <v>212</v>
      </c>
      <c r="G71" t="n" s="637">
        <v>0.33</v>
      </c>
      <c r="H71" t="n" s="638">
        <v>0.33</v>
      </c>
      <c r="I71" t="n" s="639">
        <v>0.33</v>
      </c>
    </row>
    <row r="72">
      <c r="A72" t="s" s="640">
        <v>213</v>
      </c>
      <c r="B72" s="641">
        <f>HYPERLINK("D:\Java\git\MethodDemosGit\MethodDemos\output\groundtruth\TUW-213513.pdf")</f>
      </c>
      <c r="C72" s="642">
        <f>HYPERLINK("D:\Java\git\MethodDemosGit\MethodDemos\output\result\result-TUW-213513-xstream.xml")</f>
      </c>
      <c r="D72" s="643">
        <f>HYPERLINK("D:\Java\git\MethodDemosGit\MethodDemos\output\extracted\parscit\parscit-TUW-213513-xstream.xml")</f>
      </c>
      <c r="E72" t="s" s="644">
        <v>214</v>
      </c>
      <c r="F72" t="s" s="645">
        <v>215</v>
      </c>
      <c r="G72" t="n" s="646">
        <v>0.75</v>
      </c>
      <c r="H72" t="n" s="647">
        <v>1.0</v>
      </c>
      <c r="I72" t="n" s="648">
        <v>0.86</v>
      </c>
    </row>
    <row r="73">
      <c r="A73" t="s" s="649">
        <v>216</v>
      </c>
      <c r="B73" s="650">
        <f>HYPERLINK("D:\Java\git\MethodDemosGit\MethodDemos\output\groundtruth\TUW-216744.pdf")</f>
      </c>
      <c r="C73" s="651">
        <f>HYPERLINK("D:\Java\git\MethodDemosGit\MethodDemos\output\result\result-TUW-216744-xstream.xml")</f>
      </c>
      <c r="D73" s="652">
        <f>HYPERLINK("D:\Java\git\MethodDemosGit\MethodDemos\output\extracted\parscit\parscit-TUW-216744-xstream.xml")</f>
      </c>
      <c r="E73" t="s" s="653">
        <v>217</v>
      </c>
      <c r="F73" t="s" s="654">
        <v>218</v>
      </c>
      <c r="G73" t="n" s="655">
        <v>0.5</v>
      </c>
      <c r="H73" t="n" s="656">
        <v>0.75</v>
      </c>
      <c r="I73" t="n" s="657">
        <v>0.6</v>
      </c>
    </row>
    <row r="74">
      <c r="A74" t="s" s="658">
        <v>219</v>
      </c>
      <c r="B74" s="659">
        <f>HYPERLINK("D:\Java\git\MethodDemosGit\MethodDemos\output\groundtruth\TUW-217690.pdf")</f>
      </c>
      <c r="C74" s="660">
        <f>HYPERLINK("D:\Java\git\MethodDemosGit\MethodDemos\output\result\result-TUW-217690-xstream.xml")</f>
      </c>
      <c r="D74" s="661">
        <f>HYPERLINK("D:\Java\git\MethodDemosGit\MethodDemos\output\extracted\parscit\parscit-TUW-217690-xstream.xml")</f>
      </c>
      <c r="E74" t="s" s="662">
        <v>220</v>
      </c>
      <c r="F74" t="s" s="663">
        <v>221</v>
      </c>
      <c r="G74" t="n" s="664">
        <v>0.6</v>
      </c>
      <c r="H74" t="n" s="665">
        <v>1.0</v>
      </c>
      <c r="I74" t="n" s="666">
        <v>0.75</v>
      </c>
    </row>
    <row r="75">
      <c r="A75" t="s" s="667">
        <v>222</v>
      </c>
      <c r="B75" s="668">
        <f>HYPERLINK("D:\Java\git\MethodDemosGit\MethodDemos\output\groundtruth\TUW-217971.pdf")</f>
      </c>
      <c r="C75" s="669">
        <f>HYPERLINK("D:\Java\git\MethodDemosGit\MethodDemos\output\result\result-TUW-217971-xstream.xml")</f>
      </c>
      <c r="D75" s="670">
        <f>HYPERLINK("D:\Java\git\MethodDemosGit\MethodDemos\output\extracted\parscit\parscit-TUW-217971-xstream.xml")</f>
      </c>
      <c r="E75" t="s" s="671">
        <v>223</v>
      </c>
      <c r="F75" t="s" s="672">
        <v>224</v>
      </c>
      <c r="G75" t="n" s="673">
        <v>0.78</v>
      </c>
      <c r="H75" t="n" s="674">
        <v>0.7</v>
      </c>
      <c r="I75" t="n" s="675">
        <v>0.74</v>
      </c>
    </row>
    <row r="76">
      <c r="A76" t="s" s="676">
        <v>225</v>
      </c>
      <c r="B76" s="677">
        <f>HYPERLINK("D:\Java\git\MethodDemosGit\MethodDemos\output\groundtruth\TUW-221215.pdf")</f>
      </c>
      <c r="C76" s="678">
        <f>HYPERLINK("D:\Java\git\MethodDemosGit\MethodDemos\output\result\result-TUW-221215-xstream.xml")</f>
      </c>
      <c r="D76" s="679">
        <f>HYPERLINK("D:\Java\git\MethodDemosGit\MethodDemos\output\extracted\parscit\parscit-TUW-221215-xstream.xml")</f>
      </c>
      <c r="E76" t="s" s="680">
        <v>226</v>
      </c>
      <c r="F76" t="s" s="681">
        <v>227</v>
      </c>
      <c r="G76" t="n" s="682">
        <v>0.1</v>
      </c>
      <c r="H76" t="n" s="683">
        <v>0.07</v>
      </c>
      <c r="I76" t="n" s="684">
        <v>0.08</v>
      </c>
    </row>
    <row r="77">
      <c r="A77" t="s" s="685">
        <v>228</v>
      </c>
      <c r="B77" s="686">
        <f>HYPERLINK("D:\Java\git\MethodDemosGit\MethodDemos\output\groundtruth\TUW-223906.pdf")</f>
      </c>
      <c r="C77" s="687">
        <f>HYPERLINK("D:\Java\git\MethodDemosGit\MethodDemos\output\result\result-TUW-223906-xstream.xml")</f>
      </c>
      <c r="D77" s="688">
        <f>HYPERLINK("D:\Java\git\MethodDemosGit\MethodDemos\output\extracted\parscit\parscit-TUW-223906-xstream.xml")</f>
      </c>
      <c r="E77" t="s" s="689">
        <v>229</v>
      </c>
      <c r="F77" t="s" s="690">
        <v>230</v>
      </c>
      <c r="G77" t="n" s="691">
        <v>0.75</v>
      </c>
      <c r="H77" t="n" s="692">
        <v>0.75</v>
      </c>
      <c r="I77" t="n" s="693">
        <v>0.75</v>
      </c>
    </row>
    <row r="78">
      <c r="A78" t="s" s="694">
        <v>231</v>
      </c>
      <c r="B78" s="695">
        <f>HYPERLINK("D:\Java\git\MethodDemosGit\MethodDemos\output\groundtruth\TUW-223973.pdf")</f>
      </c>
      <c r="C78" s="696">
        <f>HYPERLINK("D:\Java\git\MethodDemosGit\MethodDemos\output\result\result-TUW-223973-xstream.xml")</f>
      </c>
      <c r="D78" s="697">
        <f>HYPERLINK("D:\Java\git\MethodDemosGit\MethodDemos\output\extracted\parscit\parscit-TUW-223973-xstream.xml")</f>
      </c>
      <c r="E78" t="s" s="698">
        <v>232</v>
      </c>
      <c r="F78" t="s" s="699">
        <v>233</v>
      </c>
      <c r="G78" t="n" s="700">
        <v>0.71</v>
      </c>
      <c r="H78" t="n" s="701">
        <v>0.56</v>
      </c>
      <c r="I78" t="n" s="702">
        <v>0.63</v>
      </c>
    </row>
    <row r="79">
      <c r="A79" t="s" s="703">
        <v>234</v>
      </c>
      <c r="B79" s="704">
        <f>HYPERLINK("D:\Java\git\MethodDemosGit\MethodDemos\output\groundtruth\TUW-225252.pdf")</f>
      </c>
      <c r="C79" s="705">
        <f>HYPERLINK("D:\Java\git\MethodDemosGit\MethodDemos\output\result\result-TUW-225252-xstream.xml")</f>
      </c>
      <c r="D79" s="706">
        <f>HYPERLINK("D:\Java\git\MethodDemosGit\MethodDemos\output\extracted\parscit\parscit-TUW-225252-xstream.xml")</f>
      </c>
      <c r="E79" t="s" s="707">
        <v>235</v>
      </c>
      <c r="F79" t="s" s="708">
        <v>236</v>
      </c>
      <c r="G79" t="n" s="709">
        <v>0.67</v>
      </c>
      <c r="H79" t="n" s="710">
        <v>0.67</v>
      </c>
      <c r="I79" t="n" s="711">
        <v>0.67</v>
      </c>
    </row>
    <row r="80">
      <c r="A80" t="s" s="712">
        <v>237</v>
      </c>
      <c r="B80" s="713">
        <f>HYPERLINK("D:\Java\git\MethodDemosGit\MethodDemos\output\groundtruth\TUW-226000.pdf")</f>
      </c>
      <c r="C80" s="714">
        <f>HYPERLINK("D:\Java\git\MethodDemosGit\MethodDemos\output\result\result-TUW-226000-xstream.xml")</f>
      </c>
      <c r="D80" s="715">
        <f>HYPERLINK("D:\Java\git\MethodDemosGit\MethodDemos\output\extracted\parscit\parscit-TUW-226000-xstream.xml")</f>
      </c>
      <c r="E80" t="s" s="716">
        <v>238</v>
      </c>
      <c r="F80" t="s" s="717">
        <v>239</v>
      </c>
      <c r="G80" t="n" s="718">
        <v>0.8</v>
      </c>
      <c r="H80" t="n" s="719">
        <v>0.8</v>
      </c>
      <c r="I80" t="n" s="720">
        <v>0.8</v>
      </c>
    </row>
    <row r="81">
      <c r="A81" t="s" s="721">
        <v>240</v>
      </c>
      <c r="B81" s="722">
        <f>HYPERLINK("D:\Java\git\MethodDemosGit\MethodDemos\output\groundtruth\TUW-226016.pdf")</f>
      </c>
      <c r="C81" s="723">
        <f>HYPERLINK("D:\Java\git\MethodDemosGit\MethodDemos\output\result\result-TUW-226016-xstream.xml")</f>
      </c>
      <c r="D81" s="724">
        <f>HYPERLINK("D:\Java\git\MethodDemosGit\MethodDemos\output\extracted\parscit\parscit-TUW-226016-xstream.xml")</f>
      </c>
      <c r="E81" t="s" s="725">
        <v>241</v>
      </c>
      <c r="F81" t="s" s="726">
        <v>242</v>
      </c>
      <c r="G81" t="n" s="727">
        <v>0.55</v>
      </c>
      <c r="H81" t="n" s="728">
        <v>0.35</v>
      </c>
      <c r="I81" t="n" s="729">
        <v>0.43</v>
      </c>
    </row>
    <row r="82">
      <c r="A82" t="s" s="730">
        <v>243</v>
      </c>
      <c r="B82" s="731">
        <f>HYPERLINK("D:\Java\git\MethodDemosGit\MethodDemos\output\groundtruth\TUW-228620.pdf")</f>
      </c>
      <c r="C82" s="732">
        <f>HYPERLINK("D:\Java\git\MethodDemosGit\MethodDemos\output\result\result-TUW-228620-xstream.xml")</f>
      </c>
      <c r="D82" s="733">
        <f>HYPERLINK("D:\Java\git\MethodDemosGit\MethodDemos\output\extracted\parscit\parscit-TUW-228620-xstream.xml")</f>
      </c>
      <c r="E82" t="s" s="734">
        <v>244</v>
      </c>
      <c r="F82" t="s" s="735">
        <v>209</v>
      </c>
      <c r="G82" t="n" s="736">
        <v>0.0</v>
      </c>
      <c r="H82" t="n" s="737">
        <v>0.0</v>
      </c>
      <c r="I82" t="n" s="738">
        <v>0.0</v>
      </c>
    </row>
    <row r="83">
      <c r="A83" t="s" s="739">
        <v>245</v>
      </c>
      <c r="B83" s="740">
        <f>HYPERLINK("D:\Java\git\MethodDemosGit\MethodDemos\output\groundtruth\TUW-231707.pdf")</f>
      </c>
      <c r="C83" s="741">
        <f>HYPERLINK("D:\Java\git\MethodDemosGit\MethodDemos\output\result\result-TUW-231707-xstream.xml")</f>
      </c>
      <c r="D83" s="742">
        <f>HYPERLINK("D:\Java\git\MethodDemosGit\MethodDemos\output\extracted\parscit\parscit-TUW-231707-xstream.xml")</f>
      </c>
      <c r="E83" t="s" s="743">
        <v>246</v>
      </c>
      <c r="F83" t="s" s="744">
        <v>247</v>
      </c>
      <c r="G83" t="n" s="745">
        <v>0.71</v>
      </c>
      <c r="H83" t="n" s="746">
        <v>0.42</v>
      </c>
      <c r="I83" t="n" s="747">
        <v>0.53</v>
      </c>
    </row>
    <row r="84">
      <c r="A84" t="s" s="748">
        <v>248</v>
      </c>
      <c r="B84" s="749">
        <f>HYPERLINK("D:\Java\git\MethodDemosGit\MethodDemos\output\groundtruth\TUW-233317.pdf")</f>
      </c>
      <c r="C84" s="750">
        <f>HYPERLINK("D:\Java\git\MethodDemosGit\MethodDemos\output\result\result-TUW-233317-xstream.xml")</f>
      </c>
      <c r="D84" s="751">
        <f>HYPERLINK("D:\Java\git\MethodDemosGit\MethodDemos\output\extracted\parscit\parscit-TUW-233317-xstream.xml")</f>
      </c>
      <c r="E84" t="s" s="752">
        <v>249</v>
      </c>
      <c r="F84" t="s" s="753">
        <v>250</v>
      </c>
      <c r="G84" t="n" s="754">
        <v>0.6</v>
      </c>
      <c r="H84" t="n" s="755">
        <v>0.6</v>
      </c>
      <c r="I84" t="n" s="756">
        <v>0.6</v>
      </c>
    </row>
    <row r="85">
      <c r="A85" t="s" s="757">
        <v>251</v>
      </c>
      <c r="B85" s="758">
        <f>HYPERLINK("D:\Java\git\MethodDemosGit\MethodDemos\output\groundtruth\TUW-233657.pdf")</f>
      </c>
      <c r="C85" s="759">
        <f>HYPERLINK("D:\Java\git\MethodDemosGit\MethodDemos\output\result\result-TUW-233657-xstream.xml")</f>
      </c>
      <c r="D85" s="760">
        <f>HYPERLINK("D:\Java\git\MethodDemosGit\MethodDemos\output\extracted\parscit\parscit-TUW-233657-xstream.xml")</f>
      </c>
      <c r="E85" t="s" s="761">
        <v>252</v>
      </c>
      <c r="F85" t="s" s="762">
        <v>253</v>
      </c>
      <c r="G85" t="n" s="763">
        <v>0.71</v>
      </c>
      <c r="H85" t="n" s="764">
        <v>0.56</v>
      </c>
      <c r="I85" t="n" s="765">
        <v>0.63</v>
      </c>
    </row>
    <row r="86">
      <c r="A86" t="s" s="766">
        <v>254</v>
      </c>
      <c r="B86" s="767">
        <f>HYPERLINK("D:\Java\git\MethodDemosGit\MethodDemos\output\groundtruth\TUW-236063.pdf")</f>
      </c>
      <c r="C86" s="768">
        <f>HYPERLINK("D:\Java\git\MethodDemosGit\MethodDemos\output\result\result-TUW-236063-xstream.xml")</f>
      </c>
      <c r="D86" s="769">
        <f>HYPERLINK("D:\Java\git\MethodDemosGit\MethodDemos\output\extracted\parscit\parscit-TUW-236063-xstream.xml")</f>
      </c>
      <c r="E86" t="s" s="770">
        <v>255</v>
      </c>
      <c r="F86" t="s" s="771">
        <v>256</v>
      </c>
      <c r="G86" t="n" s="772">
        <v>0.75</v>
      </c>
      <c r="H86" t="n" s="773">
        <v>1.0</v>
      </c>
      <c r="I86" t="n" s="774">
        <v>0.86</v>
      </c>
    </row>
    <row r="87">
      <c r="A87" t="s" s="775">
        <v>257</v>
      </c>
      <c r="B87" s="776">
        <f>HYPERLINK("D:\Java\git\MethodDemosGit\MethodDemos\output\groundtruth\TUW-236120.pdf")</f>
      </c>
      <c r="C87" s="777">
        <f>HYPERLINK("D:\Java\git\MethodDemosGit\MethodDemos\output\result\result-TUW-236120-xstream.xml")</f>
      </c>
      <c r="D87" s="778">
        <f>HYPERLINK("D:\Java\git\MethodDemosGit\MethodDemos\output\extracted\parscit\parscit-TUW-236120-xstream.xml")</f>
      </c>
      <c r="E87" t="s" s="779">
        <v>258</v>
      </c>
      <c r="F87" t="s" s="780">
        <v>259</v>
      </c>
      <c r="G87" t="n" s="781">
        <v>0.8</v>
      </c>
      <c r="H87" t="n" s="782">
        <v>0.33</v>
      </c>
      <c r="I87" t="n" s="783">
        <v>0.47</v>
      </c>
    </row>
    <row r="88">
      <c r="A88" t="s" s="784">
        <v>260</v>
      </c>
      <c r="B88" s="785">
        <f>HYPERLINK("D:\Java\git\MethodDemosGit\MethodDemos\output\groundtruth\TUW-237297.pdf")</f>
      </c>
      <c r="C88" s="786">
        <f>HYPERLINK("D:\Java\git\MethodDemosGit\MethodDemos\output\result\result-TUW-237297-xstream.xml")</f>
      </c>
      <c r="D88" s="787">
        <f>HYPERLINK("D:\Java\git\MethodDemosGit\MethodDemos\output\extracted\parscit\parscit-TUW-237297-xstream.xml")</f>
      </c>
      <c r="E88" t="s" s="788">
        <v>261</v>
      </c>
      <c r="F88" t="s" s="789">
        <v>262</v>
      </c>
      <c r="G88" t="n" s="790">
        <v>0.33</v>
      </c>
      <c r="H88" t="n" s="791">
        <v>1.0</v>
      </c>
      <c r="I88" t="n" s="792">
        <v>0.5</v>
      </c>
    </row>
    <row r="89">
      <c r="A89" t="s" s="793">
        <v>263</v>
      </c>
      <c r="B89" s="794">
        <f>HYPERLINK("D:\Java\git\MethodDemosGit\MethodDemos\output\groundtruth\TUW-240858.pdf")</f>
      </c>
      <c r="C89" s="795">
        <f>HYPERLINK("D:\Java\git\MethodDemosGit\MethodDemos\output\result\result-TUW-240858-xstream.xml")</f>
      </c>
      <c r="D89" s="796">
        <f>HYPERLINK("D:\Java\git\MethodDemosGit\MethodDemos\output\extracted\parscit\parscit-TUW-240858-xstream.xml")</f>
      </c>
      <c r="E89" t="s" s="797">
        <v>264</v>
      </c>
      <c r="F89" t="s" s="798">
        <v>265</v>
      </c>
      <c r="G89" t="n" s="799">
        <v>0.67</v>
      </c>
      <c r="H89" t="n" s="800">
        <v>0.67</v>
      </c>
      <c r="I89" t="n" s="801">
        <v>0.67</v>
      </c>
    </row>
    <row r="90">
      <c r="A90" t="s" s="802">
        <v>266</v>
      </c>
      <c r="B90" s="803">
        <f>HYPERLINK("D:\Java\git\MethodDemosGit\MethodDemos\output\groundtruth\TUW-245336.pdf")</f>
      </c>
      <c r="C90" s="804">
        <f>HYPERLINK("D:\Java\git\MethodDemosGit\MethodDemos\output\result\result-TUW-245336-xstream.xml")</f>
      </c>
      <c r="D90" s="805">
        <f>HYPERLINK("D:\Java\git\MethodDemosGit\MethodDemos\output\extracted\parscit\parscit-TUW-245336-xstream.xml")</f>
      </c>
      <c r="E90" t="s" s="806">
        <v>267</v>
      </c>
      <c r="F90" t="s" s="807">
        <v>268</v>
      </c>
      <c r="G90" t="n" s="808">
        <v>0.5</v>
      </c>
      <c r="H90" t="n" s="809">
        <v>1.0</v>
      </c>
      <c r="I90" t="n" s="810">
        <v>0.67</v>
      </c>
    </row>
    <row r="91">
      <c r="A91" t="s" s="811">
        <v>269</v>
      </c>
      <c r="B91" s="812">
        <f>HYPERLINK("D:\Java\git\MethodDemosGit\MethodDemos\output\groundtruth\TUW-245799.pdf")</f>
      </c>
      <c r="C91" s="813">
        <f>HYPERLINK("D:\Java\git\MethodDemosGit\MethodDemos\output\result\result-TUW-245799-xstream.xml")</f>
      </c>
      <c r="D91" s="814">
        <f>HYPERLINK("D:\Java\git\MethodDemosGit\MethodDemos\output\extracted\parscit\parscit-TUW-245799-xstream.xml")</f>
      </c>
      <c r="E91" t="s" s="815">
        <v>270</v>
      </c>
      <c r="F91" t="s" s="816">
        <v>271</v>
      </c>
      <c r="G91" t="n" s="817">
        <v>0.5</v>
      </c>
      <c r="H91" t="n" s="818">
        <v>0.2</v>
      </c>
      <c r="I91" t="n" s="819">
        <v>0.29</v>
      </c>
    </row>
    <row r="92">
      <c r="A92" t="s" s="820">
        <v>272</v>
      </c>
      <c r="B92" s="821">
        <f>HYPERLINK("D:\Java\git\MethodDemosGit\MethodDemos\output\groundtruth\TUW-247301.pdf")</f>
      </c>
      <c r="C92" s="822">
        <f>HYPERLINK("D:\Java\git\MethodDemosGit\MethodDemos\output\result\result-TUW-247301-xstream.xml")</f>
      </c>
      <c r="D92" s="823">
        <f>HYPERLINK("D:\Java\git\MethodDemosGit\MethodDemos\output\extracted\parscit\parscit-TUW-247301-xstream.xml")</f>
      </c>
      <c r="E92" t="s" s="824">
        <v>273</v>
      </c>
      <c r="F92" t="s" s="825">
        <v>274</v>
      </c>
      <c r="G92" t="n" s="826">
        <v>0.75</v>
      </c>
      <c r="H92" t="n" s="827">
        <v>1.0</v>
      </c>
      <c r="I92" t="n" s="828">
        <v>0.86</v>
      </c>
    </row>
    <row r="93">
      <c r="A93" t="s" s="829">
        <v>275</v>
      </c>
      <c r="B93" s="830">
        <f>HYPERLINK("D:\Java\git\MethodDemosGit\MethodDemos\output\groundtruth\TUW-247741.pdf")</f>
      </c>
      <c r="C93" s="831">
        <f>HYPERLINK("D:\Java\git\MethodDemosGit\MethodDemos\output\result\result-TUW-247741-xstream.xml")</f>
      </c>
      <c r="D93" s="832">
        <f>HYPERLINK("D:\Java\git\MethodDemosGit\MethodDemos\output\extracted\parscit\parscit-TUW-247741-xstream.xml")</f>
      </c>
      <c r="E93" t="s" s="833">
        <v>276</v>
      </c>
      <c r="F93" t="s" s="834">
        <v>277</v>
      </c>
      <c r="G93" t="n" s="835">
        <v>0.63</v>
      </c>
      <c r="H93" t="n" s="836">
        <v>0.45</v>
      </c>
      <c r="I93" t="n" s="837">
        <v>0.53</v>
      </c>
    </row>
    <row r="94">
      <c r="A94" t="s" s="838">
        <v>278</v>
      </c>
      <c r="B94" s="839">
        <f>HYPERLINK("D:\Java\git\MethodDemosGit\MethodDemos\output\groundtruth\TUW-247743.pdf")</f>
      </c>
      <c r="C94" s="840">
        <f>HYPERLINK("D:\Java\git\MethodDemosGit\MethodDemos\output\result\result-TUW-247743-xstream.xml")</f>
      </c>
      <c r="D94" s="841">
        <f>HYPERLINK("D:\Java\git\MethodDemosGit\MethodDemos\output\extracted\parscit\parscit-TUW-247743-xstream.xml")</f>
      </c>
      <c r="E94" t="s" s="842">
        <v>279</v>
      </c>
      <c r="F94" t="s" s="843">
        <v>280</v>
      </c>
      <c r="G94" t="n" s="844">
        <v>0.0</v>
      </c>
      <c r="H94" t="n" s="845">
        <v>0.0</v>
      </c>
      <c r="I94" t="n" s="846">
        <v>0.0</v>
      </c>
    </row>
    <row r="95">
      <c r="A95" t="s" s="847">
        <v>281</v>
      </c>
      <c r="B95" s="848">
        <f>HYPERLINK("D:\Java\git\MethodDemosGit\MethodDemos\output\groundtruth\TUW-251544.pdf")</f>
      </c>
      <c r="C95" s="849">
        <f>HYPERLINK("D:\Java\git\MethodDemosGit\MethodDemos\output\result\result-TUW-251544-xstream.xml")</f>
      </c>
      <c r="D95" s="850">
        <f>HYPERLINK("D:\Java\git\MethodDemosGit\MethodDemos\output\extracted\parscit\parscit-TUW-251544-xstream.xml")</f>
      </c>
      <c r="E95" t="s" s="851">
        <v>282</v>
      </c>
      <c r="F95" t="s" s="852">
        <v>283</v>
      </c>
      <c r="G95" t="n" s="853">
        <v>0.75</v>
      </c>
      <c r="H95" t="n" s="854">
        <v>0.38</v>
      </c>
      <c r="I95" t="n" s="855">
        <v>0.5</v>
      </c>
    </row>
    <row r="96">
      <c r="A96" t="s" s="856">
        <v>284</v>
      </c>
      <c r="B96" s="857">
        <f>HYPERLINK("D:\Java\git\MethodDemosGit\MethodDemos\output\groundtruth\TUW-252847.pdf")</f>
      </c>
      <c r="C96" s="858">
        <f>HYPERLINK("D:\Java\git\MethodDemosGit\MethodDemos\output\result\result-TUW-252847-xstream.xml")</f>
      </c>
      <c r="D96" s="859">
        <f>HYPERLINK("D:\Java\git\MethodDemosGit\MethodDemos\output\extracted\parscit\parscit-TUW-252847-xstream.xml")</f>
      </c>
      <c r="E96" t="s" s="860">
        <v>285</v>
      </c>
      <c r="F96" t="s" s="861">
        <v>286</v>
      </c>
      <c r="G96" t="n" s="862">
        <v>0.88</v>
      </c>
      <c r="H96" t="n" s="863">
        <v>1.0</v>
      </c>
      <c r="I96" t="n" s="864">
        <v>0.93</v>
      </c>
    </row>
    <row r="97">
      <c r="A97" t="s" s="865">
        <v>287</v>
      </c>
      <c r="B97" s="866">
        <f>HYPERLINK("D:\Java\git\MethodDemosGit\MethodDemos\output\groundtruth\TUW-255712.pdf")</f>
      </c>
      <c r="C97" s="867">
        <f>HYPERLINK("D:\Java\git\MethodDemosGit\MethodDemos\output\result\result-TUW-255712-xstream.xml")</f>
      </c>
      <c r="D97" s="868">
        <f>HYPERLINK("D:\Java\git\MethodDemosGit\MethodDemos\output\extracted\parscit\parscit-TUW-255712-xstream.xml")</f>
      </c>
      <c r="E97" t="s" s="869">
        <v>288</v>
      </c>
      <c r="F97" t="s" s="870">
        <v>289</v>
      </c>
      <c r="G97" t="n" s="871">
        <v>0.33</v>
      </c>
      <c r="H97" t="n" s="872">
        <v>0.5</v>
      </c>
      <c r="I97" t="n" s="873">
        <v>0.4</v>
      </c>
    </row>
    <row r="98">
      <c r="A98" t="s" s="874">
        <v>290</v>
      </c>
      <c r="B98" s="875">
        <f>HYPERLINK("D:\Java\git\MethodDemosGit\MethodDemos\output\groundtruth\TUW-256654.pdf")</f>
      </c>
      <c r="C98" s="876">
        <f>HYPERLINK("D:\Java\git\MethodDemosGit\MethodDemos\output\result\result-TUW-256654-xstream.xml")</f>
      </c>
      <c r="D98" s="877">
        <f>HYPERLINK("D:\Java\git\MethodDemosGit\MethodDemos\output\extracted\parscit\parscit-TUW-256654-xstream.xml")</f>
      </c>
      <c r="E98" t="s" s="878">
        <v>291</v>
      </c>
      <c r="F98" t="s" s="879">
        <v>292</v>
      </c>
      <c r="G98" t="n" s="880">
        <v>0.71</v>
      </c>
      <c r="H98" t="n" s="881">
        <v>0.63</v>
      </c>
      <c r="I98" t="n" s="882">
        <v>0.67</v>
      </c>
    </row>
    <row r="99">
      <c r="A99" t="s" s="883">
        <v>293</v>
      </c>
      <c r="B99" s="884">
        <f>HYPERLINK("D:\Java\git\MethodDemosGit\MethodDemos\output\groundtruth\TUW-257397.pdf")</f>
      </c>
      <c r="C99" s="885">
        <f>HYPERLINK("D:\Java\git\MethodDemosGit\MethodDemos\output\result\result-TUW-257397-xstream.xml")</f>
      </c>
      <c r="D99" s="886">
        <f>HYPERLINK("D:\Java\git\MethodDemosGit\MethodDemos\output\extracted\parscit\parscit-TUW-257397-xstream.xml")</f>
      </c>
      <c r="E99" t="s" s="887">
        <v>294</v>
      </c>
      <c r="F99" t="s" s="888">
        <v>295</v>
      </c>
      <c r="G99" t="n" s="889">
        <v>0.67</v>
      </c>
      <c r="H99" t="n" s="890">
        <v>0.57</v>
      </c>
      <c r="I99" t="n" s="891">
        <v>0.62</v>
      </c>
    </row>
    <row r="100">
      <c r="A100" t="s" s="892">
        <v>296</v>
      </c>
      <c r="B100" s="893">
        <f>HYPERLINK("D:\Java\git\MethodDemosGit\MethodDemos\output\groundtruth\TUW-257870.pdf")</f>
      </c>
      <c r="C100" s="894">
        <f>HYPERLINK("D:\Java\git\MethodDemosGit\MethodDemos\output\result\result-TUW-257870-xstream.xml")</f>
      </c>
      <c r="D100" s="895">
        <f>HYPERLINK("D:\Java\git\MethodDemosGit\MethodDemos\output\extracted\parscit\parscit-TUW-257870-xstream.xml")</f>
      </c>
      <c r="E100" t="s" s="896">
        <v>297</v>
      </c>
      <c r="F100" t="s" s="897">
        <v>298</v>
      </c>
      <c r="G100" t="n" s="898">
        <v>0.43</v>
      </c>
      <c r="H100" t="n" s="899">
        <v>0.6</v>
      </c>
      <c r="I100" t="n" s="900">
        <v>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1970-01-01T00:00:00Z</dcterms:created>
  <dc:creator>Apache POI</dc:creator>
</cp:coreProperties>
</file>