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
<Relationships xmlns="http://schemas.openxmlformats.org/package/2006/relationships">
   <Relationship Id="rId1" Target="xl/workbook.xml"
                 Type="http://schemas.openxmlformats.org/officeDocument/2006/relationships/officeDocument"/>
   <Relationship Id="rId2" Target="docProps/app.xml"
                 Type="http://schemas.openxmlformats.org/officeDocument/2006/relationships/extended-properties"/>
   <Relationship Id="rId3" Target="docProps/core.xml"
                 Type="http://schemas.openxmlformats.org/package/2006/relationships/metadata/core-properties"/>
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Tabelle 1" r:id="rId3" sheetId="1"/>
  </sheets>
</workbook>
</file>

<file path=xl/sharedStrings.xml><?xml version="1.0" encoding="utf-8"?>
<sst xmlns="http://schemas.openxmlformats.org/spreadsheetml/2006/main" count="1156" uniqueCount="133">
  <si>
    <t>path</t>
  </si>
  <si>
    <t>PDF</t>
  </si>
  <si>
    <t>original</t>
  </si>
  <si>
    <t>extracted</t>
  </si>
  <si>
    <t>PublicationType</t>
  </si>
  <si>
    <t>TITLE</t>
  </si>
  <si>
    <t>ABSTRACT</t>
  </si>
  <si>
    <t>ABSTRACTGERMAN</t>
  </si>
  <si>
    <t>KEYWORDS</t>
  </si>
  <si>
    <t>AUTHORS</t>
  </si>
  <si>
    <t>EMAILS</t>
  </si>
  <si>
    <t>AUTHOR_EMAILS</t>
  </si>
  <si>
    <t>AFFILIATIONS</t>
  </si>
  <si>
    <t>AUTHOR_AFFILIATIONS</t>
  </si>
  <si>
    <t>SOURCE</t>
  </si>
  <si>
    <t>VOLUME</t>
  </si>
  <si>
    <t>ISSUE</t>
  </si>
  <si>
    <t>PAGE_FROM</t>
  </si>
  <si>
    <t>PAGE_TO</t>
  </si>
  <si>
    <t>YEAR</t>
  </si>
  <si>
    <t>DOI</t>
  </si>
  <si>
    <t>SECTIONS</t>
  </si>
  <si>
    <t>SECTION_LEVELS</t>
  </si>
  <si>
    <t>SECTION_REFERENCES</t>
  </si>
  <si>
    <t>REFERENCES</t>
  </si>
  <si>
    <t>Precision</t>
  </si>
  <si>
    <t>Recall</t>
  </si>
  <si>
    <t>F1</t>
  </si>
  <si>
    <t>TUW-137078</t>
  </si>
  <si>
    <t>BEITRAEGE_AUS_TAGUNGSBAENDEN</t>
  </si>
  <si>
    <t>NA</t>
  </si>
  <si>
    <t>TUW-138011</t>
  </si>
  <si>
    <t>TUW-138447</t>
  </si>
  <si>
    <t>ZEITSCHRIFTENARTIKEL</t>
  </si>
  <si>
    <t>TUW-138544</t>
  </si>
  <si>
    <t>TUW-138547</t>
  </si>
  <si>
    <t>TUW-139299</t>
  </si>
  <si>
    <t>TUW-139761</t>
  </si>
  <si>
    <t>DIPLOM_UND_MASTERARBEITEN</t>
  </si>
  <si>
    <t>TUW-139769</t>
  </si>
  <si>
    <t>TUW-139781</t>
  </si>
  <si>
    <t>TUW-139785</t>
  </si>
  <si>
    <t>TUW-140047</t>
  </si>
  <si>
    <t>TUW-140048</t>
  </si>
  <si>
    <t>TUW-140229</t>
  </si>
  <si>
    <t>TUW-140253</t>
  </si>
  <si>
    <t>TUW-140308</t>
  </si>
  <si>
    <t>TUW-140533</t>
  </si>
  <si>
    <t>TUW-140867</t>
  </si>
  <si>
    <t>TUW-140895</t>
  </si>
  <si>
    <t>TUW-140983</t>
  </si>
  <si>
    <t>TUW-141024</t>
  </si>
  <si>
    <t>TUW-141065</t>
  </si>
  <si>
    <t>TUW-141121</t>
  </si>
  <si>
    <t>TUW-141140</t>
  </si>
  <si>
    <t>TUW-141336</t>
  </si>
  <si>
    <t>TUW-141618</t>
  </si>
  <si>
    <t>BUCHBEITRAEGE</t>
  </si>
  <si>
    <t>TUW-141758</t>
  </si>
  <si>
    <t>TUW-168222</t>
  </si>
  <si>
    <t>TUW-168482</t>
  </si>
  <si>
    <t>TUW-169511</t>
  </si>
  <si>
    <t>TUW-172697</t>
  </si>
  <si>
    <t>TUW-174216</t>
  </si>
  <si>
    <t>TUW-175428</t>
  </si>
  <si>
    <t>TUW-176087</t>
  </si>
  <si>
    <t>TUW-177140</t>
  </si>
  <si>
    <t>TUW-179146</t>
  </si>
  <si>
    <t>TUW-180162</t>
  </si>
  <si>
    <t>TUW-181199</t>
  </si>
  <si>
    <t>TUW-182414</t>
  </si>
  <si>
    <t>TUW-182899</t>
  </si>
  <si>
    <t>TUW-185321</t>
  </si>
  <si>
    <t>TUW-185441</t>
  </si>
  <si>
    <t>TUW-186227</t>
  </si>
  <si>
    <t>TUW-189842</t>
  </si>
  <si>
    <t>TUW-191715</t>
  </si>
  <si>
    <t>TUW-191977</t>
  </si>
  <si>
    <t>TUW-192724</t>
  </si>
  <si>
    <t>TUW-194085</t>
  </si>
  <si>
    <t>TUW-194561</t>
  </si>
  <si>
    <t>TUW-194660</t>
  </si>
  <si>
    <t>TUW-197422</t>
  </si>
  <si>
    <t>TUW-197852</t>
  </si>
  <si>
    <t>TUW-198400</t>
  </si>
  <si>
    <t>TUW-198401</t>
  </si>
  <si>
    <t>TUW-198405</t>
  </si>
  <si>
    <t>TUW-198408</t>
  </si>
  <si>
    <t>TUW-200745</t>
  </si>
  <si>
    <t>TUW-200748</t>
  </si>
  <si>
    <t>TUW-200948</t>
  </si>
  <si>
    <t>TUW-200950</t>
  </si>
  <si>
    <t>TUW-200959</t>
  </si>
  <si>
    <t>TUW-201066</t>
  </si>
  <si>
    <t>TUW-201160</t>
  </si>
  <si>
    <t>TUW-201167</t>
  </si>
  <si>
    <t>TUW-201821</t>
  </si>
  <si>
    <t>TUW-202034</t>
  </si>
  <si>
    <t>TUW-202824</t>
  </si>
  <si>
    <t>TUW-203409</t>
  </si>
  <si>
    <t>TUW-203924</t>
  </si>
  <si>
    <t>TUW-204724</t>
  </si>
  <si>
    <t>TUW-205557</t>
  </si>
  <si>
    <t>TUW-205933</t>
  </si>
  <si>
    <t>TUW-213513</t>
  </si>
  <si>
    <t>TUW-216744</t>
  </si>
  <si>
    <t>TUW-217690</t>
  </si>
  <si>
    <t>TUW-217971</t>
  </si>
  <si>
    <t>TUW-221215</t>
  </si>
  <si>
    <t>TUW-223906</t>
  </si>
  <si>
    <t>TUW-223973</t>
  </si>
  <si>
    <t>TUW-225252</t>
  </si>
  <si>
    <t>TUW-226000</t>
  </si>
  <si>
    <t>TUW-226016</t>
  </si>
  <si>
    <t>TUW-228620</t>
  </si>
  <si>
    <t>TUW-231707</t>
  </si>
  <si>
    <t>TUW-233317</t>
  </si>
  <si>
    <t>TUW-233657</t>
  </si>
  <si>
    <t>TUW-236063</t>
  </si>
  <si>
    <t>TUW-236120</t>
  </si>
  <si>
    <t>TUW-237297</t>
  </si>
  <si>
    <t>TUW-240858</t>
  </si>
  <si>
    <t>TUW-245336</t>
  </si>
  <si>
    <t>TUW-245799</t>
  </si>
  <si>
    <t>TUW-247301</t>
  </si>
  <si>
    <t>TUW-247741</t>
  </si>
  <si>
    <t>TUW-247743</t>
  </si>
  <si>
    <t>TUW-251544</t>
  </si>
  <si>
    <t>TUW-252847</t>
  </si>
  <si>
    <t>TUW-255712</t>
  </si>
  <si>
    <t>TUW-256654</t>
  </si>
  <si>
    <t>TUW-257397</t>
  </si>
  <si>
    <t>TUW-257870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</si>
</sst>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29">
    <xf numFmtId="0" fontId="0" fillId="0" borderId="0" xfId="0"/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</cellXfs>
</styleSheet>
</file>

<file path=xl/_rels/workbook.xml.rels><?xml version="1.0" encoding="UTF-8" standalone="yes"?>
<Relationships xmlns="http://schemas.openxmlformats.org/package/2006/relationships">
   <Relationship Id="rId1" Target="sharedStrings.xml"
                 Type="http://schemas.openxmlformats.org/officeDocument/2006/relationships/sharedStrings"/>
   <Relationship Id="rId2" Target="styles.xml"
                 Type="http://schemas.openxmlformats.org/officeDocument/2006/relationships/styles"/>
   <Relationship Id="rId3" Target="worksheets/sheet1.xml"
                 Type="http://schemas.openxmlformats.org/officeDocument/2006/relationships/worksheet"/>
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2.83984375" customWidth="true" bestFit="true"/>
    <col min="2" max="2" width="4.53515625" customWidth="true" bestFit="true"/>
    <col min="3" max="3" width="7.72265625" customWidth="true" bestFit="true"/>
    <col min="4" max="4" width="9.55859375" customWidth="true" bestFit="true"/>
    <col min="5" max="5" width="34.59765625" customWidth="true" bestFit="true"/>
    <col min="6" max="6" width="7.16015625" customWidth="true" bestFit="true"/>
    <col min="7" max="7" width="10.30078125" customWidth="true" bestFit="true"/>
    <col min="8" max="8" width="18.53125" customWidth="true" bestFit="true"/>
    <col min="9" max="9" width="11.296875" customWidth="true" bestFit="true"/>
    <col min="10" max="10" width="9.82421875" customWidth="true" bestFit="true"/>
    <col min="11" max="11" width="7.75390625" customWidth="true" bestFit="true"/>
    <col min="12" max="12" width="16.62890625" customWidth="true" bestFit="true"/>
    <col min="13" max="13" width="13.15234375" customWidth="true" bestFit="true"/>
    <col min="14" max="14" width="22.0234375" customWidth="true" bestFit="true"/>
    <col min="15" max="15" width="8.35546875" customWidth="true" bestFit="true"/>
    <col min="16" max="16" width="9.03125" customWidth="true" bestFit="true"/>
    <col min="17" max="17" width="6.09765625" customWidth="true" bestFit="true"/>
    <col min="18" max="18" width="12.546875" customWidth="true" bestFit="true"/>
    <col min="19" max="19" width="9.53125" customWidth="true" bestFit="true"/>
    <col min="20" max="20" width="5.6484375" customWidth="true" bestFit="true"/>
    <col min="21" max="21" width="4.9296875" customWidth="true" bestFit="true"/>
    <col min="22" max="22" width="9.80859375" customWidth="true" bestFit="true"/>
    <col min="23" max="23" width="16.1484375" customWidth="true" bestFit="true"/>
    <col min="24" max="24" width="21.19140625" customWidth="true" bestFit="true"/>
    <col min="25" max="25" width="12.3359375" customWidth="true" bestFit="true"/>
    <col min="26" max="26" width="9.1484375" customWidth="true" bestFit="true"/>
    <col min="27" max="27" width="6.3203125" customWidth="true" bestFit="true"/>
    <col min="28" max="28" width="6.04296875" customWidth="true" bestFit="true"/>
  </cols>
  <sheetData>
    <row r="1">
      <c r="A1" t="s" s="1">
        <v>0</v>
      </c>
      <c r="B1" t="s" s="2">
        <v>1</v>
      </c>
      <c r="C1" t="s" s="3">
        <v>2</v>
      </c>
      <c r="D1" t="s" s="4">
        <v>3</v>
      </c>
      <c r="E1" t="s" s="5">
        <v>4</v>
      </c>
      <c r="F1" t="s" s="6">
        <v>5</v>
      </c>
      <c r="G1" t="s" s="7">
        <v>6</v>
      </c>
      <c r="H1" t="s" s="8">
        <v>7</v>
      </c>
      <c r="I1" t="s" s="9">
        <v>8</v>
      </c>
      <c r="J1" t="s" s="10">
        <v>9</v>
      </c>
      <c r="K1" t="s" s="11">
        <v>10</v>
      </c>
      <c r="L1" t="s" s="12">
        <v>11</v>
      </c>
      <c r="M1" t="s" s="13">
        <v>12</v>
      </c>
      <c r="N1" t="s" s="14">
        <v>13</v>
      </c>
      <c r="O1" t="s" s="15">
        <v>14</v>
      </c>
      <c r="P1" t="s" s="16">
        <v>15</v>
      </c>
      <c r="Q1" t="s" s="17">
        <v>16</v>
      </c>
      <c r="R1" t="s" s="18">
        <v>17</v>
      </c>
      <c r="S1" t="s" s="19">
        <v>18</v>
      </c>
      <c r="T1" t="s" s="20">
        <v>19</v>
      </c>
      <c r="U1" t="s" s="21">
        <v>20</v>
      </c>
      <c r="V1" t="s" s="22">
        <v>21</v>
      </c>
      <c r="W1" t="s" s="23">
        <v>22</v>
      </c>
      <c r="X1" t="s" s="24">
        <v>23</v>
      </c>
      <c r="Y1" t="s" s="25">
        <v>24</v>
      </c>
      <c r="Z1" t="s" s="26">
        <v>25</v>
      </c>
      <c r="AA1" t="s" s="27">
        <v>26</v>
      </c>
      <c r="AB1" t="s" s="28">
        <v>27</v>
      </c>
    </row>
    <row r="2">
      <c r="A2" t="s" s="29">
        <v>28</v>
      </c>
      <c r="B2" s="30">
        <f>HYPERLINK("D:\Java\git\MethodDemosGit\MethodDemos\output\groundtruth\TUW-137078.pdf")</f>
      </c>
      <c r="C2" s="31">
        <f>HYPERLINK("D:\Java\git\MethodDemosGit\MethodDemos\output\result\result-TUW-137078-xstream.xml")</f>
      </c>
      <c r="D2" s="32">
        <f>HYPERLINK("D:\Java\git\MethodDemosGit\MethodDemos\output\extracted\parscit\parscit-TUW-137078-xstream.xml")</f>
      </c>
      <c r="E2" t="s" s="33">
        <v>29</v>
      </c>
      <c r="F2" t="n" s="34">
        <v>100.0</v>
      </c>
      <c r="G2" t="n" s="35">
        <v>0.0</v>
      </c>
      <c r="H2" t="s" s="36">
        <v>30</v>
      </c>
      <c r="I2" t="n" s="37">
        <v>0.0</v>
      </c>
      <c r="J2" t="n" s="38">
        <v>0.0</v>
      </c>
      <c r="K2" t="n" s="39">
        <v>0.0</v>
      </c>
      <c r="L2" t="n" s="40">
        <v>0.0</v>
      </c>
      <c r="M2" t="n" s="41">
        <v>0.0</v>
      </c>
      <c r="N2" t="n" s="42">
        <v>0.0</v>
      </c>
      <c r="O2" t="s" s="43">
        <v>30</v>
      </c>
      <c r="P2" t="s" s="44">
        <v>30</v>
      </c>
      <c r="Q2" t="s" s="45">
        <v>30</v>
      </c>
      <c r="R2" t="s" s="46">
        <v>30</v>
      </c>
      <c r="S2" t="s" s="47">
        <v>30</v>
      </c>
      <c r="T2" t="s" s="48">
        <v>30</v>
      </c>
      <c r="U2" t="s" s="49">
        <v>30</v>
      </c>
      <c r="V2" t="n" s="50">
        <v>83.33</v>
      </c>
      <c r="W2" t="s" s="51">
        <v>30</v>
      </c>
      <c r="X2" t="n" s="52">
        <v>0.0</v>
      </c>
      <c r="Y2" t="n" s="53">
        <v>60.0</v>
      </c>
      <c r="Z2" t="n" s="54">
        <v>61.61</v>
      </c>
      <c r="AA2" t="n" s="55">
        <v>22.73</v>
      </c>
      <c r="AB2" t="n" s="56">
        <v>22.12</v>
      </c>
    </row>
    <row r="3">
      <c r="A3" t="s" s="57">
        <v>31</v>
      </c>
      <c r="B3" s="58">
        <f>HYPERLINK("D:\Java\git\MethodDemosGit\MethodDemos\output\groundtruth\TUW-138011.pdf")</f>
      </c>
      <c r="C3" s="59">
        <f>HYPERLINK("D:\Java\git\MethodDemosGit\MethodDemos\output\result\result-TUW-138011-xstream.xml")</f>
      </c>
      <c r="D3" s="60">
        <f>HYPERLINK("D:\Java\git\MethodDemosGit\MethodDemos\output\extracted\parscit\parscit-TUW-138011-xstream.xml")</f>
      </c>
      <c r="E3" t="s" s="61">
        <v>29</v>
      </c>
      <c r="F3" t="n" s="62">
        <v>100.0</v>
      </c>
      <c r="G3" t="n" s="63">
        <v>0.0</v>
      </c>
      <c r="H3" t="s" s="64">
        <v>30</v>
      </c>
      <c r="I3" t="s" s="65">
        <v>30</v>
      </c>
      <c r="J3" t="n" s="66">
        <v>0.0</v>
      </c>
      <c r="K3" t="n" s="67">
        <v>0.0</v>
      </c>
      <c r="L3" t="n" s="68">
        <v>0.0</v>
      </c>
      <c r="M3" t="n" s="69">
        <v>0.0</v>
      </c>
      <c r="N3" t="n" s="70">
        <v>0.0</v>
      </c>
      <c r="O3" t="s" s="71">
        <v>30</v>
      </c>
      <c r="P3" t="s" s="72">
        <v>30</v>
      </c>
      <c r="Q3" t="s" s="73">
        <v>30</v>
      </c>
      <c r="R3" t="s" s="74">
        <v>30</v>
      </c>
      <c r="S3" t="s" s="75">
        <v>30</v>
      </c>
      <c r="T3" t="s" s="76">
        <v>30</v>
      </c>
      <c r="U3" t="s" s="77">
        <v>30</v>
      </c>
      <c r="V3" t="n" s="78">
        <v>90.91</v>
      </c>
      <c r="W3" t="n" s="79">
        <v>0.0</v>
      </c>
      <c r="X3" t="n" s="80">
        <v>0.0</v>
      </c>
      <c r="Y3" t="n" s="81">
        <v>100.0</v>
      </c>
      <c r="Z3" t="n" s="82">
        <v>70.83</v>
      </c>
      <c r="AA3" t="n" s="83">
        <v>27.27</v>
      </c>
      <c r="AB3" t="n" s="84">
        <v>26.45</v>
      </c>
    </row>
    <row r="4">
      <c r="A4" t="s" s="85">
        <v>32</v>
      </c>
      <c r="B4" s="86">
        <f>HYPERLINK("D:\Java\git\MethodDemosGit\MethodDemos\output\groundtruth\TUW-138447.pdf")</f>
      </c>
      <c r="C4" s="87">
        <f>HYPERLINK("D:\Java\git\MethodDemosGit\MethodDemos\output\result\result-TUW-138447-xstream.xml")</f>
      </c>
      <c r="D4" s="88">
        <f>HYPERLINK("D:\Java\git\MethodDemosGit\MethodDemos\output\extracted\parscit\parscit-TUW-138447-xstream.xml")</f>
      </c>
      <c r="E4" t="s" s="89">
        <v>33</v>
      </c>
      <c r="F4" t="n" s="90">
        <v>0.0</v>
      </c>
      <c r="G4" t="n" s="91">
        <v>0.0</v>
      </c>
      <c r="H4" t="s" s="92">
        <v>30</v>
      </c>
      <c r="I4" t="n" s="93">
        <v>0.0</v>
      </c>
      <c r="J4" t="n" s="94">
        <v>80.0</v>
      </c>
      <c r="K4" t="s" s="95">
        <v>30</v>
      </c>
      <c r="L4" t="s" s="96">
        <v>30</v>
      </c>
      <c r="M4" t="n" s="97">
        <v>0.0</v>
      </c>
      <c r="N4" t="n" s="98">
        <v>0.0</v>
      </c>
      <c r="O4" t="s" s="99">
        <v>30</v>
      </c>
      <c r="P4" t="s" s="100">
        <v>30</v>
      </c>
      <c r="Q4" t="s" s="101">
        <v>30</v>
      </c>
      <c r="R4" t="s" s="102">
        <v>30</v>
      </c>
      <c r="S4" t="s" s="103">
        <v>30</v>
      </c>
      <c r="T4" t="s" s="104">
        <v>30</v>
      </c>
      <c r="U4" t="s" s="105">
        <v>30</v>
      </c>
      <c r="V4" t="n" s="106">
        <v>51.85</v>
      </c>
      <c r="W4" t="n" s="107">
        <v>0.0</v>
      </c>
      <c r="X4" t="n" s="108">
        <v>0.0</v>
      </c>
      <c r="Y4" t="n" s="109">
        <v>84.21</v>
      </c>
      <c r="Z4" t="n" s="110">
        <v>77.78</v>
      </c>
      <c r="AA4" t="n" s="111">
        <v>21.89</v>
      </c>
      <c r="AB4" t="n" s="112">
        <v>21.61</v>
      </c>
    </row>
    <row r="5">
      <c r="A5" t="s" s="113">
        <v>34</v>
      </c>
      <c r="B5" s="114">
        <f>HYPERLINK("D:\Java\git\MethodDemosGit\MethodDemos\output\groundtruth\TUW-138544.pdf")</f>
      </c>
      <c r="C5" s="115">
        <f>HYPERLINK("D:\Java\git\MethodDemosGit\MethodDemos\output\result\result-TUW-138544-xstream.xml")</f>
      </c>
      <c r="D5" s="116">
        <f>HYPERLINK("D:\Java\git\MethodDemosGit\MethodDemos\output\extracted\parscit\parscit-TUW-138544-xstream.xml")</f>
      </c>
      <c r="E5" t="s" s="117">
        <v>29</v>
      </c>
      <c r="F5" t="n" s="118">
        <v>100.0</v>
      </c>
      <c r="G5" t="n" s="119">
        <v>0.0</v>
      </c>
      <c r="H5" t="s" s="120">
        <v>30</v>
      </c>
      <c r="I5" t="s" s="121">
        <v>30</v>
      </c>
      <c r="J5" t="n" s="122">
        <v>66.67</v>
      </c>
      <c r="K5" t="n" s="123">
        <v>0.0</v>
      </c>
      <c r="L5" t="n" s="124">
        <v>0.0</v>
      </c>
      <c r="M5" t="n" s="125">
        <v>0.0</v>
      </c>
      <c r="N5" t="n" s="126">
        <v>0.0</v>
      </c>
      <c r="O5" t="s" s="127">
        <v>30</v>
      </c>
      <c r="P5" t="s" s="128">
        <v>30</v>
      </c>
      <c r="Q5" t="s" s="129">
        <v>30</v>
      </c>
      <c r="R5" t="s" s="130">
        <v>30</v>
      </c>
      <c r="S5" t="s" s="131">
        <v>30</v>
      </c>
      <c r="T5" t="s" s="132">
        <v>30</v>
      </c>
      <c r="U5" t="s" s="133">
        <v>30</v>
      </c>
      <c r="V5" t="n" s="134">
        <v>45.45</v>
      </c>
      <c r="W5" t="n" s="135">
        <v>0.0</v>
      </c>
      <c r="X5" t="n" s="136">
        <v>0.0</v>
      </c>
      <c r="Y5" t="n" s="137">
        <v>72.73</v>
      </c>
      <c r="Z5" t="n" s="138">
        <v>78.13</v>
      </c>
      <c r="AA5" t="n" s="139">
        <v>26.62</v>
      </c>
      <c r="AB5" t="n" s="140">
        <v>25.9</v>
      </c>
    </row>
    <row r="6">
      <c r="A6" t="s" s="141">
        <v>35</v>
      </c>
      <c r="B6" s="142">
        <f>HYPERLINK("D:\Java\git\MethodDemosGit\MethodDemos\output\groundtruth\TUW-138547.pdf")</f>
      </c>
      <c r="C6" s="143">
        <f>HYPERLINK("D:\Java\git\MethodDemosGit\MethodDemos\output\result\result-TUW-138547-xstream.xml")</f>
      </c>
      <c r="D6" s="144">
        <f>HYPERLINK("D:\Java\git\MethodDemosGit\MethodDemos\output\extracted\parscit\parscit-TUW-138547-xstream.xml")</f>
      </c>
      <c r="E6" t="s" s="145">
        <v>29</v>
      </c>
      <c r="F6" t="n" s="146">
        <v>100.0</v>
      </c>
      <c r="G6" t="n" s="147">
        <v>0.0</v>
      </c>
      <c r="H6" t="s" s="148">
        <v>30</v>
      </c>
      <c r="I6" t="s" s="149">
        <v>30</v>
      </c>
      <c r="J6" t="n" s="150">
        <v>66.67</v>
      </c>
      <c r="K6" t="n" s="151">
        <v>0.0</v>
      </c>
      <c r="L6" t="n" s="152">
        <v>0.0</v>
      </c>
      <c r="M6" t="n" s="153">
        <v>0.0</v>
      </c>
      <c r="N6" t="n" s="154">
        <v>0.0</v>
      </c>
      <c r="O6" t="s" s="155">
        <v>30</v>
      </c>
      <c r="P6" t="s" s="156">
        <v>30</v>
      </c>
      <c r="Q6" t="s" s="157">
        <v>30</v>
      </c>
      <c r="R6" t="s" s="158">
        <v>30</v>
      </c>
      <c r="S6" t="s" s="159">
        <v>30</v>
      </c>
      <c r="T6" t="s" s="160">
        <v>30</v>
      </c>
      <c r="U6" t="s" s="161">
        <v>30</v>
      </c>
      <c r="V6" t="n" s="162">
        <v>54.55</v>
      </c>
      <c r="W6" t="n" s="163">
        <v>0.0</v>
      </c>
      <c r="X6" t="n" s="164">
        <v>0.0</v>
      </c>
      <c r="Y6" t="n" s="165">
        <v>76.92</v>
      </c>
      <c r="Z6" t="n" s="166">
        <v>77.08</v>
      </c>
      <c r="AA6" t="n" s="167">
        <v>28.57</v>
      </c>
      <c r="AB6" t="n" s="168">
        <v>27.1</v>
      </c>
    </row>
    <row r="7">
      <c r="A7" t="s" s="169">
        <v>36</v>
      </c>
      <c r="B7" s="170">
        <f>HYPERLINK("D:\Java\git\MethodDemosGit\MethodDemos\output\groundtruth\TUW-139299.pdf")</f>
      </c>
      <c r="C7" s="171">
        <f>HYPERLINK("D:\Java\git\MethodDemosGit\MethodDemos\output\result\result-TUW-139299-xstream.xml")</f>
      </c>
      <c r="D7" s="172">
        <f>HYPERLINK("D:\Java\git\MethodDemosGit\MethodDemos\output\extracted\parscit\parscit-TUW-139299-xstream.xml")</f>
      </c>
      <c r="E7" t="s" s="173">
        <v>33</v>
      </c>
      <c r="F7" t="n" s="174">
        <v>100.0</v>
      </c>
      <c r="G7" t="n" s="175">
        <v>0.0</v>
      </c>
      <c r="H7" t="s" s="176">
        <v>30</v>
      </c>
      <c r="I7" t="s" s="177">
        <v>30</v>
      </c>
      <c r="J7" t="n" s="178">
        <v>0.0</v>
      </c>
      <c r="K7" t="s" s="179">
        <v>30</v>
      </c>
      <c r="L7" t="s" s="180">
        <v>30</v>
      </c>
      <c r="M7" t="s" s="181">
        <v>30</v>
      </c>
      <c r="N7" t="s" s="182">
        <v>30</v>
      </c>
      <c r="O7" t="s" s="183">
        <v>30</v>
      </c>
      <c r="P7" t="s" s="184">
        <v>30</v>
      </c>
      <c r="Q7" t="s" s="185">
        <v>30</v>
      </c>
      <c r="R7" t="s" s="186">
        <v>30</v>
      </c>
      <c r="S7" t="s" s="187">
        <v>30</v>
      </c>
      <c r="T7" t="n" s="188">
        <v>0.0</v>
      </c>
      <c r="U7" t="s" s="189">
        <v>30</v>
      </c>
      <c r="V7" t="n" s="190">
        <v>85.71</v>
      </c>
      <c r="W7" t="n" s="191">
        <v>0.0</v>
      </c>
      <c r="X7" t="n" s="192">
        <v>0.0</v>
      </c>
      <c r="Y7" t="n" s="193">
        <v>95.24</v>
      </c>
      <c r="Z7" t="n" s="194">
        <v>68.75</v>
      </c>
      <c r="AA7" t="n" s="195">
        <v>36.36</v>
      </c>
      <c r="AB7" t="n" s="196">
        <v>35.12</v>
      </c>
    </row>
    <row r="8">
      <c r="A8" t="s" s="197">
        <v>37</v>
      </c>
      <c r="B8" s="198">
        <f>HYPERLINK("D:\Java\git\MethodDemosGit\MethodDemos\output\groundtruth\TUW-139761.pdf")</f>
      </c>
      <c r="C8" s="199">
        <f>HYPERLINK("D:\Java\git\MethodDemosGit\MethodDemos\output\result\result-TUW-139761-xstream.xml")</f>
      </c>
      <c r="D8" s="200">
        <f>HYPERLINK("D:\Java\git\MethodDemosGit\MethodDemos\output\extracted\parscit\parscit-TUW-139761-xstream.xml")</f>
      </c>
      <c r="E8" t="s" s="201">
        <v>38</v>
      </c>
      <c r="F8" t="n" s="202">
        <v>0.0</v>
      </c>
      <c r="G8" t="n" s="203">
        <v>0.0</v>
      </c>
      <c r="H8" t="n" s="204">
        <v>0.0</v>
      </c>
      <c r="I8" t="s" s="205">
        <v>30</v>
      </c>
      <c r="J8" t="n" s="206">
        <v>50.0</v>
      </c>
      <c r="K8" t="s" s="207">
        <v>30</v>
      </c>
      <c r="L8" t="s" s="208">
        <v>30</v>
      </c>
      <c r="M8" t="n" s="209">
        <v>0.0</v>
      </c>
      <c r="N8" t="n" s="210">
        <v>0.0</v>
      </c>
      <c r="O8" t="s" s="211">
        <v>30</v>
      </c>
      <c r="P8" t="s" s="212">
        <v>30</v>
      </c>
      <c r="Q8" t="s" s="213">
        <v>30</v>
      </c>
      <c r="R8" t="s" s="214">
        <v>30</v>
      </c>
      <c r="S8" t="s" s="215">
        <v>30</v>
      </c>
      <c r="T8" t="s" s="216">
        <v>30</v>
      </c>
      <c r="U8" t="s" s="217">
        <v>30</v>
      </c>
      <c r="V8" t="n" s="218">
        <v>7.5</v>
      </c>
      <c r="W8" t="n" s="219">
        <v>0.0</v>
      </c>
      <c r="X8" t="n" s="220">
        <v>0.0</v>
      </c>
      <c r="Y8" t="n" s="221">
        <v>94.12</v>
      </c>
      <c r="Z8" t="n" s="222">
        <v>38.68</v>
      </c>
      <c r="AA8" t="n" s="223">
        <v>19.85</v>
      </c>
      <c r="AB8" t="n" s="224">
        <v>15.16</v>
      </c>
    </row>
    <row r="9">
      <c r="A9" t="s" s="225">
        <v>39</v>
      </c>
      <c r="B9" s="226">
        <f>HYPERLINK("D:\Java\git\MethodDemosGit\MethodDemos\output\groundtruth\TUW-139769.pdf")</f>
      </c>
      <c r="C9" s="227">
        <f>HYPERLINK("D:\Java\git\MethodDemosGit\MethodDemos\output\result\result-TUW-139769-xstream.xml")</f>
      </c>
      <c r="D9" s="228">
        <f>HYPERLINK("D:\Java\git\MethodDemosGit\MethodDemos\output\extracted\parscit\parscit-TUW-139769-xstream.xml")</f>
      </c>
      <c r="E9" t="s" s="229">
        <v>38</v>
      </c>
      <c r="F9" t="n" s="230">
        <v>0.0</v>
      </c>
      <c r="G9" t="n" s="231">
        <v>0.0</v>
      </c>
      <c r="H9" t="n" s="232">
        <v>0.0</v>
      </c>
      <c r="I9" t="s" s="233">
        <v>30</v>
      </c>
      <c r="J9" t="n" s="234">
        <v>50.0</v>
      </c>
      <c r="K9" t="s" s="235">
        <v>30</v>
      </c>
      <c r="L9" t="s" s="236">
        <v>30</v>
      </c>
      <c r="M9" t="n" s="237">
        <v>0.0</v>
      </c>
      <c r="N9" t="n" s="238">
        <v>0.0</v>
      </c>
      <c r="O9" t="s" s="239">
        <v>30</v>
      </c>
      <c r="P9" t="s" s="240">
        <v>30</v>
      </c>
      <c r="Q9" t="s" s="241">
        <v>30</v>
      </c>
      <c r="R9" t="s" s="242">
        <v>30</v>
      </c>
      <c r="S9" t="s" s="243">
        <v>30</v>
      </c>
      <c r="T9" t="s" s="244">
        <v>30</v>
      </c>
      <c r="U9" t="s" s="245">
        <v>30</v>
      </c>
      <c r="V9" t="n" s="246">
        <v>1.43</v>
      </c>
      <c r="W9" t="n" s="247">
        <v>0.0</v>
      </c>
      <c r="X9" t="n" s="248">
        <v>0.0</v>
      </c>
      <c r="Y9" t="n" s="249">
        <v>92.68</v>
      </c>
      <c r="Z9" t="n" s="250">
        <v>33.22</v>
      </c>
      <c r="AA9" t="n" s="251">
        <v>19.13</v>
      </c>
      <c r="AB9" t="n" s="252">
        <v>14.41</v>
      </c>
    </row>
    <row r="10">
      <c r="A10" t="s" s="253">
        <v>40</v>
      </c>
      <c r="B10" s="254">
        <f>HYPERLINK("D:\Java\git\MethodDemosGit\MethodDemos\output\groundtruth\TUW-139781.pdf")</f>
      </c>
      <c r="C10" s="255">
        <f>HYPERLINK("D:\Java\git\MethodDemosGit\MethodDemos\output\result\result-TUW-139781-xstream.xml")</f>
      </c>
      <c r="D10" s="256">
        <f>HYPERLINK("D:\Java\git\MethodDemosGit\MethodDemos\output\extracted\parscit\parscit-TUW-139781-xstream.xml")</f>
      </c>
      <c r="E10" t="s" s="257">
        <v>29</v>
      </c>
      <c r="F10" t="n" s="258">
        <v>100.0</v>
      </c>
      <c r="G10" t="s" s="259">
        <v>30</v>
      </c>
      <c r="H10" t="s" s="260">
        <v>30</v>
      </c>
      <c r="I10" t="s" s="261">
        <v>30</v>
      </c>
      <c r="J10" t="n" s="262">
        <v>0.0</v>
      </c>
      <c r="K10" t="s" s="263">
        <v>30</v>
      </c>
      <c r="L10" t="s" s="264">
        <v>30</v>
      </c>
      <c r="M10" t="n" s="265">
        <v>0.0</v>
      </c>
      <c r="N10" t="n" s="266">
        <v>0.0</v>
      </c>
      <c r="O10" t="n" s="267">
        <v>0.0</v>
      </c>
      <c r="P10" t="s" s="268">
        <v>30</v>
      </c>
      <c r="Q10" t="s" s="269">
        <v>30</v>
      </c>
      <c r="R10" t="s" s="270">
        <v>30</v>
      </c>
      <c r="S10" t="s" s="271">
        <v>30</v>
      </c>
      <c r="T10" t="n" s="272">
        <v>0.0</v>
      </c>
      <c r="U10" t="s" s="273">
        <v>30</v>
      </c>
      <c r="V10" t="n" s="274">
        <v>93.33</v>
      </c>
      <c r="W10" t="n" s="275">
        <v>0.0</v>
      </c>
      <c r="X10" t="n" s="276">
        <v>0.0</v>
      </c>
      <c r="Y10" t="n" s="277">
        <v>87.5</v>
      </c>
      <c r="Z10" t="n" s="278">
        <v>68.75</v>
      </c>
      <c r="AA10" t="n" s="279">
        <v>28.75</v>
      </c>
      <c r="AB10" t="n" s="280">
        <v>28.08</v>
      </c>
    </row>
    <row r="11">
      <c r="A11" t="s" s="281">
        <v>41</v>
      </c>
      <c r="B11" s="282">
        <f>HYPERLINK("D:\Java\git\MethodDemosGit\MethodDemos\output\groundtruth\TUW-139785.pdf")</f>
      </c>
      <c r="C11" s="283">
        <f>HYPERLINK("D:\Java\git\MethodDemosGit\MethodDemos\output\result\result-TUW-139785-xstream.xml")</f>
      </c>
      <c r="D11" s="284">
        <f>HYPERLINK("D:\Java\git\MethodDemosGit\MethodDemos\output\extracted\parscit\parscit-TUW-139785-xstream.xml")</f>
      </c>
      <c r="E11" t="s" s="285">
        <v>38</v>
      </c>
      <c r="F11" t="n" s="286">
        <v>0.0</v>
      </c>
      <c r="G11" t="n" s="287">
        <v>0.0</v>
      </c>
      <c r="H11" t="n" s="288">
        <v>0.0</v>
      </c>
      <c r="I11" t="s" s="289">
        <v>30</v>
      </c>
      <c r="J11" t="n" s="290">
        <v>100.0</v>
      </c>
      <c r="K11" t="s" s="291">
        <v>30</v>
      </c>
      <c r="L11" t="s" s="292">
        <v>30</v>
      </c>
      <c r="M11" t="n" s="293">
        <v>0.0</v>
      </c>
      <c r="N11" t="n" s="294">
        <v>0.0</v>
      </c>
      <c r="O11" t="s" s="295">
        <v>30</v>
      </c>
      <c r="P11" t="s" s="296">
        <v>30</v>
      </c>
      <c r="Q11" t="s" s="297">
        <v>30</v>
      </c>
      <c r="R11" t="s" s="298">
        <v>30</v>
      </c>
      <c r="S11" t="s" s="299">
        <v>30</v>
      </c>
      <c r="T11" t="s" s="300">
        <v>30</v>
      </c>
      <c r="U11" t="s" s="301">
        <v>30</v>
      </c>
      <c r="V11" t="n" s="302">
        <v>5.41</v>
      </c>
      <c r="W11" t="n" s="303">
        <v>0.0</v>
      </c>
      <c r="X11" t="n" s="304">
        <v>0.0</v>
      </c>
      <c r="Y11" t="n" s="305">
        <v>82.22</v>
      </c>
      <c r="Z11" t="n" s="306">
        <v>58.06</v>
      </c>
      <c r="AA11" t="n" s="307">
        <v>18.51</v>
      </c>
      <c r="AB11" t="n" s="308">
        <v>18.76</v>
      </c>
    </row>
    <row r="12">
      <c r="A12" t="s" s="309">
        <v>42</v>
      </c>
      <c r="B12" s="310">
        <f>HYPERLINK("D:\Java\git\MethodDemosGit\MethodDemos\output\groundtruth\TUW-140047.pdf")</f>
      </c>
      <c r="C12" s="311">
        <f>HYPERLINK("D:\Java\git\MethodDemosGit\MethodDemos\output\result\result-TUW-140047-xstream.xml")</f>
      </c>
      <c r="D12" s="312">
        <f>HYPERLINK("D:\Java\git\MethodDemosGit\MethodDemos\output\extracted\parscit\parscit-TUW-140047-xstream.xml")</f>
      </c>
      <c r="E12" t="s" s="313">
        <v>29</v>
      </c>
      <c r="F12" t="n" s="314">
        <v>100.0</v>
      </c>
      <c r="G12" t="n" s="315">
        <v>0.0</v>
      </c>
      <c r="H12" t="s" s="316">
        <v>30</v>
      </c>
      <c r="I12" t="s" s="317">
        <v>30</v>
      </c>
      <c r="J12" t="n" s="318">
        <v>0.0</v>
      </c>
      <c r="K12" t="s" s="319">
        <v>30</v>
      </c>
      <c r="L12" t="s" s="320">
        <v>30</v>
      </c>
      <c r="M12" t="n" s="321">
        <v>0.0</v>
      </c>
      <c r="N12" t="n" s="322">
        <v>0.0</v>
      </c>
      <c r="O12" t="s" s="323">
        <v>30</v>
      </c>
      <c r="P12" t="s" s="324">
        <v>30</v>
      </c>
      <c r="Q12" t="s" s="325">
        <v>30</v>
      </c>
      <c r="R12" t="s" s="326">
        <v>30</v>
      </c>
      <c r="S12" t="s" s="327">
        <v>30</v>
      </c>
      <c r="T12" t="s" s="328">
        <v>30</v>
      </c>
      <c r="U12" t="s" s="329">
        <v>30</v>
      </c>
      <c r="V12" t="n" s="330">
        <v>48.0</v>
      </c>
      <c r="W12" t="n" s="331">
        <v>0.0</v>
      </c>
      <c r="X12" t="n" s="332">
        <v>0.0</v>
      </c>
      <c r="Y12" t="n" s="333">
        <v>100.0</v>
      </c>
      <c r="Z12" t="n" s="334">
        <v>68.75</v>
      </c>
      <c r="AA12" t="n" s="335">
        <v>26.14</v>
      </c>
      <c r="AB12" t="n" s="336">
        <v>27.56</v>
      </c>
    </row>
    <row r="13">
      <c r="A13" t="s" s="337">
        <v>43</v>
      </c>
      <c r="B13" s="338">
        <f>HYPERLINK("D:\Java\git\MethodDemosGit\MethodDemos\output\groundtruth\TUW-140048.pdf")</f>
      </c>
      <c r="C13" s="339">
        <f>HYPERLINK("D:\Java\git\MethodDemosGit\MethodDemos\output\result\result-TUW-140048-xstream.xml")</f>
      </c>
      <c r="D13" s="340">
        <f>HYPERLINK("D:\Java\git\MethodDemosGit\MethodDemos\output\extracted\parscit\parscit-TUW-140048-xstream.xml")</f>
      </c>
      <c r="E13" t="s" s="341">
        <v>29</v>
      </c>
      <c r="F13" t="n" s="342">
        <v>0.0</v>
      </c>
      <c r="G13" t="n" s="343">
        <v>0.0</v>
      </c>
      <c r="H13" t="s" s="344">
        <v>30</v>
      </c>
      <c r="I13" t="s" s="345">
        <v>30</v>
      </c>
      <c r="J13" t="n" s="346">
        <v>0.0</v>
      </c>
      <c r="K13" t="n" s="347">
        <v>0.0</v>
      </c>
      <c r="L13" t="n" s="348">
        <v>0.0</v>
      </c>
      <c r="M13" t="n" s="349">
        <v>0.0</v>
      </c>
      <c r="N13" t="n" s="350">
        <v>0.0</v>
      </c>
      <c r="O13" t="s" s="351">
        <v>30</v>
      </c>
      <c r="P13" t="s" s="352">
        <v>30</v>
      </c>
      <c r="Q13" t="s" s="353">
        <v>30</v>
      </c>
      <c r="R13" t="s" s="354">
        <v>30</v>
      </c>
      <c r="S13" t="s" s="355">
        <v>30</v>
      </c>
      <c r="T13" t="s" s="356">
        <v>30</v>
      </c>
      <c r="U13" t="s" s="357">
        <v>30</v>
      </c>
      <c r="V13" t="n" s="358">
        <v>54.55</v>
      </c>
      <c r="W13" t="n" s="359">
        <v>0.0</v>
      </c>
      <c r="X13" t="n" s="360">
        <v>0.0</v>
      </c>
      <c r="Y13" t="n" s="361">
        <v>84.62</v>
      </c>
      <c r="Z13" t="n" s="362">
        <v>42.58</v>
      </c>
      <c r="AA13" t="n" s="363">
        <v>11.33</v>
      </c>
      <c r="AB13" t="n" s="364">
        <v>12.65</v>
      </c>
    </row>
    <row r="14">
      <c r="A14" t="s" s="365">
        <v>44</v>
      </c>
      <c r="B14" s="366">
        <f>HYPERLINK("D:\Java\git\MethodDemosGit\MethodDemos\output\groundtruth\TUW-140229.pdf")</f>
      </c>
      <c r="C14" s="367">
        <f>HYPERLINK("D:\Java\git\MethodDemosGit\MethodDemos\output\result\result-TUW-140229-xstream.xml")</f>
      </c>
      <c r="D14" s="368">
        <f>HYPERLINK("D:\Java\git\MethodDemosGit\MethodDemos\output\extracted\parscit\parscit-TUW-140229-xstream.xml")</f>
      </c>
      <c r="E14" t="s" s="369">
        <v>29</v>
      </c>
      <c r="F14" t="n" s="370">
        <v>100.0</v>
      </c>
      <c r="G14" t="n" s="371">
        <v>0.0</v>
      </c>
      <c r="H14" t="s" s="372">
        <v>30</v>
      </c>
      <c r="I14" t="s" s="373">
        <v>30</v>
      </c>
      <c r="J14" t="n" s="374">
        <v>50.0</v>
      </c>
      <c r="K14" t="n" s="375">
        <v>0.0</v>
      </c>
      <c r="L14" t="n" s="376">
        <v>0.0</v>
      </c>
      <c r="M14" t="n" s="377">
        <v>0.0</v>
      </c>
      <c r="N14" t="n" s="378">
        <v>0.0</v>
      </c>
      <c r="O14" t="s" s="379">
        <v>30</v>
      </c>
      <c r="P14" t="s" s="380">
        <v>30</v>
      </c>
      <c r="Q14" t="s" s="381">
        <v>30</v>
      </c>
      <c r="R14" t="s" s="382">
        <v>30</v>
      </c>
      <c r="S14" t="s" s="383">
        <v>30</v>
      </c>
      <c r="T14" t="s" s="384">
        <v>30</v>
      </c>
      <c r="U14" t="s" s="385">
        <v>30</v>
      </c>
      <c r="V14" t="n" s="386">
        <v>66.67</v>
      </c>
      <c r="W14" t="n" s="387">
        <v>0.0</v>
      </c>
      <c r="X14" t="n" s="388">
        <v>0.0</v>
      </c>
      <c r="Y14" t="n" s="389">
        <v>94.74</v>
      </c>
      <c r="Z14" t="n" s="390">
        <v>79.17</v>
      </c>
      <c r="AA14" t="n" s="391">
        <v>27.88</v>
      </c>
      <c r="AB14" t="n" s="392">
        <v>28.31</v>
      </c>
    </row>
    <row r="15">
      <c r="A15" t="s" s="393">
        <v>45</v>
      </c>
      <c r="B15" s="394">
        <f>HYPERLINK("D:\Java\git\MethodDemosGit\MethodDemos\output\groundtruth\TUW-140253.pdf")</f>
      </c>
      <c r="C15" s="395">
        <f>HYPERLINK("D:\Java\git\MethodDemosGit\MethodDemos\output\result\result-TUW-140253-xstream.xml")</f>
      </c>
      <c r="D15" s="396">
        <f>HYPERLINK("D:\Java\git\MethodDemosGit\MethodDemos\output\extracted\parscit\parscit-TUW-140253-xstream.xml")</f>
      </c>
      <c r="E15" t="s" s="397">
        <v>29</v>
      </c>
      <c r="F15" t="n" s="398">
        <v>100.0</v>
      </c>
      <c r="G15" t="n" s="399">
        <v>0.0</v>
      </c>
      <c r="H15" t="s" s="400">
        <v>30</v>
      </c>
      <c r="I15" t="n" s="401">
        <v>0.0</v>
      </c>
      <c r="J15" t="n" s="402">
        <v>66.67</v>
      </c>
      <c r="K15" t="n" s="403">
        <v>0.0</v>
      </c>
      <c r="L15" t="n" s="404">
        <v>0.0</v>
      </c>
      <c r="M15" t="n" s="405">
        <v>0.0</v>
      </c>
      <c r="N15" t="n" s="406">
        <v>0.0</v>
      </c>
      <c r="O15" t="s" s="407">
        <v>30</v>
      </c>
      <c r="P15" t="s" s="408">
        <v>30</v>
      </c>
      <c r="Q15" t="s" s="409">
        <v>30</v>
      </c>
      <c r="R15" t="s" s="410">
        <v>30</v>
      </c>
      <c r="S15" t="s" s="411">
        <v>30</v>
      </c>
      <c r="T15" t="s" s="412">
        <v>30</v>
      </c>
      <c r="U15" t="s" s="413">
        <v>30</v>
      </c>
      <c r="V15" t="n" s="414">
        <v>93.33</v>
      </c>
      <c r="W15" t="n" s="415">
        <v>0.0</v>
      </c>
      <c r="X15" t="n" s="416">
        <v>0.0</v>
      </c>
      <c r="Y15" t="n" s="417">
        <v>100.0</v>
      </c>
      <c r="Z15" t="n" s="418">
        <v>84.38</v>
      </c>
      <c r="AA15" t="n" s="419">
        <v>33.33</v>
      </c>
      <c r="AB15" t="n" s="420">
        <v>30.0</v>
      </c>
    </row>
    <row r="16">
      <c r="A16" t="s" s="421">
        <v>46</v>
      </c>
      <c r="B16" s="422">
        <f>HYPERLINK("D:\Java\git\MethodDemosGit\MethodDemos\output\groundtruth\TUW-140308.pdf")</f>
      </c>
      <c r="C16" s="423">
        <f>HYPERLINK("D:\Java\git\MethodDemosGit\MethodDemos\output\result\result-TUW-140308-xstream.xml")</f>
      </c>
      <c r="D16" s="424">
        <f>HYPERLINK("D:\Java\git\MethodDemosGit\MethodDemos\output\extracted\parscit\parscit-TUW-140308-xstream.xml")</f>
      </c>
      <c r="E16" t="s" s="425">
        <v>33</v>
      </c>
      <c r="F16" t="n" s="426">
        <v>100.0</v>
      </c>
      <c r="G16" t="n" s="427">
        <v>0.0</v>
      </c>
      <c r="H16" t="s" s="428">
        <v>30</v>
      </c>
      <c r="I16" t="s" s="429">
        <v>30</v>
      </c>
      <c r="J16" t="n" s="430">
        <v>66.67</v>
      </c>
      <c r="K16" t="n" s="431">
        <v>0.0</v>
      </c>
      <c r="L16" t="n" s="432">
        <v>0.0</v>
      </c>
      <c r="M16" t="n" s="433">
        <v>0.0</v>
      </c>
      <c r="N16" t="n" s="434">
        <v>0.0</v>
      </c>
      <c r="O16" t="n" s="435">
        <v>0.0</v>
      </c>
      <c r="P16" t="s" s="436">
        <v>30</v>
      </c>
      <c r="Q16" t="s" s="437">
        <v>30</v>
      </c>
      <c r="R16" t="n" s="438">
        <v>0.0</v>
      </c>
      <c r="S16" t="n" s="439">
        <v>0.0</v>
      </c>
      <c r="T16" t="n" s="440">
        <v>0.0</v>
      </c>
      <c r="U16" t="s" s="441">
        <v>30</v>
      </c>
      <c r="V16" t="n" s="442">
        <v>60.0</v>
      </c>
      <c r="W16" t="n" s="443">
        <v>0.0</v>
      </c>
      <c r="X16" t="n" s="444">
        <v>0.0</v>
      </c>
      <c r="Y16" t="n" s="445">
        <v>85.71</v>
      </c>
      <c r="Z16" t="n" s="446">
        <v>83.93</v>
      </c>
      <c r="AA16" t="n" s="447">
        <v>21.41</v>
      </c>
      <c r="AB16" t="n" s="448">
        <v>20.83</v>
      </c>
    </row>
    <row r="17">
      <c r="A17" t="s" s="449">
        <v>47</v>
      </c>
      <c r="B17" s="450">
        <f>HYPERLINK("D:\Java\git\MethodDemosGit\MethodDemos\output\groundtruth\TUW-140533.pdf")</f>
      </c>
      <c r="C17" s="451">
        <f>HYPERLINK("D:\Java\git\MethodDemosGit\MethodDemos\output\result\result-TUW-140533-xstream.xml")</f>
      </c>
      <c r="D17" s="452">
        <f>HYPERLINK("D:\Java\git\MethodDemosGit\MethodDemos\output\extracted\parscit\parscit-TUW-140533-xstream.xml")</f>
      </c>
      <c r="E17" t="s" s="453">
        <v>38</v>
      </c>
      <c r="F17" t="n" s="454">
        <v>0.0</v>
      </c>
      <c r="G17" t="n" s="455">
        <v>0.0</v>
      </c>
      <c r="H17" t="n" s="456">
        <v>0.0</v>
      </c>
      <c r="I17" t="s" s="457">
        <v>30</v>
      </c>
      <c r="J17" t="n" s="458">
        <v>0.0</v>
      </c>
      <c r="K17" t="s" s="459">
        <v>30</v>
      </c>
      <c r="L17" t="s" s="460">
        <v>30</v>
      </c>
      <c r="M17" t="n" s="461">
        <v>0.0</v>
      </c>
      <c r="N17" t="n" s="462">
        <v>0.0</v>
      </c>
      <c r="O17" t="s" s="463">
        <v>30</v>
      </c>
      <c r="P17" t="s" s="464">
        <v>30</v>
      </c>
      <c r="Q17" t="s" s="465">
        <v>30</v>
      </c>
      <c r="R17" t="s" s="466">
        <v>30</v>
      </c>
      <c r="S17" t="s" s="467">
        <v>30</v>
      </c>
      <c r="T17" t="n" s="468">
        <v>0.0</v>
      </c>
      <c r="U17" t="s" s="469">
        <v>30</v>
      </c>
      <c r="V17" t="n" s="470">
        <v>12.68</v>
      </c>
      <c r="W17" t="n" s="471">
        <v>0.0</v>
      </c>
      <c r="X17" t="n" s="472">
        <v>0.0</v>
      </c>
      <c r="Y17" t="n" s="473">
        <v>92.31</v>
      </c>
      <c r="Z17" t="n" s="474">
        <v>40.38</v>
      </c>
      <c r="AA17" t="n" s="475">
        <v>9.03</v>
      </c>
      <c r="AB17" t="n" s="476">
        <v>9.54</v>
      </c>
    </row>
    <row r="18">
      <c r="A18" t="s" s="477">
        <v>48</v>
      </c>
      <c r="B18" s="478">
        <f>HYPERLINK("D:\Java\git\MethodDemosGit\MethodDemos\output\groundtruth\TUW-140867.pdf")</f>
      </c>
      <c r="C18" s="479">
        <f>HYPERLINK("D:\Java\git\MethodDemosGit\MethodDemos\output\result\result-TUW-140867-xstream.xml")</f>
      </c>
      <c r="D18" s="480">
        <f>HYPERLINK("D:\Java\git\MethodDemosGit\MethodDemos\output\extracted\parscit\parscit-TUW-140867-xstream.xml")</f>
      </c>
      <c r="E18" t="s" s="481">
        <v>29</v>
      </c>
      <c r="F18" t="n" s="482">
        <v>100.0</v>
      </c>
      <c r="G18" t="n" s="483">
        <v>0.0</v>
      </c>
      <c r="H18" t="s" s="484">
        <v>30</v>
      </c>
      <c r="I18" t="n" s="485">
        <v>0.0</v>
      </c>
      <c r="J18" t="n" s="486">
        <v>0.0</v>
      </c>
      <c r="K18" t="s" s="487">
        <v>30</v>
      </c>
      <c r="L18" t="s" s="488">
        <v>30</v>
      </c>
      <c r="M18" t="n" s="489">
        <v>0.0</v>
      </c>
      <c r="N18" t="n" s="490">
        <v>0.0</v>
      </c>
      <c r="O18" t="n" s="491">
        <v>0.0</v>
      </c>
      <c r="P18" t="s" s="492">
        <v>30</v>
      </c>
      <c r="Q18" t="s" s="493">
        <v>30</v>
      </c>
      <c r="R18" t="s" s="494">
        <v>30</v>
      </c>
      <c r="S18" t="s" s="495">
        <v>30</v>
      </c>
      <c r="T18" t="n" s="496">
        <v>0.0</v>
      </c>
      <c r="U18" t="s" s="497">
        <v>30</v>
      </c>
      <c r="V18" t="n" s="498">
        <v>46.15</v>
      </c>
      <c r="W18" t="n" s="499">
        <v>0.0</v>
      </c>
      <c r="X18" t="n" s="500">
        <v>0.0</v>
      </c>
      <c r="Y18" t="n" s="501">
        <v>94.12</v>
      </c>
      <c r="Z18" t="n" s="502">
        <v>62.5</v>
      </c>
      <c r="AA18" t="n" s="503">
        <v>19.31</v>
      </c>
      <c r="AB18" t="n" s="504">
        <v>20.02</v>
      </c>
    </row>
    <row r="19">
      <c r="A19" t="s" s="505">
        <v>49</v>
      </c>
      <c r="B19" s="506">
        <f>HYPERLINK("D:\Java\git\MethodDemosGit\MethodDemos\output\groundtruth\TUW-140895.pdf")</f>
      </c>
      <c r="C19" s="507">
        <f>HYPERLINK("D:\Java\git\MethodDemosGit\MethodDemos\output\result\result-TUW-140895-xstream.xml")</f>
      </c>
      <c r="D19" s="508">
        <f>HYPERLINK("D:\Java\git\MethodDemosGit\MethodDemos\output\extracted\parscit\parscit-TUW-140895-xstream.xml")</f>
      </c>
      <c r="E19" t="s" s="509">
        <v>38</v>
      </c>
      <c r="F19" t="n" s="510">
        <v>100.0</v>
      </c>
      <c r="G19" t="n" s="511">
        <v>0.0</v>
      </c>
      <c r="H19" t="n" s="512">
        <v>0.0</v>
      </c>
      <c r="I19" t="s" s="513">
        <v>30</v>
      </c>
      <c r="J19" t="n" s="514">
        <v>0.0</v>
      </c>
      <c r="K19" t="s" s="515">
        <v>30</v>
      </c>
      <c r="L19" t="s" s="516">
        <v>30</v>
      </c>
      <c r="M19" t="n" s="517">
        <v>0.0</v>
      </c>
      <c r="N19" t="n" s="518">
        <v>0.0</v>
      </c>
      <c r="O19" t="s" s="519">
        <v>30</v>
      </c>
      <c r="P19" t="s" s="520">
        <v>30</v>
      </c>
      <c r="Q19" t="s" s="521">
        <v>30</v>
      </c>
      <c r="R19" t="s" s="522">
        <v>30</v>
      </c>
      <c r="S19" t="s" s="523">
        <v>30</v>
      </c>
      <c r="T19" t="n" s="524">
        <v>0.0</v>
      </c>
      <c r="U19" t="s" s="525">
        <v>30</v>
      </c>
      <c r="V19" t="n" s="526">
        <v>37.21</v>
      </c>
      <c r="W19" t="n" s="527">
        <v>0.0</v>
      </c>
      <c r="X19" t="n" s="528">
        <v>0.0</v>
      </c>
      <c r="Y19" t="n" s="529">
        <v>94.12</v>
      </c>
      <c r="Z19" t="n" s="530">
        <v>76.77</v>
      </c>
      <c r="AA19" t="n" s="531">
        <v>21.23</v>
      </c>
      <c r="AB19" t="n" s="532">
        <v>21.03</v>
      </c>
    </row>
    <row r="20">
      <c r="A20" t="s" s="533">
        <v>50</v>
      </c>
      <c r="B20" s="534">
        <f>HYPERLINK("D:\Java\git\MethodDemosGit\MethodDemos\output\groundtruth\TUW-140983.pdf")</f>
      </c>
      <c r="C20" s="535">
        <f>HYPERLINK("D:\Java\git\MethodDemosGit\MethodDemos\output\result\result-TUW-140983-xstream.xml")</f>
      </c>
      <c r="D20" s="536">
        <f>HYPERLINK("D:\Java\git\MethodDemosGit\MethodDemos\output\extracted\parscit\parscit-TUW-140983-xstream.xml")</f>
      </c>
      <c r="E20" t="s" s="537">
        <v>29</v>
      </c>
      <c r="F20" t="n" s="538">
        <v>100.0</v>
      </c>
      <c r="G20" t="n" s="539">
        <v>0.0</v>
      </c>
      <c r="H20" t="s" s="540">
        <v>30</v>
      </c>
      <c r="I20" t="n" s="541">
        <v>0.0</v>
      </c>
      <c r="J20" t="n" s="542">
        <v>0.0</v>
      </c>
      <c r="K20" t="n" s="543">
        <v>0.0</v>
      </c>
      <c r="L20" t="n" s="544">
        <v>0.0</v>
      </c>
      <c r="M20" t="n" s="545">
        <v>0.0</v>
      </c>
      <c r="N20" t="n" s="546">
        <v>0.0</v>
      </c>
      <c r="O20" t="n" s="547">
        <v>0.0</v>
      </c>
      <c r="P20" t="s" s="548">
        <v>30</v>
      </c>
      <c r="Q20" t="s" s="549">
        <v>30</v>
      </c>
      <c r="R20" t="s" s="550">
        <v>30</v>
      </c>
      <c r="S20" t="s" s="551">
        <v>30</v>
      </c>
      <c r="T20" t="s" s="552">
        <v>30</v>
      </c>
      <c r="U20" t="s" s="553">
        <v>30</v>
      </c>
      <c r="V20" t="n" s="554">
        <v>72.73</v>
      </c>
      <c r="W20" t="n" s="555">
        <v>0.0</v>
      </c>
      <c r="X20" t="n" s="556">
        <v>0.0</v>
      </c>
      <c r="Y20" t="n" s="557">
        <v>57.14</v>
      </c>
      <c r="Z20" t="n" s="558">
        <v>55.95</v>
      </c>
      <c r="AA20" t="n" s="559">
        <v>19.23</v>
      </c>
      <c r="AB20" t="n" s="560">
        <v>17.68</v>
      </c>
    </row>
    <row r="21">
      <c r="A21" t="s" s="561">
        <v>51</v>
      </c>
      <c r="B21" s="562">
        <f>HYPERLINK("D:\Java\git\MethodDemosGit\MethodDemos\output\groundtruth\TUW-141024.pdf")</f>
      </c>
      <c r="C21" s="563">
        <f>HYPERLINK("D:\Java\git\MethodDemosGit\MethodDemos\output\result\result-TUW-141024-xstream.xml")</f>
      </c>
      <c r="D21" s="564">
        <f>HYPERLINK("D:\Java\git\MethodDemosGit\MethodDemos\output\extracted\parscit\parscit-TUW-141024-xstream.xml")</f>
      </c>
      <c r="E21" t="s" s="565">
        <v>29</v>
      </c>
      <c r="F21" t="n" s="566">
        <v>100.0</v>
      </c>
      <c r="G21" t="n" s="567">
        <v>0.0</v>
      </c>
      <c r="H21" t="s" s="568">
        <v>30</v>
      </c>
      <c r="I21" t="s" s="569">
        <v>30</v>
      </c>
      <c r="J21" t="n" s="570">
        <v>0.0</v>
      </c>
      <c r="K21" t="s" s="571">
        <v>30</v>
      </c>
      <c r="L21" t="s" s="572">
        <v>30</v>
      </c>
      <c r="M21" t="n" s="573">
        <v>0.0</v>
      </c>
      <c r="N21" t="n" s="574">
        <v>0.0</v>
      </c>
      <c r="O21" t="s" s="575">
        <v>30</v>
      </c>
      <c r="P21" t="s" s="576">
        <v>30</v>
      </c>
      <c r="Q21" t="s" s="577">
        <v>30</v>
      </c>
      <c r="R21" t="s" s="578">
        <v>30</v>
      </c>
      <c r="S21" t="s" s="579">
        <v>30</v>
      </c>
      <c r="T21" t="s" s="580">
        <v>30</v>
      </c>
      <c r="U21" t="s" s="581">
        <v>30</v>
      </c>
      <c r="V21" t="n" s="582">
        <v>70.59</v>
      </c>
      <c r="W21" t="n" s="583">
        <v>0.0</v>
      </c>
      <c r="X21" t="n" s="584">
        <v>0.0</v>
      </c>
      <c r="Y21" t="n" s="585">
        <v>95.24</v>
      </c>
      <c r="Z21" t="n" s="586">
        <v>66.67</v>
      </c>
      <c r="AA21" t="n" s="587">
        <v>29.55</v>
      </c>
      <c r="AB21" t="n" s="588">
        <v>29.54</v>
      </c>
    </row>
    <row r="22">
      <c r="A22" t="s" s="589">
        <v>52</v>
      </c>
      <c r="B22" s="590">
        <f>HYPERLINK("D:\Java\git\MethodDemosGit\MethodDemos\output\groundtruth\TUW-141065.pdf")</f>
      </c>
      <c r="C22" s="591">
        <f>HYPERLINK("D:\Java\git\MethodDemosGit\MethodDemos\output\result\result-TUW-141065-xstream.xml")</f>
      </c>
      <c r="D22" s="592">
        <f>HYPERLINK("D:\Java\git\MethodDemosGit\MethodDemos\output\extracted\parscit\parscit-TUW-141065-xstream.xml")</f>
      </c>
      <c r="E22" t="s" s="593">
        <v>29</v>
      </c>
      <c r="F22" t="n" s="594">
        <v>100.0</v>
      </c>
      <c r="G22" t="n" s="595">
        <v>0.0</v>
      </c>
      <c r="H22" t="s" s="596">
        <v>30</v>
      </c>
      <c r="I22" t="s" s="597">
        <v>30</v>
      </c>
      <c r="J22" t="n" s="598">
        <v>0.0</v>
      </c>
      <c r="K22" t="n" s="599">
        <v>0.0</v>
      </c>
      <c r="L22" t="n" s="600">
        <v>0.0</v>
      </c>
      <c r="M22" t="n" s="601">
        <v>0.0</v>
      </c>
      <c r="N22" t="n" s="602">
        <v>0.0</v>
      </c>
      <c r="O22" t="s" s="603">
        <v>30</v>
      </c>
      <c r="P22" t="s" s="604">
        <v>30</v>
      </c>
      <c r="Q22" t="s" s="605">
        <v>30</v>
      </c>
      <c r="R22" t="s" s="606">
        <v>30</v>
      </c>
      <c r="S22" t="s" s="607">
        <v>30</v>
      </c>
      <c r="T22" t="s" s="608">
        <v>30</v>
      </c>
      <c r="U22" t="s" s="609">
        <v>30</v>
      </c>
      <c r="V22" t="n" s="610">
        <v>70.0</v>
      </c>
      <c r="W22" t="n" s="611">
        <v>0.0</v>
      </c>
      <c r="X22" t="n" s="612">
        <v>0.0</v>
      </c>
      <c r="Y22" t="n" s="613">
        <v>96.3</v>
      </c>
      <c r="Z22" t="n" s="614">
        <v>71.88</v>
      </c>
      <c r="AA22" t="n" s="615">
        <v>22.84</v>
      </c>
      <c r="AB22" t="n" s="616">
        <v>24.21</v>
      </c>
    </row>
    <row r="23">
      <c r="A23" t="s" s="617">
        <v>53</v>
      </c>
      <c r="B23" s="618">
        <f>HYPERLINK("D:\Java\git\MethodDemosGit\MethodDemos\output\groundtruth\TUW-141121.pdf")</f>
      </c>
      <c r="C23" s="619">
        <f>HYPERLINK("D:\Java\git\MethodDemosGit\MethodDemos\output\result\result-TUW-141121-xstream.xml")</f>
      </c>
      <c r="D23" s="620">
        <f>HYPERLINK("D:\Java\git\MethodDemosGit\MethodDemos\output\extracted\parscit\parscit-TUW-141121-xstream.xml")</f>
      </c>
      <c r="E23" t="s" s="621">
        <v>29</v>
      </c>
      <c r="F23" t="n" s="622">
        <v>100.0</v>
      </c>
      <c r="G23" t="n" s="623">
        <v>0.0</v>
      </c>
      <c r="H23" t="s" s="624">
        <v>30</v>
      </c>
      <c r="I23" t="s" s="625">
        <v>30</v>
      </c>
      <c r="J23" t="n" s="626">
        <v>40.0</v>
      </c>
      <c r="K23" t="n" s="627">
        <v>0.0</v>
      </c>
      <c r="L23" t="n" s="628">
        <v>0.0</v>
      </c>
      <c r="M23" t="n" s="629">
        <v>0.0</v>
      </c>
      <c r="N23" t="n" s="630">
        <v>0.0</v>
      </c>
      <c r="O23" t="s" s="631">
        <v>30</v>
      </c>
      <c r="P23" t="s" s="632">
        <v>30</v>
      </c>
      <c r="Q23" t="s" s="633">
        <v>30</v>
      </c>
      <c r="R23" t="s" s="634">
        <v>30</v>
      </c>
      <c r="S23" t="s" s="635">
        <v>30</v>
      </c>
      <c r="T23" t="s" s="636">
        <v>30</v>
      </c>
      <c r="U23" t="s" s="637">
        <v>30</v>
      </c>
      <c r="V23" t="n" s="638">
        <v>66.67</v>
      </c>
      <c r="W23" t="n" s="639">
        <v>0.0</v>
      </c>
      <c r="X23" t="n" s="640">
        <v>0.0</v>
      </c>
      <c r="Y23" t="n" s="641">
        <v>100.0</v>
      </c>
      <c r="Z23" t="n" s="642">
        <v>78.33</v>
      </c>
      <c r="AA23" t="n" s="643">
        <v>27.92</v>
      </c>
      <c r="AB23" t="n" s="644">
        <v>27.88</v>
      </c>
    </row>
    <row r="24">
      <c r="A24" t="s" s="645">
        <v>54</v>
      </c>
      <c r="B24" s="646">
        <f>HYPERLINK("D:\Java\git\MethodDemosGit\MethodDemos\output\groundtruth\TUW-141140.pdf")</f>
      </c>
      <c r="C24" s="647">
        <f>HYPERLINK("D:\Java\git\MethodDemosGit\MethodDemos\output\result\result-TUW-141140-xstream.xml")</f>
      </c>
      <c r="D24" s="648">
        <f>HYPERLINK("D:\Java\git\MethodDemosGit\MethodDemos\output\extracted\parscit\parscit-TUW-141140-xstream.xml")</f>
      </c>
      <c r="E24" t="s" s="649">
        <v>29</v>
      </c>
      <c r="F24" t="n" s="650">
        <v>100.0</v>
      </c>
      <c r="G24" t="n" s="651">
        <v>0.0</v>
      </c>
      <c r="H24" t="s" s="652">
        <v>30</v>
      </c>
      <c r="I24" t="s" s="653">
        <v>30</v>
      </c>
      <c r="J24" t="n" s="654">
        <v>0.0</v>
      </c>
      <c r="K24" t="s" s="655">
        <v>30</v>
      </c>
      <c r="L24" t="s" s="656">
        <v>30</v>
      </c>
      <c r="M24" t="n" s="657">
        <v>0.0</v>
      </c>
      <c r="N24" t="n" s="658">
        <v>0.0</v>
      </c>
      <c r="O24" t="s" s="659">
        <v>30</v>
      </c>
      <c r="P24" t="s" s="660">
        <v>30</v>
      </c>
      <c r="Q24" t="s" s="661">
        <v>30</v>
      </c>
      <c r="R24" t="s" s="662">
        <v>30</v>
      </c>
      <c r="S24" t="s" s="663">
        <v>30</v>
      </c>
      <c r="T24" t="s" s="664">
        <v>30</v>
      </c>
      <c r="U24" t="s" s="665">
        <v>30</v>
      </c>
      <c r="V24" t="n" s="666">
        <v>58.82</v>
      </c>
      <c r="W24" t="n" s="667">
        <v>0.0</v>
      </c>
      <c r="X24" t="n" s="668">
        <v>0.0</v>
      </c>
      <c r="Y24" t="n" s="669">
        <v>93.33</v>
      </c>
      <c r="Z24" t="n" s="670">
        <v>70.83</v>
      </c>
      <c r="AA24" t="n" s="671">
        <v>25.88</v>
      </c>
      <c r="AB24" t="n" s="672">
        <v>28.02</v>
      </c>
    </row>
    <row r="25">
      <c r="A25" t="s" s="673">
        <v>55</v>
      </c>
      <c r="B25" s="674">
        <f>HYPERLINK("D:\Java\git\MethodDemosGit\MethodDemos\output\groundtruth\TUW-141336.pdf")</f>
      </c>
      <c r="C25" s="675">
        <f>HYPERLINK("D:\Java\git\MethodDemosGit\MethodDemos\output\result\result-TUW-141336-xstream.xml")</f>
      </c>
      <c r="D25" s="676">
        <f>HYPERLINK("D:\Java\git\MethodDemosGit\MethodDemos\output\extracted\parscit\parscit-TUW-141336-xstream.xml")</f>
      </c>
      <c r="E25" t="s" s="677">
        <v>33</v>
      </c>
      <c r="F25" t="n" s="678">
        <v>100.0</v>
      </c>
      <c r="G25" t="n" s="679">
        <v>0.0</v>
      </c>
      <c r="H25" t="s" s="680">
        <v>30</v>
      </c>
      <c r="I25" t="s" s="681">
        <v>30</v>
      </c>
      <c r="J25" t="n" s="682">
        <v>0.0</v>
      </c>
      <c r="K25" t="n" s="683">
        <v>0.0</v>
      </c>
      <c r="L25" t="n" s="684">
        <v>0.0</v>
      </c>
      <c r="M25" t="n" s="685">
        <v>0.0</v>
      </c>
      <c r="N25" t="n" s="686">
        <v>0.0</v>
      </c>
      <c r="O25" t="n" s="687">
        <v>0.0</v>
      </c>
      <c r="P25" t="n" s="688">
        <v>0.0</v>
      </c>
      <c r="Q25" t="s" s="689">
        <v>30</v>
      </c>
      <c r="R25" t="n" s="690">
        <v>0.0</v>
      </c>
      <c r="S25" t="n" s="691">
        <v>0.0</v>
      </c>
      <c r="T25" t="n" s="692">
        <v>0.0</v>
      </c>
      <c r="U25" t="s" s="693">
        <v>30</v>
      </c>
      <c r="V25" t="n" s="694">
        <v>54.55</v>
      </c>
      <c r="W25" t="n" s="695">
        <v>0.0</v>
      </c>
      <c r="X25" t="n" s="696">
        <v>0.0</v>
      </c>
      <c r="Y25" t="n" s="697">
        <v>92.86</v>
      </c>
      <c r="Z25" t="n" s="698">
        <v>63.21</v>
      </c>
      <c r="AA25" t="n" s="699">
        <v>15.18</v>
      </c>
      <c r="AB25" t="n" s="700">
        <v>15.46</v>
      </c>
    </row>
    <row r="26">
      <c r="A26" t="s" s="701">
        <v>56</v>
      </c>
      <c r="B26" s="702">
        <f>HYPERLINK("D:\Java\git\MethodDemosGit\MethodDemos\output\groundtruth\TUW-141618.pdf")</f>
      </c>
      <c r="C26" s="703">
        <f>HYPERLINK("D:\Java\git\MethodDemosGit\MethodDemos\output\result\result-TUW-141618-xstream.xml")</f>
      </c>
      <c r="D26" s="704">
        <f>HYPERLINK("D:\Java\git\MethodDemosGit\MethodDemos\output\extracted\parscit\parscit-TUW-141618-xstream.xml")</f>
      </c>
      <c r="E26" t="s" s="705">
        <v>57</v>
      </c>
      <c r="F26" t="n" s="706">
        <v>100.0</v>
      </c>
      <c r="G26" t="n" s="707">
        <v>0.0</v>
      </c>
      <c r="H26" t="s" s="708">
        <v>30</v>
      </c>
      <c r="I26" t="s" s="709">
        <v>30</v>
      </c>
      <c r="J26" t="n" s="710">
        <v>0.0</v>
      </c>
      <c r="K26" t="s" s="711">
        <v>30</v>
      </c>
      <c r="L26" t="s" s="712">
        <v>30</v>
      </c>
      <c r="M26" t="n" s="713">
        <v>0.0</v>
      </c>
      <c r="N26" t="n" s="714">
        <v>0.0</v>
      </c>
      <c r="O26" t="s" s="715">
        <v>30</v>
      </c>
      <c r="P26" t="s" s="716">
        <v>30</v>
      </c>
      <c r="Q26" t="s" s="717">
        <v>30</v>
      </c>
      <c r="R26" t="s" s="718">
        <v>30</v>
      </c>
      <c r="S26" t="s" s="719">
        <v>30</v>
      </c>
      <c r="T26" t="s" s="720">
        <v>30</v>
      </c>
      <c r="U26" t="s" s="721">
        <v>30</v>
      </c>
      <c r="V26" t="n" s="722">
        <v>83.33</v>
      </c>
      <c r="W26" t="n" s="723">
        <v>0.0</v>
      </c>
      <c r="X26" t="n" s="724">
        <v>0.0</v>
      </c>
      <c r="Y26" t="n" s="725">
        <v>98.63</v>
      </c>
      <c r="Z26" t="n" s="726">
        <v>67.86</v>
      </c>
      <c r="AA26" t="n" s="727">
        <v>33.03</v>
      </c>
      <c r="AB26" t="n" s="728">
        <v>31.33</v>
      </c>
    </row>
    <row r="27">
      <c r="A27" t="s" s="729">
        <v>58</v>
      </c>
      <c r="B27" s="730">
        <f>HYPERLINK("D:\Java\git\MethodDemosGit\MethodDemos\output\groundtruth\TUW-141758.pdf")</f>
      </c>
      <c r="C27" s="731">
        <f>HYPERLINK("D:\Java\git\MethodDemosGit\MethodDemos\output\result\result-TUW-141758-xstream.xml")</f>
      </c>
      <c r="D27" s="732">
        <f>HYPERLINK("D:\Java\git\MethodDemosGit\MethodDemos\output\extracted\parscit\parscit-TUW-141758-xstream.xml")</f>
      </c>
      <c r="E27" t="s" s="733">
        <v>38</v>
      </c>
      <c r="F27" t="n" s="734">
        <v>0.0</v>
      </c>
      <c r="G27" t="n" s="735">
        <v>0.0</v>
      </c>
      <c r="H27" t="n" s="736">
        <v>0.0</v>
      </c>
      <c r="I27" t="s" s="737">
        <v>30</v>
      </c>
      <c r="J27" t="n" s="738">
        <v>0.0</v>
      </c>
      <c r="K27" t="s" s="739">
        <v>30</v>
      </c>
      <c r="L27" t="s" s="740">
        <v>30</v>
      </c>
      <c r="M27" t="n" s="741">
        <v>0.0</v>
      </c>
      <c r="N27" t="n" s="742">
        <v>0.0</v>
      </c>
      <c r="O27" t="s" s="743">
        <v>30</v>
      </c>
      <c r="P27" t="s" s="744">
        <v>30</v>
      </c>
      <c r="Q27" t="s" s="745">
        <v>30</v>
      </c>
      <c r="R27" t="s" s="746">
        <v>30</v>
      </c>
      <c r="S27" t="s" s="747">
        <v>30</v>
      </c>
      <c r="T27" t="n" s="748">
        <v>0.0</v>
      </c>
      <c r="U27" t="s" s="749">
        <v>30</v>
      </c>
      <c r="V27" t="n" s="750">
        <v>25.97</v>
      </c>
      <c r="W27" t="n" s="751">
        <v>0.0</v>
      </c>
      <c r="X27" t="n" s="752">
        <v>0.0</v>
      </c>
      <c r="Y27" t="n" s="753">
        <v>87.64</v>
      </c>
      <c r="Z27" t="n" s="754">
        <v>40.0</v>
      </c>
      <c r="AA27" t="n" s="755">
        <v>8.73</v>
      </c>
      <c r="AB27" t="n" s="756">
        <v>10.33</v>
      </c>
    </row>
    <row r="28">
      <c r="A28" t="s" s="757">
        <v>59</v>
      </c>
      <c r="B28" s="758">
        <f>HYPERLINK("D:\Java\git\MethodDemosGit\MethodDemos\output\groundtruth\TUW-168222.pdf")</f>
      </c>
      <c r="C28" s="759">
        <f>HYPERLINK("D:\Java\git\MethodDemosGit\MethodDemos\output\result\result-TUW-168222-xstream.xml")</f>
      </c>
      <c r="D28" s="760">
        <f>HYPERLINK("D:\Java\git\MethodDemosGit\MethodDemos\output\extracted\parscit\parscit-TUW-168222-xstream.xml")</f>
      </c>
      <c r="E28" t="s" s="761">
        <v>29</v>
      </c>
      <c r="F28" t="n" s="762">
        <v>100.0</v>
      </c>
      <c r="G28" t="n" s="763">
        <v>0.0</v>
      </c>
      <c r="H28" t="s" s="764">
        <v>30</v>
      </c>
      <c r="I28" t="s" s="765">
        <v>30</v>
      </c>
      <c r="J28" t="n" s="766">
        <v>66.67</v>
      </c>
      <c r="K28" t="n" s="767">
        <v>0.0</v>
      </c>
      <c r="L28" t="n" s="768">
        <v>0.0</v>
      </c>
      <c r="M28" t="n" s="769">
        <v>0.0</v>
      </c>
      <c r="N28" t="n" s="770">
        <v>0.0</v>
      </c>
      <c r="O28" t="s" s="771">
        <v>30</v>
      </c>
      <c r="P28" t="s" s="772">
        <v>30</v>
      </c>
      <c r="Q28" t="s" s="773">
        <v>30</v>
      </c>
      <c r="R28" t="s" s="774">
        <v>30</v>
      </c>
      <c r="S28" t="s" s="775">
        <v>30</v>
      </c>
      <c r="T28" t="s" s="776">
        <v>30</v>
      </c>
      <c r="U28" t="s" s="777">
        <v>30</v>
      </c>
      <c r="V28" t="n" s="778">
        <v>44.44</v>
      </c>
      <c r="W28" t="n" s="779">
        <v>0.0</v>
      </c>
      <c r="X28" t="n" s="780">
        <v>0.0</v>
      </c>
      <c r="Y28" t="n" s="781">
        <v>100.0</v>
      </c>
      <c r="Z28" t="n" s="782">
        <v>72.5</v>
      </c>
      <c r="AA28" t="n" s="783">
        <v>31.82</v>
      </c>
      <c r="AB28" t="n" s="784">
        <v>28.28</v>
      </c>
    </row>
    <row r="29">
      <c r="A29" t="s" s="785">
        <v>60</v>
      </c>
      <c r="B29" s="786">
        <f>HYPERLINK("D:\Java\git\MethodDemosGit\MethodDemos\output\groundtruth\TUW-168482.pdf")</f>
      </c>
      <c r="C29" s="787">
        <f>HYPERLINK("D:\Java\git\MethodDemosGit\MethodDemos\output\result\result-TUW-168482-xstream.xml")</f>
      </c>
      <c r="D29" s="788">
        <f>HYPERLINK("D:\Java\git\MethodDemosGit\MethodDemos\output\extracted\parscit\parscit-TUW-168482-xstream.xml")</f>
      </c>
      <c r="E29" t="s" s="789">
        <v>38</v>
      </c>
      <c r="F29" t="n" s="790">
        <v>0.0</v>
      </c>
      <c r="G29" t="n" s="791">
        <v>0.0</v>
      </c>
      <c r="H29" t="n" s="792">
        <v>0.0</v>
      </c>
      <c r="I29" t="s" s="793">
        <v>30</v>
      </c>
      <c r="J29" t="n" s="794">
        <v>22.22</v>
      </c>
      <c r="K29" t="s" s="795">
        <v>30</v>
      </c>
      <c r="L29" t="s" s="796">
        <v>30</v>
      </c>
      <c r="M29" t="n" s="797">
        <v>0.0</v>
      </c>
      <c r="N29" t="n" s="798">
        <v>0.0</v>
      </c>
      <c r="O29" t="s" s="799">
        <v>30</v>
      </c>
      <c r="P29" t="s" s="800">
        <v>30</v>
      </c>
      <c r="Q29" t="s" s="801">
        <v>30</v>
      </c>
      <c r="R29" t="s" s="802">
        <v>30</v>
      </c>
      <c r="S29" t="s" s="803">
        <v>30</v>
      </c>
      <c r="T29" t="n" s="804">
        <v>0.0</v>
      </c>
      <c r="U29" t="s" s="805">
        <v>30</v>
      </c>
      <c r="V29" t="n" s="806">
        <v>13.33</v>
      </c>
      <c r="W29" t="n" s="807">
        <v>0.0</v>
      </c>
      <c r="X29" t="n" s="808">
        <v>0.0</v>
      </c>
      <c r="Y29" t="n" s="809">
        <v>94.34</v>
      </c>
      <c r="Z29" t="n" s="810">
        <v>35.3</v>
      </c>
      <c r="AA29" t="n" s="811">
        <v>13.74</v>
      </c>
      <c r="AB29" t="n" s="812">
        <v>11.81</v>
      </c>
    </row>
    <row r="30">
      <c r="A30" t="s" s="813">
        <v>61</v>
      </c>
      <c r="B30" s="814">
        <f>HYPERLINK("D:\Java\git\MethodDemosGit\MethodDemos\output\groundtruth\TUW-169511.pdf")</f>
      </c>
      <c r="C30" s="815">
        <f>HYPERLINK("D:\Java\git\MethodDemosGit\MethodDemos\output\result\result-TUW-169511-xstream.xml")</f>
      </c>
      <c r="D30" s="816">
        <f>HYPERLINK("D:\Java\git\MethodDemosGit\MethodDemos\output\extracted\parscit\parscit-TUW-169511-xstream.xml")</f>
      </c>
      <c r="E30" t="s" s="817">
        <v>29</v>
      </c>
      <c r="F30" t="n" s="818">
        <v>100.0</v>
      </c>
      <c r="G30" t="s" s="819">
        <v>30</v>
      </c>
      <c r="H30" t="s" s="820">
        <v>30</v>
      </c>
      <c r="I30" t="s" s="821">
        <v>30</v>
      </c>
      <c r="J30" t="n" s="822">
        <v>0.0</v>
      </c>
      <c r="K30" t="n" s="823">
        <v>0.0</v>
      </c>
      <c r="L30" t="n" s="824">
        <v>0.0</v>
      </c>
      <c r="M30" t="n" s="825">
        <v>0.0</v>
      </c>
      <c r="N30" t="n" s="826">
        <v>0.0</v>
      </c>
      <c r="O30" t="s" s="827">
        <v>30</v>
      </c>
      <c r="P30" t="s" s="828">
        <v>30</v>
      </c>
      <c r="Q30" t="s" s="829">
        <v>30</v>
      </c>
      <c r="R30" t="s" s="830">
        <v>30</v>
      </c>
      <c r="S30" t="s" s="831">
        <v>30</v>
      </c>
      <c r="T30" t="s" s="832">
        <v>30</v>
      </c>
      <c r="U30" t="s" s="833">
        <v>30</v>
      </c>
      <c r="V30" t="n" s="834">
        <v>80.0</v>
      </c>
      <c r="W30" t="n" s="835">
        <v>0.0</v>
      </c>
      <c r="X30" t="n" s="836">
        <v>0.0</v>
      </c>
      <c r="Y30" t="n" s="837">
        <v>100.0</v>
      </c>
      <c r="Z30" t="n" s="838">
        <v>70.0</v>
      </c>
      <c r="AA30" t="n" s="839">
        <v>28.0</v>
      </c>
      <c r="AB30" t="n" s="840">
        <v>28.0</v>
      </c>
    </row>
    <row r="31">
      <c r="A31" t="s" s="841">
        <v>62</v>
      </c>
      <c r="B31" s="842">
        <f>HYPERLINK("D:\Java\git\MethodDemosGit\MethodDemos\output\groundtruth\TUW-172697.pdf")</f>
      </c>
      <c r="C31" s="843">
        <f>HYPERLINK("D:\Java\git\MethodDemosGit\MethodDemos\output\result\result-TUW-172697-xstream.xml")</f>
      </c>
      <c r="D31" s="844">
        <f>HYPERLINK("D:\Java\git\MethodDemosGit\MethodDemos\output\extracted\parscit\parscit-TUW-172697-xstream.xml")</f>
      </c>
      <c r="E31" t="s" s="845">
        <v>29</v>
      </c>
      <c r="F31" t="n" s="846">
        <v>0.0</v>
      </c>
      <c r="G31" t="n" s="847">
        <v>0.0</v>
      </c>
      <c r="H31" t="s" s="848">
        <v>30</v>
      </c>
      <c r="I31" t="n" s="849">
        <v>0.0</v>
      </c>
      <c r="J31" t="n" s="850">
        <v>54.55</v>
      </c>
      <c r="K31" t="s" s="851">
        <v>30</v>
      </c>
      <c r="L31" t="s" s="852">
        <v>30</v>
      </c>
      <c r="M31" t="n" s="853">
        <v>0.0</v>
      </c>
      <c r="N31" t="n" s="854">
        <v>0.0</v>
      </c>
      <c r="O31" t="n" s="855">
        <v>0.0</v>
      </c>
      <c r="P31" t="s" s="856">
        <v>30</v>
      </c>
      <c r="Q31" t="s" s="857">
        <v>30</v>
      </c>
      <c r="R31" t="s" s="858">
        <v>30</v>
      </c>
      <c r="S31" t="s" s="859">
        <v>30</v>
      </c>
      <c r="T31" t="n" s="860">
        <v>0.0</v>
      </c>
      <c r="U31" t="s" s="861">
        <v>30</v>
      </c>
      <c r="V31" t="n" s="862">
        <v>33.33</v>
      </c>
      <c r="W31" t="s" s="863">
        <v>30</v>
      </c>
      <c r="X31" t="n" s="864">
        <v>0.0</v>
      </c>
      <c r="Y31" t="n" s="865">
        <v>100.0</v>
      </c>
      <c r="Z31" t="n" s="866">
        <v>46.25</v>
      </c>
      <c r="AA31" t="n" s="867">
        <v>18.18</v>
      </c>
      <c r="AB31" t="n" s="868">
        <v>17.08</v>
      </c>
    </row>
    <row r="32">
      <c r="A32" t="s" s="869">
        <v>63</v>
      </c>
      <c r="B32" s="870">
        <f>HYPERLINK("D:\Java\git\MethodDemosGit\MethodDemos\output\groundtruth\TUW-174216.pdf")</f>
      </c>
      <c r="C32" s="871">
        <f>HYPERLINK("D:\Java\git\MethodDemosGit\MethodDemos\output\result\result-TUW-174216-xstream.xml")</f>
      </c>
      <c r="D32" s="872">
        <f>HYPERLINK("D:\Java\git\MethodDemosGit\MethodDemos\output\extracted\parscit\parscit-TUW-174216-xstream.xml")</f>
      </c>
      <c r="E32" t="s" s="873">
        <v>33</v>
      </c>
      <c r="F32" t="n" s="874">
        <v>0.0</v>
      </c>
      <c r="G32" t="n" s="875">
        <v>0.0</v>
      </c>
      <c r="H32" t="s" s="876">
        <v>30</v>
      </c>
      <c r="I32" t="n" s="877">
        <v>0.0</v>
      </c>
      <c r="J32" t="n" s="878">
        <v>22.22</v>
      </c>
      <c r="K32" t="s" s="879">
        <v>30</v>
      </c>
      <c r="L32" t="s" s="880">
        <v>30</v>
      </c>
      <c r="M32" t="n" s="881">
        <v>0.0</v>
      </c>
      <c r="N32" t="n" s="882">
        <v>0.0</v>
      </c>
      <c r="O32" t="n" s="883">
        <v>0.0</v>
      </c>
      <c r="P32" t="n" s="884">
        <v>0.0</v>
      </c>
      <c r="Q32" t="n" s="885">
        <v>0.0</v>
      </c>
      <c r="R32" t="n" s="886">
        <v>0.0</v>
      </c>
      <c r="S32" t="n" s="887">
        <v>0.0</v>
      </c>
      <c r="T32" t="n" s="888">
        <v>0.0</v>
      </c>
      <c r="U32" t="s" s="889">
        <v>30</v>
      </c>
      <c r="V32" t="n" s="890">
        <v>62.5</v>
      </c>
      <c r="W32" t="n" s="891">
        <v>0.0</v>
      </c>
      <c r="X32" t="n" s="892">
        <v>0.0</v>
      </c>
      <c r="Y32" t="n" s="893">
        <v>96.3</v>
      </c>
      <c r="Z32" t="n" s="894">
        <v>52.08</v>
      </c>
      <c r="AA32" t="n" s="895">
        <v>10.18</v>
      </c>
      <c r="AB32" t="n" s="896">
        <v>11.31</v>
      </c>
    </row>
    <row r="33">
      <c r="A33" t="s" s="897">
        <v>64</v>
      </c>
      <c r="B33" s="898">
        <f>HYPERLINK("D:\Java\git\MethodDemosGit\MethodDemos\output\groundtruth\TUW-175428.pdf")</f>
      </c>
      <c r="C33" s="899">
        <f>HYPERLINK("D:\Java\git\MethodDemosGit\MethodDemos\output\result\result-TUW-175428-xstream.xml")</f>
      </c>
      <c r="D33" s="900">
        <f>HYPERLINK("D:\Java\git\MethodDemosGit\MethodDemos\output\extracted\parscit\parscit-TUW-175428-xstream.xml")</f>
      </c>
      <c r="E33" t="s" s="901">
        <v>38</v>
      </c>
      <c r="F33" t="n" s="902">
        <v>0.0</v>
      </c>
      <c r="G33" t="n" s="903">
        <v>0.0</v>
      </c>
      <c r="H33" t="n" s="904">
        <v>0.0</v>
      </c>
      <c r="I33" t="s" s="905">
        <v>30</v>
      </c>
      <c r="J33" t="n" s="906">
        <v>28.57</v>
      </c>
      <c r="K33" t="s" s="907">
        <v>30</v>
      </c>
      <c r="L33" t="s" s="908">
        <v>30</v>
      </c>
      <c r="M33" t="n" s="909">
        <v>0.0</v>
      </c>
      <c r="N33" t="n" s="910">
        <v>0.0</v>
      </c>
      <c r="O33" t="s" s="911">
        <v>30</v>
      </c>
      <c r="P33" t="s" s="912">
        <v>30</v>
      </c>
      <c r="Q33" t="s" s="913">
        <v>30</v>
      </c>
      <c r="R33" t="s" s="914">
        <v>30</v>
      </c>
      <c r="S33" t="s" s="915">
        <v>30</v>
      </c>
      <c r="T33" t="n" s="916">
        <v>0.0</v>
      </c>
      <c r="U33" t="s" s="917">
        <v>30</v>
      </c>
      <c r="V33" t="n" s="918">
        <v>21.92</v>
      </c>
      <c r="W33" t="n" s="919">
        <v>0.0</v>
      </c>
      <c r="X33" t="n" s="920">
        <v>0.0</v>
      </c>
      <c r="Y33" t="n" s="921">
        <v>100.0</v>
      </c>
      <c r="Z33" t="n" s="922">
        <v>35.83</v>
      </c>
      <c r="AA33" t="n" s="923">
        <v>19.87</v>
      </c>
      <c r="AB33" t="n" s="924">
        <v>13.68</v>
      </c>
    </row>
    <row r="34">
      <c r="A34" t="s" s="925">
        <v>65</v>
      </c>
      <c r="B34" s="926">
        <f>HYPERLINK("D:\Java\git\MethodDemosGit\MethodDemos\output\groundtruth\TUW-176087.pdf")</f>
      </c>
      <c r="C34" s="927">
        <f>HYPERLINK("D:\Java\git\MethodDemosGit\MethodDemos\output\result\result-TUW-176087-xstream.xml")</f>
      </c>
      <c r="D34" s="928">
        <f>HYPERLINK("D:\Java\git\MethodDemosGit\MethodDemos\output\extracted\parscit\parscit-TUW-176087-xstream.xml")</f>
      </c>
      <c r="E34" t="s" s="929">
        <v>57</v>
      </c>
      <c r="F34" t="n" s="930">
        <v>100.0</v>
      </c>
      <c r="G34" t="n" s="931">
        <v>0.0</v>
      </c>
      <c r="H34" t="s" s="932">
        <v>30</v>
      </c>
      <c r="I34" t="n" s="933">
        <v>0.0</v>
      </c>
      <c r="J34" t="n" s="934">
        <v>0.0</v>
      </c>
      <c r="K34" t="n" s="935">
        <v>0.0</v>
      </c>
      <c r="L34" t="n" s="936">
        <v>0.0</v>
      </c>
      <c r="M34" t="n" s="937">
        <v>0.0</v>
      </c>
      <c r="N34" t="n" s="938">
        <v>0.0</v>
      </c>
      <c r="O34" t="s" s="939">
        <v>30</v>
      </c>
      <c r="P34" t="s" s="940">
        <v>30</v>
      </c>
      <c r="Q34" t="s" s="941">
        <v>30</v>
      </c>
      <c r="R34" t="s" s="942">
        <v>30</v>
      </c>
      <c r="S34" t="s" s="943">
        <v>30</v>
      </c>
      <c r="T34" t="s" s="944">
        <v>30</v>
      </c>
      <c r="U34" t="s" s="945">
        <v>30</v>
      </c>
      <c r="V34" t="n" s="946">
        <v>80.0</v>
      </c>
      <c r="W34" t="n" s="947">
        <v>0.0</v>
      </c>
      <c r="X34" t="n" s="948">
        <v>0.0</v>
      </c>
      <c r="Y34" t="n" s="949">
        <v>96.55</v>
      </c>
      <c r="Z34" t="n" s="950">
        <v>71.43</v>
      </c>
      <c r="AA34" t="n" s="951">
        <v>22.36</v>
      </c>
      <c r="AB34" t="n" s="952">
        <v>23.05</v>
      </c>
    </row>
    <row r="35">
      <c r="A35" t="s" s="953">
        <v>66</v>
      </c>
      <c r="B35" s="954">
        <f>HYPERLINK("D:\Java\git\MethodDemosGit\MethodDemos\output\groundtruth\TUW-177140.pdf")</f>
      </c>
      <c r="C35" s="955">
        <f>HYPERLINK("D:\Java\git\MethodDemosGit\MethodDemos\output\result\result-TUW-177140-xstream.xml")</f>
      </c>
      <c r="D35" s="956">
        <f>HYPERLINK("D:\Java\git\MethodDemosGit\MethodDemos\output\extracted\parscit\parscit-TUW-177140-xstream.xml")</f>
      </c>
      <c r="E35" t="s" s="957">
        <v>29</v>
      </c>
      <c r="F35" t="n" s="958">
        <v>0.0</v>
      </c>
      <c r="G35" t="n" s="959">
        <v>0.0</v>
      </c>
      <c r="H35" t="s" s="960">
        <v>30</v>
      </c>
      <c r="I35" t="s" s="961">
        <v>30</v>
      </c>
      <c r="J35" t="n" s="962">
        <v>0.0</v>
      </c>
      <c r="K35" t="n" s="963">
        <v>0.0</v>
      </c>
      <c r="L35" t="n" s="964">
        <v>0.0</v>
      </c>
      <c r="M35" t="n" s="965">
        <v>0.0</v>
      </c>
      <c r="N35" t="n" s="966">
        <v>0.0</v>
      </c>
      <c r="O35" t="s" s="967">
        <v>30</v>
      </c>
      <c r="P35" t="s" s="968">
        <v>30</v>
      </c>
      <c r="Q35" t="s" s="969">
        <v>30</v>
      </c>
      <c r="R35" t="s" s="970">
        <v>30</v>
      </c>
      <c r="S35" t="s" s="971">
        <v>30</v>
      </c>
      <c r="T35" t="s" s="972">
        <v>30</v>
      </c>
      <c r="U35" t="s" s="973">
        <v>30</v>
      </c>
      <c r="V35" t="n" s="974">
        <v>72.73</v>
      </c>
      <c r="W35" t="n" s="975">
        <v>0.0</v>
      </c>
      <c r="X35" t="n" s="976">
        <v>0.0</v>
      </c>
      <c r="Y35" t="n" s="977">
        <v>100.0</v>
      </c>
      <c r="Z35" t="n" s="978">
        <v>41.67</v>
      </c>
      <c r="AA35" t="n" s="979">
        <v>16.36</v>
      </c>
      <c r="AB35" t="n" s="980">
        <v>15.7</v>
      </c>
    </row>
    <row r="36">
      <c r="A36" t="s" s="981">
        <v>67</v>
      </c>
      <c r="B36" s="982">
        <f>HYPERLINK("D:\Java\git\MethodDemosGit\MethodDemos\output\groundtruth\TUW-179146.pdf")</f>
      </c>
      <c r="C36" s="983">
        <f>HYPERLINK("D:\Java\git\MethodDemosGit\MethodDemos\output\result\result-TUW-179146-xstream.xml")</f>
      </c>
      <c r="D36" s="984">
        <f>HYPERLINK("D:\Java\git\MethodDemosGit\MethodDemos\output\extracted\parscit\parscit-TUW-179146-xstream.xml")</f>
      </c>
      <c r="E36" t="s" s="985">
        <v>29</v>
      </c>
      <c r="F36" t="n" s="986">
        <v>100.0</v>
      </c>
      <c r="G36" t="n" s="987">
        <v>0.0</v>
      </c>
      <c r="H36" t="s" s="988">
        <v>30</v>
      </c>
      <c r="I36" t="s" s="989">
        <v>30</v>
      </c>
      <c r="J36" t="n" s="990">
        <v>20.0</v>
      </c>
      <c r="K36" t="s" s="991">
        <v>30</v>
      </c>
      <c r="L36" t="s" s="992">
        <v>30</v>
      </c>
      <c r="M36" t="n" s="993">
        <v>0.0</v>
      </c>
      <c r="N36" t="n" s="994">
        <v>0.0</v>
      </c>
      <c r="O36" t="s" s="995">
        <v>30</v>
      </c>
      <c r="P36" t="s" s="996">
        <v>30</v>
      </c>
      <c r="Q36" t="s" s="997">
        <v>30</v>
      </c>
      <c r="R36" t="s" s="998">
        <v>30</v>
      </c>
      <c r="S36" t="s" s="999">
        <v>30</v>
      </c>
      <c r="T36" t="n" s="1000">
        <v>0.0</v>
      </c>
      <c r="U36" t="s" s="1001">
        <v>30</v>
      </c>
      <c r="V36" t="n" s="1002">
        <v>71.43</v>
      </c>
      <c r="W36" t="n" s="1003">
        <v>0.0</v>
      </c>
      <c r="X36" t="n" s="1004">
        <v>0.0</v>
      </c>
      <c r="Y36" t="n" s="1005">
        <v>94.44</v>
      </c>
      <c r="Z36" t="n" s="1006">
        <v>72.72</v>
      </c>
      <c r="AA36" t="n" s="1007">
        <v>28.25</v>
      </c>
      <c r="AB36" t="n" s="1008">
        <v>28.59</v>
      </c>
    </row>
    <row r="37">
      <c r="A37" t="s" s="1009">
        <v>68</v>
      </c>
      <c r="B37" s="1010">
        <f>HYPERLINK("D:\Java\git\MethodDemosGit\MethodDemos\output\groundtruth\TUW-180162.pdf")</f>
      </c>
      <c r="C37" s="1011">
        <f>HYPERLINK("D:\Java\git\MethodDemosGit\MethodDemos\output\result\result-TUW-180162-xstream.xml")</f>
      </c>
      <c r="D37" s="1012">
        <f>HYPERLINK("D:\Java\git\MethodDemosGit\MethodDemos\output\extracted\parscit\parscit-TUW-180162-xstream.xml")</f>
      </c>
      <c r="E37" t="s" s="1013">
        <v>29</v>
      </c>
      <c r="F37" t="n" s="1014">
        <v>100.0</v>
      </c>
      <c r="G37" t="n" s="1015">
        <v>0.0</v>
      </c>
      <c r="H37" t="s" s="1016">
        <v>30</v>
      </c>
      <c r="I37" t="s" s="1017">
        <v>30</v>
      </c>
      <c r="J37" t="n" s="1018">
        <v>0.0</v>
      </c>
      <c r="K37" t="n" s="1019">
        <v>0.0</v>
      </c>
      <c r="L37" t="n" s="1020">
        <v>0.0</v>
      </c>
      <c r="M37" t="n" s="1021">
        <v>0.0</v>
      </c>
      <c r="N37" t="n" s="1022">
        <v>0.0</v>
      </c>
      <c r="O37" t="s" s="1023">
        <v>30</v>
      </c>
      <c r="P37" t="s" s="1024">
        <v>30</v>
      </c>
      <c r="Q37" t="s" s="1025">
        <v>30</v>
      </c>
      <c r="R37" t="s" s="1026">
        <v>30</v>
      </c>
      <c r="S37" t="s" s="1027">
        <v>30</v>
      </c>
      <c r="T37" t="s" s="1028">
        <v>30</v>
      </c>
      <c r="U37" t="s" s="1029">
        <v>30</v>
      </c>
      <c r="V37" t="n" s="1030">
        <v>59.26</v>
      </c>
      <c r="W37" t="n" s="1031">
        <v>0.0</v>
      </c>
      <c r="X37" t="n" s="1032">
        <v>0.0</v>
      </c>
      <c r="Y37" t="n" s="1033">
        <v>90.0</v>
      </c>
      <c r="Z37" t="n" s="1034">
        <v>70.0</v>
      </c>
      <c r="AA37" t="n" s="1035">
        <v>20.81</v>
      </c>
      <c r="AB37" t="n" s="1036">
        <v>22.66</v>
      </c>
    </row>
    <row r="38">
      <c r="A38" t="s" s="1037">
        <v>69</v>
      </c>
      <c r="B38" s="1038">
        <f>HYPERLINK("D:\Java\git\MethodDemosGit\MethodDemos\output\groundtruth\TUW-181199.pdf")</f>
      </c>
      <c r="C38" s="1039">
        <f>HYPERLINK("D:\Java\git\MethodDemosGit\MethodDemos\output\result\result-TUW-181199-xstream.xml")</f>
      </c>
      <c r="D38" s="1040">
        <f>HYPERLINK("D:\Java\git\MethodDemosGit\MethodDemos\output\extracted\parscit\parscit-TUW-181199-xstream.xml")</f>
      </c>
      <c r="E38" t="s" s="1041">
        <v>29</v>
      </c>
      <c r="F38" t="n" s="1042">
        <v>0.0</v>
      </c>
      <c r="G38" t="n" s="1043">
        <v>0.0</v>
      </c>
      <c r="H38" t="s" s="1044">
        <v>30</v>
      </c>
      <c r="I38" t="s" s="1045">
        <v>30</v>
      </c>
      <c r="J38" t="n" s="1046">
        <v>0.0</v>
      </c>
      <c r="K38" t="n" s="1047">
        <v>0.0</v>
      </c>
      <c r="L38" t="n" s="1048">
        <v>0.0</v>
      </c>
      <c r="M38" t="n" s="1049">
        <v>0.0</v>
      </c>
      <c r="N38" t="n" s="1050">
        <v>0.0</v>
      </c>
      <c r="O38" t="s" s="1051">
        <v>30</v>
      </c>
      <c r="P38" t="s" s="1052">
        <v>30</v>
      </c>
      <c r="Q38" t="s" s="1053">
        <v>30</v>
      </c>
      <c r="R38" t="s" s="1054">
        <v>30</v>
      </c>
      <c r="S38" t="s" s="1055">
        <v>30</v>
      </c>
      <c r="T38" t="s" s="1056">
        <v>30</v>
      </c>
      <c r="U38" t="s" s="1057">
        <v>30</v>
      </c>
      <c r="V38" t="n" s="1058">
        <v>72.73</v>
      </c>
      <c r="W38" t="n" s="1059">
        <v>0.0</v>
      </c>
      <c r="X38" t="n" s="1060">
        <v>0.0</v>
      </c>
      <c r="Y38" t="n" s="1061">
        <v>100.0</v>
      </c>
      <c r="Z38" t="n" s="1062">
        <v>45.0</v>
      </c>
      <c r="AA38" t="n" s="1063">
        <v>15.15</v>
      </c>
      <c r="AB38" t="n" s="1064">
        <v>15.7</v>
      </c>
    </row>
    <row r="39">
      <c r="A39" t="s" s="1065">
        <v>70</v>
      </c>
      <c r="B39" s="1066">
        <f>HYPERLINK("D:\Java\git\MethodDemosGit\MethodDemos\output\groundtruth\TUW-182414.pdf")</f>
      </c>
      <c r="C39" s="1067">
        <f>HYPERLINK("D:\Java\git\MethodDemosGit\MethodDemos\output\result\result-TUW-182414-xstream.xml")</f>
      </c>
      <c r="D39" s="1068">
        <f>HYPERLINK("D:\Java\git\MethodDemosGit\MethodDemos\output\extracted\parscit\parscit-TUW-182414-xstream.xml")</f>
      </c>
      <c r="E39" t="s" s="1069">
        <v>33</v>
      </c>
      <c r="F39" t="n" s="1070">
        <v>100.0</v>
      </c>
      <c r="G39" t="n" s="1071">
        <v>0.0</v>
      </c>
      <c r="H39" t="s" s="1072">
        <v>30</v>
      </c>
      <c r="I39" t="s" s="1073">
        <v>30</v>
      </c>
      <c r="J39" t="n" s="1074">
        <v>80.0</v>
      </c>
      <c r="K39" t="n" s="1075">
        <v>0.0</v>
      </c>
      <c r="L39" t="n" s="1076">
        <v>0.0</v>
      </c>
      <c r="M39" t="n" s="1077">
        <v>0.0</v>
      </c>
      <c r="N39" t="n" s="1078">
        <v>0.0</v>
      </c>
      <c r="O39" t="s" s="1079">
        <v>30</v>
      </c>
      <c r="P39" t="s" s="1080">
        <v>30</v>
      </c>
      <c r="Q39" t="s" s="1081">
        <v>30</v>
      </c>
      <c r="R39" t="s" s="1082">
        <v>30</v>
      </c>
      <c r="S39" t="s" s="1083">
        <v>30</v>
      </c>
      <c r="T39" t="s" s="1084">
        <v>30</v>
      </c>
      <c r="U39" t="s" s="1085">
        <v>30</v>
      </c>
      <c r="V39" t="n" s="1086">
        <v>62.5</v>
      </c>
      <c r="W39" t="n" s="1087">
        <v>0.0</v>
      </c>
      <c r="X39" t="n" s="1088">
        <v>0.0</v>
      </c>
      <c r="Y39" t="n" s="1089">
        <v>84.21</v>
      </c>
      <c r="Z39" t="n" s="1090">
        <v>84.52</v>
      </c>
      <c r="AA39" t="n" s="1091">
        <v>29.84</v>
      </c>
      <c r="AB39" t="n" s="1092">
        <v>29.7</v>
      </c>
    </row>
    <row r="40">
      <c r="A40" t="s" s="1093">
        <v>71</v>
      </c>
      <c r="B40" s="1094">
        <f>HYPERLINK("D:\Java\git\MethodDemosGit\MethodDemos\output\groundtruth\TUW-182899.pdf")</f>
      </c>
      <c r="C40" s="1095">
        <f>HYPERLINK("D:\Java\git\MethodDemosGit\MethodDemos\output\result\result-TUW-182899-xstream.xml")</f>
      </c>
      <c r="D40" s="1096">
        <f>HYPERLINK("D:\Java\git\MethodDemosGit\MethodDemos\output\extracted\parscit\parscit-TUW-182899-xstream.xml")</f>
      </c>
      <c r="E40" t="s" s="1097">
        <v>33</v>
      </c>
      <c r="F40" t="n" s="1098">
        <v>100.0</v>
      </c>
      <c r="G40" t="n" s="1099">
        <v>0.0</v>
      </c>
      <c r="H40" t="s" s="1100">
        <v>30</v>
      </c>
      <c r="I40" t="n" s="1101">
        <v>0.0</v>
      </c>
      <c r="J40" t="n" s="1102">
        <v>0.0</v>
      </c>
      <c r="K40" t="n" s="1103">
        <v>0.0</v>
      </c>
      <c r="L40" t="n" s="1104">
        <v>0.0</v>
      </c>
      <c r="M40" t="n" s="1105">
        <v>0.0</v>
      </c>
      <c r="N40" t="n" s="1106">
        <v>0.0</v>
      </c>
      <c r="O40" t="s" s="1107">
        <v>30</v>
      </c>
      <c r="P40" t="s" s="1108">
        <v>30</v>
      </c>
      <c r="Q40" t="s" s="1109">
        <v>30</v>
      </c>
      <c r="R40" t="s" s="1110">
        <v>30</v>
      </c>
      <c r="S40" t="s" s="1111">
        <v>30</v>
      </c>
      <c r="T40" t="s" s="1112">
        <v>30</v>
      </c>
      <c r="U40" t="s" s="1113">
        <v>30</v>
      </c>
      <c r="V40" t="n" s="1114">
        <v>36.36</v>
      </c>
      <c r="W40" t="n" s="1115">
        <v>0.0</v>
      </c>
      <c r="X40" t="n" s="1116">
        <v>0.0</v>
      </c>
      <c r="Y40" t="n" s="1117">
        <v>98.67</v>
      </c>
      <c r="Z40" t="n" s="1118">
        <v>65.0</v>
      </c>
      <c r="AA40" t="n" s="1119">
        <v>18.62</v>
      </c>
      <c r="AB40" t="n" s="1120">
        <v>19.59</v>
      </c>
    </row>
    <row r="41">
      <c r="A41" t="s" s="1121">
        <v>72</v>
      </c>
      <c r="B41" s="1122">
        <f>HYPERLINK("D:\Java\git\MethodDemosGit\MethodDemos\output\groundtruth\TUW-185321.pdf")</f>
      </c>
      <c r="C41" s="1123">
        <f>HYPERLINK("D:\Java\git\MethodDemosGit\MethodDemos\output\result\result-TUW-185321-xstream.xml")</f>
      </c>
      <c r="D41" s="1124">
        <f>HYPERLINK("D:\Java\git\MethodDemosGit\MethodDemos\output\extracted\parscit\parscit-TUW-185321-xstream.xml")</f>
      </c>
      <c r="E41" t="s" s="1125">
        <v>29</v>
      </c>
      <c r="F41" t="n" s="1126">
        <v>100.0</v>
      </c>
      <c r="G41" t="n" s="1127">
        <v>0.0</v>
      </c>
      <c r="H41" t="s" s="1128">
        <v>30</v>
      </c>
      <c r="I41" t="s" s="1129">
        <v>30</v>
      </c>
      <c r="J41" t="n" s="1130">
        <v>80.0</v>
      </c>
      <c r="K41" t="s" s="1131">
        <v>30</v>
      </c>
      <c r="L41" t="s" s="1132">
        <v>30</v>
      </c>
      <c r="M41" t="n" s="1133">
        <v>0.0</v>
      </c>
      <c r="N41" t="n" s="1134">
        <v>0.0</v>
      </c>
      <c r="O41" t="s" s="1135">
        <v>30</v>
      </c>
      <c r="P41" t="s" s="1136">
        <v>30</v>
      </c>
      <c r="Q41" t="s" s="1137">
        <v>30</v>
      </c>
      <c r="R41" t="s" s="1138">
        <v>30</v>
      </c>
      <c r="S41" t="s" s="1139">
        <v>30</v>
      </c>
      <c r="T41" t="s" s="1140">
        <v>30</v>
      </c>
      <c r="U41" t="s" s="1141">
        <v>30</v>
      </c>
      <c r="V41" t="n" s="1142">
        <v>75.0</v>
      </c>
      <c r="W41" t="s" s="1143">
        <v>30</v>
      </c>
      <c r="X41" t="n" s="1144">
        <v>0.0</v>
      </c>
      <c r="Y41" t="n" s="1145">
        <v>100.0</v>
      </c>
      <c r="Z41" t="n" s="1146">
        <v>85.42</v>
      </c>
      <c r="AA41" t="n" s="1147">
        <v>46.88</v>
      </c>
      <c r="AB41" t="n" s="1148">
        <v>44.38</v>
      </c>
    </row>
    <row r="42">
      <c r="A42" t="s" s="1149">
        <v>73</v>
      </c>
      <c r="B42" s="1150">
        <f>HYPERLINK("D:\Java\git\MethodDemosGit\MethodDemos\output\groundtruth\TUW-185441.pdf")</f>
      </c>
      <c r="C42" s="1151">
        <f>HYPERLINK("D:\Java\git\MethodDemosGit\MethodDemos\output\result\result-TUW-185441-xstream.xml")</f>
      </c>
      <c r="D42" s="1152">
        <f>HYPERLINK("D:\Java\git\MethodDemosGit\MethodDemos\output\extracted\parscit\parscit-TUW-185441-xstream.xml")</f>
      </c>
      <c r="E42" t="s" s="1153">
        <v>29</v>
      </c>
      <c r="F42" t="n" s="1154">
        <v>100.0</v>
      </c>
      <c r="G42" t="n" s="1155">
        <v>0.0</v>
      </c>
      <c r="H42" t="s" s="1156">
        <v>30</v>
      </c>
      <c r="I42" t="s" s="1157">
        <v>30</v>
      </c>
      <c r="J42" t="n" s="1158">
        <v>80.0</v>
      </c>
      <c r="K42" t="s" s="1159">
        <v>30</v>
      </c>
      <c r="L42" t="s" s="1160">
        <v>30</v>
      </c>
      <c r="M42" t="n" s="1161">
        <v>0.0</v>
      </c>
      <c r="N42" t="n" s="1162">
        <v>0.0</v>
      </c>
      <c r="O42" t="s" s="1163">
        <v>30</v>
      </c>
      <c r="P42" t="s" s="1164">
        <v>30</v>
      </c>
      <c r="Q42" t="s" s="1165">
        <v>30</v>
      </c>
      <c r="R42" t="s" s="1166">
        <v>30</v>
      </c>
      <c r="S42" t="s" s="1167">
        <v>30</v>
      </c>
      <c r="T42" t="s" s="1168">
        <v>30</v>
      </c>
      <c r="U42" t="s" s="1169">
        <v>30</v>
      </c>
      <c r="V42" t="n" s="1170">
        <v>30.77</v>
      </c>
      <c r="W42" t="n" s="1171">
        <v>0.0</v>
      </c>
      <c r="X42" t="n" s="1172">
        <v>0.0</v>
      </c>
      <c r="Y42" t="n" s="1173">
        <v>100.0</v>
      </c>
      <c r="Z42" t="n" s="1174">
        <v>75.0</v>
      </c>
      <c r="AA42" t="n" s="1175">
        <v>36.51</v>
      </c>
      <c r="AB42" t="n" s="1176">
        <v>34.53</v>
      </c>
    </row>
    <row r="43">
      <c r="A43" t="s" s="1177">
        <v>74</v>
      </c>
      <c r="B43" s="1178">
        <f>HYPERLINK("D:\Java\git\MethodDemosGit\MethodDemos\output\groundtruth\TUW-186227.pdf")</f>
      </c>
      <c r="C43" s="1179">
        <f>HYPERLINK("D:\Java\git\MethodDemosGit\MethodDemos\output\result\result-TUW-186227-xstream.xml")</f>
      </c>
      <c r="D43" s="1180">
        <f>HYPERLINK("D:\Java\git\MethodDemosGit\MethodDemos\output\extracted\parscit\parscit-TUW-186227-xstream.xml")</f>
      </c>
      <c r="E43" t="s" s="1181">
        <v>29</v>
      </c>
      <c r="F43" t="n" s="1182">
        <v>100.0</v>
      </c>
      <c r="G43" t="n" s="1183">
        <v>0.0</v>
      </c>
      <c r="H43" t="s" s="1184">
        <v>30</v>
      </c>
      <c r="I43" t="s" s="1185">
        <v>30</v>
      </c>
      <c r="J43" t="n" s="1186">
        <v>28.57</v>
      </c>
      <c r="K43" t="s" s="1187">
        <v>30</v>
      </c>
      <c r="L43" t="s" s="1188">
        <v>30</v>
      </c>
      <c r="M43" t="n" s="1189">
        <v>0.0</v>
      </c>
      <c r="N43" t="n" s="1190">
        <v>0.0</v>
      </c>
      <c r="O43" t="s" s="1191">
        <v>30</v>
      </c>
      <c r="P43" t="s" s="1192">
        <v>30</v>
      </c>
      <c r="Q43" t="s" s="1193">
        <v>30</v>
      </c>
      <c r="R43" t="s" s="1194">
        <v>30</v>
      </c>
      <c r="S43" t="s" s="1195">
        <v>30</v>
      </c>
      <c r="T43" t="s" s="1196">
        <v>30</v>
      </c>
      <c r="U43" t="s" s="1197">
        <v>30</v>
      </c>
      <c r="V43" t="n" s="1198">
        <v>42.86</v>
      </c>
      <c r="W43" t="n" s="1199">
        <v>0.0</v>
      </c>
      <c r="X43" t="n" s="1200">
        <v>0.0</v>
      </c>
      <c r="Y43" t="n" s="1201">
        <v>100.0</v>
      </c>
      <c r="Z43" t="n" s="1202">
        <v>66.67</v>
      </c>
      <c r="AA43" t="n" s="1203">
        <v>37.5</v>
      </c>
      <c r="AB43" t="n" s="1204">
        <v>30.16</v>
      </c>
    </row>
    <row r="44">
      <c r="A44" t="s" s="1205">
        <v>75</v>
      </c>
      <c r="B44" s="1206">
        <f>HYPERLINK("D:\Java\git\MethodDemosGit\MethodDemos\output\groundtruth\TUW-189842.pdf")</f>
      </c>
      <c r="C44" s="1207">
        <f>HYPERLINK("D:\Java\git\MethodDemosGit\MethodDemos\output\result\result-TUW-189842-xstream.xml")</f>
      </c>
      <c r="D44" s="1208">
        <f>HYPERLINK("D:\Java\git\MethodDemosGit\MethodDemos\output\extracted\parscit\parscit-TUW-189842-xstream.xml")</f>
      </c>
      <c r="E44" t="s" s="1209">
        <v>29</v>
      </c>
      <c r="F44" t="n" s="1210">
        <v>100.0</v>
      </c>
      <c r="G44" t="n" s="1211">
        <v>0.0</v>
      </c>
      <c r="H44" t="s" s="1212">
        <v>30</v>
      </c>
      <c r="I44" t="n" s="1213">
        <v>0.0</v>
      </c>
      <c r="J44" t="n" s="1214">
        <v>0.0</v>
      </c>
      <c r="K44" t="n" s="1215">
        <v>0.0</v>
      </c>
      <c r="L44" t="n" s="1216">
        <v>0.0</v>
      </c>
      <c r="M44" t="n" s="1217">
        <v>0.0</v>
      </c>
      <c r="N44" t="n" s="1218">
        <v>0.0</v>
      </c>
      <c r="O44" t="n" s="1219">
        <v>0.0</v>
      </c>
      <c r="P44" t="s" s="1220">
        <v>30</v>
      </c>
      <c r="Q44" t="s" s="1221">
        <v>30</v>
      </c>
      <c r="R44" t="s" s="1222">
        <v>30</v>
      </c>
      <c r="S44" t="s" s="1223">
        <v>30</v>
      </c>
      <c r="T44" t="n" s="1224">
        <v>0.0</v>
      </c>
      <c r="U44" t="s" s="1225">
        <v>30</v>
      </c>
      <c r="V44" t="n" s="1226">
        <v>54.55</v>
      </c>
      <c r="W44" t="s" s="1227">
        <v>30</v>
      </c>
      <c r="X44" t="n" s="1228">
        <v>0.0</v>
      </c>
      <c r="Y44" t="n" s="1229">
        <v>85.71</v>
      </c>
      <c r="Z44" t="n" s="1230">
        <v>80.95</v>
      </c>
      <c r="AA44" t="n" s="1231">
        <v>19.23</v>
      </c>
      <c r="AB44" t="n" s="1232">
        <v>18.48</v>
      </c>
    </row>
    <row r="45">
      <c r="A45" t="s" s="1233">
        <v>76</v>
      </c>
      <c r="B45" s="1234">
        <f>HYPERLINK("D:\Java\git\MethodDemosGit\MethodDemos\output\groundtruth\TUW-191715.pdf")</f>
      </c>
      <c r="C45" s="1235">
        <f>HYPERLINK("D:\Java\git\MethodDemosGit\MethodDemos\output\result\result-TUW-191715-xstream.xml")</f>
      </c>
      <c r="D45" s="1236">
        <f>HYPERLINK("D:\Java\git\MethodDemosGit\MethodDemos\output\extracted\parscit\parscit-TUW-191715-xstream.xml")</f>
      </c>
      <c r="E45" t="s" s="1237">
        <v>33</v>
      </c>
      <c r="F45" t="n" s="1238">
        <v>100.0</v>
      </c>
      <c r="G45" t="n" s="1239">
        <v>0.0</v>
      </c>
      <c r="H45" t="s" s="1240">
        <v>30</v>
      </c>
      <c r="I45" t="n" s="1241">
        <v>0.0</v>
      </c>
      <c r="J45" t="n" s="1242">
        <v>100.0</v>
      </c>
      <c r="K45" t="s" s="1243">
        <v>30</v>
      </c>
      <c r="L45" t="s" s="1244">
        <v>30</v>
      </c>
      <c r="M45" t="n" s="1245">
        <v>0.0</v>
      </c>
      <c r="N45" t="n" s="1246">
        <v>0.0</v>
      </c>
      <c r="O45" t="s" s="1247">
        <v>30</v>
      </c>
      <c r="P45" t="s" s="1248">
        <v>30</v>
      </c>
      <c r="Q45" t="s" s="1249">
        <v>30</v>
      </c>
      <c r="R45" t="s" s="1250">
        <v>30</v>
      </c>
      <c r="S45" t="s" s="1251">
        <v>30</v>
      </c>
      <c r="T45" t="s" s="1252">
        <v>30</v>
      </c>
      <c r="U45" t="s" s="1253">
        <v>30</v>
      </c>
      <c r="V45" t="n" s="1254">
        <v>41.38</v>
      </c>
      <c r="W45" t="n" s="1255">
        <v>0.0</v>
      </c>
      <c r="X45" t="n" s="1256">
        <v>0.0</v>
      </c>
      <c r="Y45" t="n" s="1257">
        <v>90.32</v>
      </c>
      <c r="Z45" t="n" s="1258">
        <v>92.89</v>
      </c>
      <c r="AA45" t="n" s="1259">
        <v>31.34</v>
      </c>
      <c r="AB45" t="n" s="1260">
        <v>33.17</v>
      </c>
    </row>
    <row r="46">
      <c r="A46" t="s" s="1261">
        <v>77</v>
      </c>
      <c r="B46" s="1262">
        <f>HYPERLINK("D:\Java\git\MethodDemosGit\MethodDemos\output\groundtruth\TUW-191977.pdf")</f>
      </c>
      <c r="C46" s="1263">
        <f>HYPERLINK("D:\Java\git\MethodDemosGit\MethodDemos\output\result\result-TUW-191977-xstream.xml")</f>
      </c>
      <c r="D46" s="1264">
        <f>HYPERLINK("D:\Java\git\MethodDemosGit\MethodDemos\output\extracted\parscit\parscit-TUW-191977-xstream.xml")</f>
      </c>
      <c r="E46" t="s" s="1265">
        <v>29</v>
      </c>
      <c r="F46" t="n" s="1266">
        <v>100.0</v>
      </c>
      <c r="G46" t="n" s="1267">
        <v>0.0</v>
      </c>
      <c r="H46" t="s" s="1268">
        <v>30</v>
      </c>
      <c r="I46" t="s" s="1269">
        <v>30</v>
      </c>
      <c r="J46" t="n" s="1270">
        <v>0.0</v>
      </c>
      <c r="K46" t="n" s="1271">
        <v>0.0</v>
      </c>
      <c r="L46" t="n" s="1272">
        <v>0.0</v>
      </c>
      <c r="M46" t="n" s="1273">
        <v>0.0</v>
      </c>
      <c r="N46" t="n" s="1274">
        <v>0.0</v>
      </c>
      <c r="O46" t="s" s="1275">
        <v>30</v>
      </c>
      <c r="P46" t="s" s="1276">
        <v>30</v>
      </c>
      <c r="Q46" t="s" s="1277">
        <v>30</v>
      </c>
      <c r="R46" t="s" s="1278">
        <v>30</v>
      </c>
      <c r="S46" t="s" s="1279">
        <v>30</v>
      </c>
      <c r="T46" t="s" s="1280">
        <v>30</v>
      </c>
      <c r="U46" t="s" s="1281">
        <v>30</v>
      </c>
      <c r="V46" t="n" s="1282">
        <v>88.89</v>
      </c>
      <c r="W46" t="n" s="1283">
        <v>0.0</v>
      </c>
      <c r="X46" t="n" s="1284">
        <v>0.0</v>
      </c>
      <c r="Y46" t="n" s="1285">
        <v>90.91</v>
      </c>
      <c r="Z46" t="n" s="1286">
        <v>70.0</v>
      </c>
      <c r="AA46" t="n" s="1287">
        <v>25.76</v>
      </c>
      <c r="AB46" t="n" s="1288">
        <v>25.44</v>
      </c>
    </row>
    <row r="47">
      <c r="A47" t="s" s="1289">
        <v>78</v>
      </c>
      <c r="B47" s="1290">
        <f>HYPERLINK("D:\Java\git\MethodDemosGit\MethodDemos\output\groundtruth\TUW-192724.pdf")</f>
      </c>
      <c r="C47" s="1291">
        <f>HYPERLINK("D:\Java\git\MethodDemosGit\MethodDemos\output\result\result-TUW-192724-xstream.xml")</f>
      </c>
      <c r="D47" s="1292">
        <f>HYPERLINK("D:\Java\git\MethodDemosGit\MethodDemos\output\extracted\parscit\parscit-TUW-192724-xstream.xml")</f>
      </c>
      <c r="E47" t="s" s="1293">
        <v>29</v>
      </c>
      <c r="F47" t="n" s="1294">
        <v>0.0</v>
      </c>
      <c r="G47" t="n" s="1295">
        <v>0.0</v>
      </c>
      <c r="H47" t="s" s="1296">
        <v>30</v>
      </c>
      <c r="I47" t="n" s="1297">
        <v>0.0</v>
      </c>
      <c r="J47" t="n" s="1298">
        <v>0.0</v>
      </c>
      <c r="K47" t="n" s="1299">
        <v>0.0</v>
      </c>
      <c r="L47" t="n" s="1300">
        <v>0.0</v>
      </c>
      <c r="M47" t="n" s="1301">
        <v>0.0</v>
      </c>
      <c r="N47" t="n" s="1302">
        <v>0.0</v>
      </c>
      <c r="O47" t="s" s="1303">
        <v>30</v>
      </c>
      <c r="P47" t="s" s="1304">
        <v>30</v>
      </c>
      <c r="Q47" t="s" s="1305">
        <v>30</v>
      </c>
      <c r="R47" t="s" s="1306">
        <v>30</v>
      </c>
      <c r="S47" t="s" s="1307">
        <v>30</v>
      </c>
      <c r="T47" t="s" s="1308">
        <v>30</v>
      </c>
      <c r="U47" t="s" s="1309">
        <v>30</v>
      </c>
      <c r="V47" t="n" s="1310">
        <v>72.73</v>
      </c>
      <c r="W47" t="n" s="1311">
        <v>0.0</v>
      </c>
      <c r="X47" t="n" s="1312">
        <v>0.0</v>
      </c>
      <c r="Y47" t="n" s="1313">
        <v>96.77</v>
      </c>
      <c r="Z47" t="n" s="1314">
        <v>45.0</v>
      </c>
      <c r="AA47" t="n" s="1315">
        <v>13.37</v>
      </c>
      <c r="AB47" t="n" s="1316">
        <v>14.13</v>
      </c>
    </row>
    <row r="48">
      <c r="A48" t="s" s="1317">
        <v>79</v>
      </c>
      <c r="B48" s="1318">
        <f>HYPERLINK("D:\Java\git\MethodDemosGit\MethodDemos\output\groundtruth\TUW-194085.pdf")</f>
      </c>
      <c r="C48" s="1319">
        <f>HYPERLINK("D:\Java\git\MethodDemosGit\MethodDemos\output\result\result-TUW-194085-xstream.xml")</f>
      </c>
      <c r="D48" s="1320">
        <f>HYPERLINK("D:\Java\git\MethodDemosGit\MethodDemos\output\extracted\parscit\parscit-TUW-194085-xstream.xml")</f>
      </c>
      <c r="E48" t="s" s="1321">
        <v>38</v>
      </c>
      <c r="F48" t="n" s="1322">
        <v>0.0</v>
      </c>
      <c r="G48" t="n" s="1323">
        <v>0.0</v>
      </c>
      <c r="H48" t="n" s="1324">
        <v>0.0</v>
      </c>
      <c r="I48" t="s" s="1325">
        <v>30</v>
      </c>
      <c r="J48" t="n" s="1326">
        <v>50.0</v>
      </c>
      <c r="K48" t="s" s="1327">
        <v>30</v>
      </c>
      <c r="L48" t="s" s="1328">
        <v>30</v>
      </c>
      <c r="M48" t="n" s="1329">
        <v>0.0</v>
      </c>
      <c r="N48" t="n" s="1330">
        <v>0.0</v>
      </c>
      <c r="O48" t="s" s="1331">
        <v>30</v>
      </c>
      <c r="P48" t="s" s="1332">
        <v>30</v>
      </c>
      <c r="Q48" t="s" s="1333">
        <v>30</v>
      </c>
      <c r="R48" t="s" s="1334">
        <v>30</v>
      </c>
      <c r="S48" t="s" s="1335">
        <v>30</v>
      </c>
      <c r="T48" t="n" s="1336">
        <v>0.0</v>
      </c>
      <c r="U48" t="s" s="1337">
        <v>30</v>
      </c>
      <c r="V48" t="n" s="1338">
        <v>19.51</v>
      </c>
      <c r="W48" t="n" s="1339">
        <v>0.0</v>
      </c>
      <c r="X48" t="n" s="1340">
        <v>0.0</v>
      </c>
      <c r="Y48" t="n" s="1341">
        <v>100.0</v>
      </c>
      <c r="Z48" t="n" s="1342">
        <v>42.03</v>
      </c>
      <c r="AA48" t="n" s="1343">
        <v>19.41</v>
      </c>
      <c r="AB48" t="n" s="1344">
        <v>15.41</v>
      </c>
    </row>
    <row r="49">
      <c r="A49" t="s" s="1345">
        <v>80</v>
      </c>
      <c r="B49" s="1346">
        <f>HYPERLINK("D:\Java\git\MethodDemosGit\MethodDemos\output\groundtruth\TUW-194561.pdf")</f>
      </c>
      <c r="C49" s="1347">
        <f>HYPERLINK("D:\Java\git\MethodDemosGit\MethodDemos\output\result\result-TUW-194561-xstream.xml")</f>
      </c>
      <c r="D49" s="1348">
        <f>HYPERLINK("D:\Java\git\MethodDemosGit\MethodDemos\output\extracted\parscit\parscit-TUW-194561-xstream.xml")</f>
      </c>
      <c r="E49" t="s" s="1349">
        <v>33</v>
      </c>
      <c r="F49" t="n" s="1350">
        <v>100.0</v>
      </c>
      <c r="G49" t="n" s="1351">
        <v>0.0</v>
      </c>
      <c r="H49" t="s" s="1352">
        <v>30</v>
      </c>
      <c r="I49" t="s" s="1353">
        <v>30</v>
      </c>
      <c r="J49" t="n" s="1354">
        <v>0.0</v>
      </c>
      <c r="K49" t="s" s="1355">
        <v>30</v>
      </c>
      <c r="L49" t="s" s="1356">
        <v>30</v>
      </c>
      <c r="M49" t="n" s="1357">
        <v>0.0</v>
      </c>
      <c r="N49" t="n" s="1358">
        <v>0.0</v>
      </c>
      <c r="O49" t="n" s="1359">
        <v>0.0</v>
      </c>
      <c r="P49" t="s" s="1360">
        <v>30</v>
      </c>
      <c r="Q49" t="s" s="1361">
        <v>30</v>
      </c>
      <c r="R49" t="n" s="1362">
        <v>0.0</v>
      </c>
      <c r="S49" t="n" s="1363">
        <v>0.0</v>
      </c>
      <c r="T49" t="n" s="1364">
        <v>0.0</v>
      </c>
      <c r="U49" t="n" s="1365">
        <v>0.0</v>
      </c>
      <c r="V49" t="n" s="1366">
        <v>92.31</v>
      </c>
      <c r="W49" t="n" s="1367">
        <v>0.0</v>
      </c>
      <c r="X49" t="n" s="1368">
        <v>0.0</v>
      </c>
      <c r="Y49" t="n" s="1369">
        <v>90.91</v>
      </c>
      <c r="Z49" t="n" s="1370">
        <v>69.16</v>
      </c>
      <c r="AA49" t="n" s="1371">
        <v>20.78</v>
      </c>
      <c r="AB49" t="n" s="1372">
        <v>20.23</v>
      </c>
    </row>
    <row r="50">
      <c r="A50" t="s" s="1373">
        <v>81</v>
      </c>
      <c r="B50" s="1374">
        <f>HYPERLINK("D:\Java\git\MethodDemosGit\MethodDemos\output\groundtruth\TUW-194660.pdf")</f>
      </c>
      <c r="C50" s="1375">
        <f>HYPERLINK("D:\Java\git\MethodDemosGit\MethodDemos\output\result\result-TUW-194660-xstream.xml")</f>
      </c>
      <c r="D50" s="1376">
        <f>HYPERLINK("D:\Java\git\MethodDemosGit\MethodDemos\output\extracted\parscit\parscit-TUW-194660-xstream.xml")</f>
      </c>
      <c r="E50" t="s" s="1377">
        <v>29</v>
      </c>
      <c r="F50" t="n" s="1378">
        <v>100.0</v>
      </c>
      <c r="G50" t="n" s="1379">
        <v>0.0</v>
      </c>
      <c r="H50" t="s" s="1380">
        <v>30</v>
      </c>
      <c r="I50" t="s" s="1381">
        <v>30</v>
      </c>
      <c r="J50" t="n" s="1382">
        <v>80.0</v>
      </c>
      <c r="K50" t="s" s="1383">
        <v>30</v>
      </c>
      <c r="L50" t="s" s="1384">
        <v>30</v>
      </c>
      <c r="M50" t="n" s="1385">
        <v>0.0</v>
      </c>
      <c r="N50" t="n" s="1386">
        <v>0.0</v>
      </c>
      <c r="O50" t="s" s="1387">
        <v>30</v>
      </c>
      <c r="P50" t="s" s="1388">
        <v>30</v>
      </c>
      <c r="Q50" t="s" s="1389">
        <v>30</v>
      </c>
      <c r="R50" t="s" s="1390">
        <v>30</v>
      </c>
      <c r="S50" t="s" s="1391">
        <v>30</v>
      </c>
      <c r="T50" t="s" s="1392">
        <v>30</v>
      </c>
      <c r="U50" t="s" s="1393">
        <v>30</v>
      </c>
      <c r="V50" t="n" s="1394">
        <v>20.0</v>
      </c>
      <c r="W50" t="n" s="1395">
        <v>0.0</v>
      </c>
      <c r="X50" t="n" s="1396">
        <v>0.0</v>
      </c>
      <c r="Y50" t="n" s="1397">
        <v>88.89</v>
      </c>
      <c r="Z50" t="n" s="1398">
        <v>71.67</v>
      </c>
      <c r="AA50" t="n" s="1399">
        <v>33.33</v>
      </c>
      <c r="AB50" t="n" s="1400">
        <v>32.1</v>
      </c>
    </row>
    <row r="51">
      <c r="A51" t="s" s="1401">
        <v>82</v>
      </c>
      <c r="B51" s="1402">
        <f>HYPERLINK("D:\Java\git\MethodDemosGit\MethodDemos\output\groundtruth\TUW-197422.pdf")</f>
      </c>
      <c r="C51" s="1403">
        <f>HYPERLINK("D:\Java\git\MethodDemosGit\MethodDemos\output\result\result-TUW-197422-xstream.xml")</f>
      </c>
      <c r="D51" s="1404">
        <f>HYPERLINK("D:\Java\git\MethodDemosGit\MethodDemos\output\extracted\parscit\parscit-TUW-197422-xstream.xml")</f>
      </c>
      <c r="E51" t="s" s="1405">
        <v>29</v>
      </c>
      <c r="F51" t="n" s="1406">
        <v>100.0</v>
      </c>
      <c r="G51" t="n" s="1407">
        <v>0.0</v>
      </c>
      <c r="H51" t="s" s="1408">
        <v>30</v>
      </c>
      <c r="I51" t="s" s="1409">
        <v>30</v>
      </c>
      <c r="J51" t="n" s="1410">
        <v>40.0</v>
      </c>
      <c r="K51" t="s" s="1411">
        <v>30</v>
      </c>
      <c r="L51" t="s" s="1412">
        <v>30</v>
      </c>
      <c r="M51" t="n" s="1413">
        <v>0.0</v>
      </c>
      <c r="N51" t="n" s="1414">
        <v>0.0</v>
      </c>
      <c r="O51" t="n" s="1415">
        <v>0.0</v>
      </c>
      <c r="P51" t="s" s="1416">
        <v>30</v>
      </c>
      <c r="Q51" t="s" s="1417">
        <v>30</v>
      </c>
      <c r="R51" t="s" s="1418">
        <v>30</v>
      </c>
      <c r="S51" t="s" s="1419">
        <v>30</v>
      </c>
      <c r="T51" t="n" s="1420">
        <v>0.0</v>
      </c>
      <c r="U51" t="s" s="1421">
        <v>30</v>
      </c>
      <c r="V51" t="n" s="1422">
        <v>35.29</v>
      </c>
      <c r="W51" t="n" s="1423">
        <v>0.0</v>
      </c>
      <c r="X51" t="n" s="1424">
        <v>0.0</v>
      </c>
      <c r="Y51" t="n" s="1425">
        <v>100.0</v>
      </c>
      <c r="Z51" t="n" s="1426">
        <v>68.75</v>
      </c>
      <c r="AA51" t="n" s="1427">
        <v>29.75</v>
      </c>
      <c r="AB51" t="n" s="1428">
        <v>25.03</v>
      </c>
    </row>
    <row r="52">
      <c r="A52" t="s" s="1429">
        <v>83</v>
      </c>
      <c r="B52" s="1430">
        <f>HYPERLINK("D:\Java\git\MethodDemosGit\MethodDemos\output\groundtruth\TUW-197852.pdf")</f>
      </c>
      <c r="C52" s="1431">
        <f>HYPERLINK("D:\Java\git\MethodDemosGit\MethodDemos\output\result\result-TUW-197852-xstream.xml")</f>
      </c>
      <c r="D52" s="1432">
        <f>HYPERLINK("D:\Java\git\MethodDemosGit\MethodDemos\output\extracted\parscit\parscit-TUW-197852-xstream.xml")</f>
      </c>
      <c r="E52" t="s" s="1433">
        <v>33</v>
      </c>
      <c r="F52" t="n" s="1434">
        <v>100.0</v>
      </c>
      <c r="G52" t="n" s="1435">
        <v>0.0</v>
      </c>
      <c r="H52" t="s" s="1436">
        <v>30</v>
      </c>
      <c r="I52" t="n" s="1437">
        <v>0.0</v>
      </c>
      <c r="J52" t="n" s="1438">
        <v>57.14</v>
      </c>
      <c r="K52" t="s" s="1439">
        <v>30</v>
      </c>
      <c r="L52" t="s" s="1440">
        <v>30</v>
      </c>
      <c r="M52" t="n" s="1441">
        <v>0.0</v>
      </c>
      <c r="N52" t="n" s="1442">
        <v>0.0</v>
      </c>
      <c r="O52" t="n" s="1443">
        <v>0.0</v>
      </c>
      <c r="P52" t="n" s="1444">
        <v>0.0</v>
      </c>
      <c r="Q52" t="s" s="1445">
        <v>30</v>
      </c>
      <c r="R52" t="s" s="1446">
        <v>30</v>
      </c>
      <c r="S52" t="s" s="1447">
        <v>30</v>
      </c>
      <c r="T52" t="n" s="1448">
        <v>0.0</v>
      </c>
      <c r="U52" t="s" s="1449">
        <v>30</v>
      </c>
      <c r="V52" t="n" s="1450">
        <v>50.0</v>
      </c>
      <c r="W52" t="n" s="1451">
        <v>0.0</v>
      </c>
      <c r="X52" t="n" s="1452">
        <v>0.0</v>
      </c>
      <c r="Y52" t="n" s="1453">
        <v>100.0</v>
      </c>
      <c r="Z52" t="n" s="1454">
        <v>72.5</v>
      </c>
      <c r="AA52" t="n" s="1455">
        <v>26.92</v>
      </c>
      <c r="AB52" t="n" s="1456">
        <v>23.63</v>
      </c>
    </row>
    <row r="53">
      <c r="A53" t="s" s="1457">
        <v>84</v>
      </c>
      <c r="B53" s="1458">
        <f>HYPERLINK("D:\Java\git\MethodDemosGit\MethodDemos\output\groundtruth\TUW-198400.pdf")</f>
      </c>
      <c r="C53" s="1459">
        <f>HYPERLINK("D:\Java\git\MethodDemosGit\MethodDemos\output\result\result-TUW-198400-xstream.xml")</f>
      </c>
      <c r="D53" s="1460">
        <f>HYPERLINK("D:\Java\git\MethodDemosGit\MethodDemos\output\extracted\parscit\parscit-TUW-198400-xstream.xml")</f>
      </c>
      <c r="E53" t="s" s="1461">
        <v>29</v>
      </c>
      <c r="F53" t="n" s="1462">
        <v>100.0</v>
      </c>
      <c r="G53" t="n" s="1463">
        <v>0.0</v>
      </c>
      <c r="H53" t="s" s="1464">
        <v>30</v>
      </c>
      <c r="I53" t="s" s="1465">
        <v>30</v>
      </c>
      <c r="J53" t="n" s="1466">
        <v>0.0</v>
      </c>
      <c r="K53" t="n" s="1467">
        <v>0.0</v>
      </c>
      <c r="L53" t="n" s="1468">
        <v>0.0</v>
      </c>
      <c r="M53" t="n" s="1469">
        <v>0.0</v>
      </c>
      <c r="N53" t="n" s="1470">
        <v>0.0</v>
      </c>
      <c r="O53" t="s" s="1471">
        <v>30</v>
      </c>
      <c r="P53" t="s" s="1472">
        <v>30</v>
      </c>
      <c r="Q53" t="s" s="1473">
        <v>30</v>
      </c>
      <c r="R53" t="s" s="1474">
        <v>30</v>
      </c>
      <c r="S53" t="s" s="1475">
        <v>30</v>
      </c>
      <c r="T53" t="s" s="1476">
        <v>30</v>
      </c>
      <c r="U53" t="s" s="1477">
        <v>30</v>
      </c>
      <c r="V53" t="n" s="1478">
        <v>60.0</v>
      </c>
      <c r="W53" t="n" s="1479">
        <v>0.0</v>
      </c>
      <c r="X53" t="n" s="1480">
        <v>0.0</v>
      </c>
      <c r="Y53" t="n" s="1481">
        <v>94.55</v>
      </c>
      <c r="Z53" t="n" s="1482">
        <v>67.82</v>
      </c>
      <c r="AA53" t="n" s="1483">
        <v>22.08</v>
      </c>
      <c r="AB53" t="n" s="1484">
        <v>23.14</v>
      </c>
    </row>
    <row r="54">
      <c r="A54" t="s" s="1485">
        <v>85</v>
      </c>
      <c r="B54" s="1486">
        <f>HYPERLINK("D:\Java\git\MethodDemosGit\MethodDemos\output\groundtruth\TUW-198401.pdf")</f>
      </c>
      <c r="C54" s="1487">
        <f>HYPERLINK("D:\Java\git\MethodDemosGit\MethodDemos\output\result\result-TUW-198401-xstream.xml")</f>
      </c>
      <c r="D54" s="1488">
        <f>HYPERLINK("D:\Java\git\MethodDemosGit\MethodDemos\output\extracted\parscit\parscit-TUW-198401-xstream.xml")</f>
      </c>
      <c r="E54" t="s" s="1489">
        <v>29</v>
      </c>
      <c r="F54" t="n" s="1490">
        <v>100.0</v>
      </c>
      <c r="G54" t="n" s="1491">
        <v>0.0</v>
      </c>
      <c r="H54" t="s" s="1492">
        <v>30</v>
      </c>
      <c r="I54" t="n" s="1493">
        <v>0.0</v>
      </c>
      <c r="J54" t="n" s="1494">
        <v>66.67</v>
      </c>
      <c r="K54" t="n" s="1495">
        <v>0.0</v>
      </c>
      <c r="L54" t="n" s="1496">
        <v>0.0</v>
      </c>
      <c r="M54" t="n" s="1497">
        <v>0.0</v>
      </c>
      <c r="N54" t="n" s="1498">
        <v>0.0</v>
      </c>
      <c r="O54" t="s" s="1499">
        <v>30</v>
      </c>
      <c r="P54" t="s" s="1500">
        <v>30</v>
      </c>
      <c r="Q54" t="s" s="1501">
        <v>30</v>
      </c>
      <c r="R54" t="s" s="1502">
        <v>30</v>
      </c>
      <c r="S54" t="s" s="1503">
        <v>30</v>
      </c>
      <c r="T54" t="s" s="1504">
        <v>30</v>
      </c>
      <c r="U54" t="s" s="1505">
        <v>30</v>
      </c>
      <c r="V54" t="n" s="1506">
        <v>85.71</v>
      </c>
      <c r="W54" t="n" s="1507">
        <v>0.0</v>
      </c>
      <c r="X54" t="n" s="1508">
        <v>0.0</v>
      </c>
      <c r="Y54" t="n" s="1509">
        <v>90.91</v>
      </c>
      <c r="Z54" t="n" s="1510">
        <v>81.25</v>
      </c>
      <c r="AA54" t="n" s="1511">
        <v>31.94</v>
      </c>
      <c r="AB54" t="n" s="1512">
        <v>28.61</v>
      </c>
    </row>
    <row r="55">
      <c r="A55" t="s" s="1513">
        <v>86</v>
      </c>
      <c r="B55" s="1514">
        <f>HYPERLINK("D:\Java\git\MethodDemosGit\MethodDemos\output\groundtruth\TUW-198405.pdf")</f>
      </c>
      <c r="C55" s="1515">
        <f>HYPERLINK("D:\Java\git\MethodDemosGit\MethodDemos\output\result\result-TUW-198405-xstream.xml")</f>
      </c>
      <c r="D55" s="1516">
        <f>HYPERLINK("D:\Java\git\MethodDemosGit\MethodDemos\output\extracted\parscit\parscit-TUW-198405-xstream.xml")</f>
      </c>
      <c r="E55" t="s" s="1517">
        <v>29</v>
      </c>
      <c r="F55" t="n" s="1518">
        <v>100.0</v>
      </c>
      <c r="G55" t="n" s="1519">
        <v>0.0</v>
      </c>
      <c r="H55" t="s" s="1520">
        <v>30</v>
      </c>
      <c r="I55" t="s" s="1521">
        <v>30</v>
      </c>
      <c r="J55" t="n" s="1522">
        <v>0.0</v>
      </c>
      <c r="K55" t="n" s="1523">
        <v>0.0</v>
      </c>
      <c r="L55" t="n" s="1524">
        <v>0.0</v>
      </c>
      <c r="M55" t="n" s="1525">
        <v>0.0</v>
      </c>
      <c r="N55" t="n" s="1526">
        <v>0.0</v>
      </c>
      <c r="O55" t="s" s="1527">
        <v>30</v>
      </c>
      <c r="P55" t="s" s="1528">
        <v>30</v>
      </c>
      <c r="Q55" t="s" s="1529">
        <v>30</v>
      </c>
      <c r="R55" t="s" s="1530">
        <v>30</v>
      </c>
      <c r="S55" t="s" s="1531">
        <v>30</v>
      </c>
      <c r="T55" t="s" s="1532">
        <v>30</v>
      </c>
      <c r="U55" t="s" s="1533">
        <v>30</v>
      </c>
      <c r="V55" t="n" s="1534">
        <v>60.0</v>
      </c>
      <c r="W55" t="n" s="1535">
        <v>0.0</v>
      </c>
      <c r="X55" t="n" s="1536">
        <v>0.0</v>
      </c>
      <c r="Y55" t="n" s="1537">
        <v>100.0</v>
      </c>
      <c r="Z55" t="n" s="1538">
        <v>68.75</v>
      </c>
      <c r="AA55" t="n" s="1539">
        <v>22.73</v>
      </c>
      <c r="AB55" t="n" s="1540">
        <v>23.64</v>
      </c>
    </row>
    <row r="56">
      <c r="A56" t="s" s="1541">
        <v>87</v>
      </c>
      <c r="B56" s="1542">
        <f>HYPERLINK("D:\Java\git\MethodDemosGit\MethodDemos\output\groundtruth\TUW-198408.pdf")</f>
      </c>
      <c r="C56" s="1543">
        <f>HYPERLINK("D:\Java\git\MethodDemosGit\MethodDemos\output\result\result-TUW-198408-xstream.xml")</f>
      </c>
      <c r="D56" s="1544">
        <f>HYPERLINK("D:\Java\git\MethodDemosGit\MethodDemos\output\extracted\parscit\parscit-TUW-198408-xstream.xml")</f>
      </c>
      <c r="E56" t="s" s="1545">
        <v>29</v>
      </c>
      <c r="F56" t="n" s="1546">
        <v>100.0</v>
      </c>
      <c r="G56" t="n" s="1547">
        <v>0.0</v>
      </c>
      <c r="H56" t="s" s="1548">
        <v>30</v>
      </c>
      <c r="I56" t="s" s="1549">
        <v>30</v>
      </c>
      <c r="J56" t="n" s="1550">
        <v>66.67</v>
      </c>
      <c r="K56" t="n" s="1551">
        <v>0.0</v>
      </c>
      <c r="L56" t="n" s="1552">
        <v>0.0</v>
      </c>
      <c r="M56" t="n" s="1553">
        <v>0.0</v>
      </c>
      <c r="N56" t="n" s="1554">
        <v>0.0</v>
      </c>
      <c r="O56" t="s" s="1555">
        <v>30</v>
      </c>
      <c r="P56" t="s" s="1556">
        <v>30</v>
      </c>
      <c r="Q56" t="s" s="1557">
        <v>30</v>
      </c>
      <c r="R56" t="s" s="1558">
        <v>30</v>
      </c>
      <c r="S56" t="s" s="1559">
        <v>30</v>
      </c>
      <c r="T56" t="s" s="1560">
        <v>30</v>
      </c>
      <c r="U56" t="s" s="1561">
        <v>30</v>
      </c>
      <c r="V56" t="n" s="1562">
        <v>61.54</v>
      </c>
      <c r="W56" t="n" s="1563">
        <v>0.0</v>
      </c>
      <c r="X56" t="n" s="1564">
        <v>0.0</v>
      </c>
      <c r="Y56" t="n" s="1565">
        <v>90.57</v>
      </c>
      <c r="Z56" t="n" s="1566">
        <v>77.24</v>
      </c>
      <c r="AA56" t="n" s="1567">
        <v>31.46</v>
      </c>
      <c r="AB56" t="n" s="1568">
        <v>28.98</v>
      </c>
    </row>
    <row r="57">
      <c r="A57" t="s" s="1569">
        <v>88</v>
      </c>
      <c r="B57" s="1570">
        <f>HYPERLINK("D:\Java\git\MethodDemosGit\MethodDemos\output\groundtruth\TUW-200745.pdf")</f>
      </c>
      <c r="C57" s="1571">
        <f>HYPERLINK("D:\Java\git\MethodDemosGit\MethodDemos\output\result\result-TUW-200745-xstream.xml")</f>
      </c>
      <c r="D57" s="1572">
        <f>HYPERLINK("D:\Java\git\MethodDemosGit\MethodDemos\output\extracted\parscit\parscit-TUW-200745-xstream.xml")</f>
      </c>
      <c r="E57" t="s" s="1573">
        <v>38</v>
      </c>
      <c r="F57" t="n" s="1574">
        <v>0.0</v>
      </c>
      <c r="G57" t="n" s="1575">
        <v>0.0</v>
      </c>
      <c r="H57" t="n" s="1576">
        <v>0.0</v>
      </c>
      <c r="I57" t="s" s="1577">
        <v>30</v>
      </c>
      <c r="J57" t="n" s="1578">
        <v>33.33</v>
      </c>
      <c r="K57" t="s" s="1579">
        <v>30</v>
      </c>
      <c r="L57" t="s" s="1580">
        <v>30</v>
      </c>
      <c r="M57" t="n" s="1581">
        <v>0.0</v>
      </c>
      <c r="N57" t="n" s="1582">
        <v>0.0</v>
      </c>
      <c r="O57" t="s" s="1583">
        <v>30</v>
      </c>
      <c r="P57" t="s" s="1584">
        <v>30</v>
      </c>
      <c r="Q57" t="s" s="1585">
        <v>30</v>
      </c>
      <c r="R57" t="s" s="1586">
        <v>30</v>
      </c>
      <c r="S57" t="s" s="1587">
        <v>30</v>
      </c>
      <c r="T57" t="n" s="1588">
        <v>0.0</v>
      </c>
      <c r="U57" t="s" s="1589">
        <v>30</v>
      </c>
      <c r="V57" t="n" s="1590">
        <v>8.16</v>
      </c>
      <c r="W57" t="n" s="1591">
        <v>0.0</v>
      </c>
      <c r="X57" t="n" s="1592">
        <v>0.0</v>
      </c>
      <c r="Y57" t="n" s="1593">
        <v>93.75</v>
      </c>
      <c r="Z57" t="n" s="1594">
        <v>32.28</v>
      </c>
      <c r="AA57" t="n" s="1595">
        <v>18.12</v>
      </c>
      <c r="AB57" t="n" s="1596">
        <v>12.3</v>
      </c>
    </row>
    <row r="58">
      <c r="A58" t="s" s="1597">
        <v>89</v>
      </c>
      <c r="B58" s="1598">
        <f>HYPERLINK("D:\Java\git\MethodDemosGit\MethodDemos\output\groundtruth\TUW-200748.pdf")</f>
      </c>
      <c r="C58" s="1599">
        <f>HYPERLINK("D:\Java\git\MethodDemosGit\MethodDemos\output\result\result-TUW-200748-xstream.xml")</f>
      </c>
      <c r="D58" s="1600">
        <f>HYPERLINK("D:\Java\git\MethodDemosGit\MethodDemos\output\extracted\parscit\parscit-TUW-200748-xstream.xml")</f>
      </c>
      <c r="E58" t="s" s="1601">
        <v>38</v>
      </c>
      <c r="F58" t="n" s="1602">
        <v>0.0</v>
      </c>
      <c r="G58" t="n" s="1603">
        <v>0.0</v>
      </c>
      <c r="H58" t="n" s="1604">
        <v>0.0</v>
      </c>
      <c r="I58" t="s" s="1605">
        <v>30</v>
      </c>
      <c r="J58" t="n" s="1606">
        <v>40.0</v>
      </c>
      <c r="K58" t="s" s="1607">
        <v>30</v>
      </c>
      <c r="L58" t="s" s="1608">
        <v>30</v>
      </c>
      <c r="M58" t="n" s="1609">
        <v>0.0</v>
      </c>
      <c r="N58" t="n" s="1610">
        <v>0.0</v>
      </c>
      <c r="O58" t="s" s="1611">
        <v>30</v>
      </c>
      <c r="P58" t="s" s="1612">
        <v>30</v>
      </c>
      <c r="Q58" t="s" s="1613">
        <v>30</v>
      </c>
      <c r="R58" t="s" s="1614">
        <v>30</v>
      </c>
      <c r="S58" t="s" s="1615">
        <v>30</v>
      </c>
      <c r="T58" t="n" s="1616">
        <v>0.0</v>
      </c>
      <c r="U58" t="s" s="1617">
        <v>30</v>
      </c>
      <c r="V58" t="n" s="1618">
        <v>6.35</v>
      </c>
      <c r="W58" t="n" s="1619">
        <v>0.0</v>
      </c>
      <c r="X58" t="n" s="1620">
        <v>0.0</v>
      </c>
      <c r="Y58" t="n" s="1621">
        <v>88.61</v>
      </c>
      <c r="Z58" t="n" s="1622">
        <v>33.82</v>
      </c>
      <c r="AA58" t="n" s="1623">
        <v>17.2</v>
      </c>
      <c r="AB58" t="n" s="1624">
        <v>12.27</v>
      </c>
    </row>
    <row r="59">
      <c r="A59" t="s" s="1625">
        <v>90</v>
      </c>
      <c r="B59" s="1626">
        <f>HYPERLINK("D:\Java\git\MethodDemosGit\MethodDemos\output\groundtruth\TUW-200948.pdf")</f>
      </c>
      <c r="C59" s="1627">
        <f>HYPERLINK("D:\Java\git\MethodDemosGit\MethodDemos\output\result\result-TUW-200948-xstream.xml")</f>
      </c>
      <c r="D59" s="1628">
        <f>HYPERLINK("D:\Java\git\MethodDemosGit\MethodDemos\output\extracted\parscit\parscit-TUW-200948-xstream.xml")</f>
      </c>
      <c r="E59" t="s" s="1629">
        <v>33</v>
      </c>
      <c r="F59" t="n" s="1630">
        <v>100.0</v>
      </c>
      <c r="G59" t="n" s="1631">
        <v>0.0</v>
      </c>
      <c r="H59" t="s" s="1632">
        <v>30</v>
      </c>
      <c r="I59" t="s" s="1633">
        <v>30</v>
      </c>
      <c r="J59" t="n" s="1634">
        <v>0.0</v>
      </c>
      <c r="K59" t="n" s="1635">
        <v>0.0</v>
      </c>
      <c r="L59" t="n" s="1636">
        <v>0.0</v>
      </c>
      <c r="M59" t="n" s="1637">
        <v>0.0</v>
      </c>
      <c r="N59" t="n" s="1638">
        <v>0.0</v>
      </c>
      <c r="O59" t="s" s="1639">
        <v>30</v>
      </c>
      <c r="P59" t="s" s="1640">
        <v>30</v>
      </c>
      <c r="Q59" t="s" s="1641">
        <v>30</v>
      </c>
      <c r="R59" t="s" s="1642">
        <v>30</v>
      </c>
      <c r="S59" t="s" s="1643">
        <v>30</v>
      </c>
      <c r="T59" t="s" s="1644">
        <v>30</v>
      </c>
      <c r="U59" t="s" s="1645">
        <v>30</v>
      </c>
      <c r="V59" t="n" s="1646">
        <v>76.92</v>
      </c>
      <c r="W59" t="n" s="1647">
        <v>0.0</v>
      </c>
      <c r="X59" t="n" s="1648">
        <v>0.0</v>
      </c>
      <c r="Y59" t="n" s="1649">
        <v>96.97</v>
      </c>
      <c r="Z59" t="n" s="1650">
        <v>67.86</v>
      </c>
      <c r="AA59" t="n" s="1651">
        <v>25.22</v>
      </c>
      <c r="AB59" t="n" s="1652">
        <v>24.9</v>
      </c>
    </row>
    <row r="60">
      <c r="A60" t="s" s="1653">
        <v>91</v>
      </c>
      <c r="B60" s="1654">
        <f>HYPERLINK("D:\Java\git\MethodDemosGit\MethodDemos\output\groundtruth\TUW-200950.pdf")</f>
      </c>
      <c r="C60" s="1655">
        <f>HYPERLINK("D:\Java\git\MethodDemosGit\MethodDemos\output\result\result-TUW-200950-xstream.xml")</f>
      </c>
      <c r="D60" s="1656">
        <f>HYPERLINK("D:\Java\git\MethodDemosGit\MethodDemos\output\extracted\parscit\parscit-TUW-200950-xstream.xml")</f>
      </c>
      <c r="E60" t="s" s="1657">
        <v>33</v>
      </c>
      <c r="F60" t="n" s="1658">
        <v>0.0</v>
      </c>
      <c r="G60" t="n" s="1659">
        <v>0.0</v>
      </c>
      <c r="H60" t="s" s="1660">
        <v>30</v>
      </c>
      <c r="I60" t="s" s="1661">
        <v>30</v>
      </c>
      <c r="J60" t="n" s="1662">
        <v>0.0</v>
      </c>
      <c r="K60" t="n" s="1663">
        <v>0.0</v>
      </c>
      <c r="L60" t="n" s="1664">
        <v>0.0</v>
      </c>
      <c r="M60" t="n" s="1665">
        <v>0.0</v>
      </c>
      <c r="N60" t="n" s="1666">
        <v>0.0</v>
      </c>
      <c r="O60" t="s" s="1667">
        <v>30</v>
      </c>
      <c r="P60" t="s" s="1668">
        <v>30</v>
      </c>
      <c r="Q60" t="s" s="1669">
        <v>30</v>
      </c>
      <c r="R60" t="s" s="1670">
        <v>30</v>
      </c>
      <c r="S60" t="s" s="1671">
        <v>30</v>
      </c>
      <c r="T60" t="s" s="1672">
        <v>30</v>
      </c>
      <c r="U60" t="s" s="1673">
        <v>30</v>
      </c>
      <c r="V60" t="n" s="1674">
        <v>42.86</v>
      </c>
      <c r="W60" t="n" s="1675">
        <v>0.0</v>
      </c>
      <c r="X60" t="n" s="1676">
        <v>0.0</v>
      </c>
      <c r="Y60" t="n" s="1677">
        <v>95.65</v>
      </c>
      <c r="Z60" t="n" s="1678">
        <v>38.91</v>
      </c>
      <c r="AA60" t="n" s="1679">
        <v>11.73</v>
      </c>
      <c r="AB60" t="n" s="1680">
        <v>12.59</v>
      </c>
    </row>
    <row r="61">
      <c r="A61" t="s" s="1681">
        <v>92</v>
      </c>
      <c r="B61" s="1682">
        <f>HYPERLINK("D:\Java\git\MethodDemosGit\MethodDemos\output\groundtruth\TUW-200959.pdf")</f>
      </c>
      <c r="C61" s="1683">
        <f>HYPERLINK("D:\Java\git\MethodDemosGit\MethodDemos\output\result\result-TUW-200959-xstream.xml")</f>
      </c>
      <c r="D61" s="1684">
        <f>HYPERLINK("D:\Java\git\MethodDemosGit\MethodDemos\output\extracted\parscit\parscit-TUW-200959-xstream.xml")</f>
      </c>
      <c r="E61" t="s" s="1685">
        <v>33</v>
      </c>
      <c r="F61" t="n" s="1686">
        <v>0.0</v>
      </c>
      <c r="G61" t="n" s="1687">
        <v>0.0</v>
      </c>
      <c r="H61" t="s" s="1688">
        <v>30</v>
      </c>
      <c r="I61" t="s" s="1689">
        <v>30</v>
      </c>
      <c r="J61" t="n" s="1690">
        <v>80.0</v>
      </c>
      <c r="K61" t="s" s="1691">
        <v>30</v>
      </c>
      <c r="L61" t="s" s="1692">
        <v>30</v>
      </c>
      <c r="M61" t="n" s="1693">
        <v>0.0</v>
      </c>
      <c r="N61" t="n" s="1694">
        <v>0.0</v>
      </c>
      <c r="O61" t="s" s="1695">
        <v>30</v>
      </c>
      <c r="P61" t="s" s="1696">
        <v>30</v>
      </c>
      <c r="Q61" t="s" s="1697">
        <v>30</v>
      </c>
      <c r="R61" t="s" s="1698">
        <v>30</v>
      </c>
      <c r="S61" t="s" s="1699">
        <v>30</v>
      </c>
      <c r="T61" t="n" s="1700">
        <v>0.0</v>
      </c>
      <c r="U61" t="s" s="1701">
        <v>30</v>
      </c>
      <c r="V61" t="n" s="1702">
        <v>55.56</v>
      </c>
      <c r="W61" t="n" s="1703">
        <v>0.0</v>
      </c>
      <c r="X61" t="n" s="1704">
        <v>0.0</v>
      </c>
      <c r="Y61" t="n" s="1705">
        <v>96.3</v>
      </c>
      <c r="Z61" t="n" s="1706">
        <v>56.37</v>
      </c>
      <c r="AA61" t="n" s="1707">
        <v>24.63</v>
      </c>
      <c r="AB61" t="n" s="1708">
        <v>23.19</v>
      </c>
    </row>
    <row r="62">
      <c r="A62" t="s" s="1709">
        <v>93</v>
      </c>
      <c r="B62" s="1710">
        <f>HYPERLINK("D:\Java\git\MethodDemosGit\MethodDemos\output\groundtruth\TUW-201066.pdf")</f>
      </c>
      <c r="C62" s="1711">
        <f>HYPERLINK("D:\Java\git\MethodDemosGit\MethodDemos\output\result\result-TUW-201066-xstream.xml")</f>
      </c>
      <c r="D62" s="1712">
        <f>HYPERLINK("D:\Java\git\MethodDemosGit\MethodDemos\output\extracted\parscit\parscit-TUW-201066-xstream.xml")</f>
      </c>
      <c r="E62" t="s" s="1713">
        <v>29</v>
      </c>
      <c r="F62" t="n" s="1714">
        <v>100.0</v>
      </c>
      <c r="G62" t="s" s="1715">
        <v>30</v>
      </c>
      <c r="H62" t="s" s="1716">
        <v>30</v>
      </c>
      <c r="I62" t="s" s="1717">
        <v>30</v>
      </c>
      <c r="J62" t="n" s="1718">
        <v>85.71</v>
      </c>
      <c r="K62" t="s" s="1719">
        <v>30</v>
      </c>
      <c r="L62" t="s" s="1720">
        <v>30</v>
      </c>
      <c r="M62" t="n" s="1721">
        <v>0.0</v>
      </c>
      <c r="N62" t="n" s="1722">
        <v>0.0</v>
      </c>
      <c r="O62" t="s" s="1723">
        <v>30</v>
      </c>
      <c r="P62" t="s" s="1724">
        <v>30</v>
      </c>
      <c r="Q62" t="s" s="1725">
        <v>30</v>
      </c>
      <c r="R62" t="s" s="1726">
        <v>30</v>
      </c>
      <c r="S62" t="s" s="1727">
        <v>30</v>
      </c>
      <c r="T62" t="s" s="1728">
        <v>30</v>
      </c>
      <c r="U62" t="s" s="1729">
        <v>30</v>
      </c>
      <c r="V62" t="n" s="1730">
        <v>88.89</v>
      </c>
      <c r="W62" t="n" s="1731">
        <v>0.0</v>
      </c>
      <c r="X62" t="n" s="1732">
        <v>0.0</v>
      </c>
      <c r="Y62" t="n" s="1733">
        <v>100.0</v>
      </c>
      <c r="Z62" t="n" s="1734">
        <v>88.75</v>
      </c>
      <c r="AA62" t="n" s="1735">
        <v>50.0</v>
      </c>
      <c r="AB62" t="n" s="1736">
        <v>46.83</v>
      </c>
    </row>
    <row r="63">
      <c r="A63" t="s" s="1737">
        <v>94</v>
      </c>
      <c r="B63" s="1738">
        <f>HYPERLINK("D:\Java\git\MethodDemosGit\MethodDemos\output\groundtruth\TUW-201160.pdf")</f>
      </c>
      <c r="C63" s="1739">
        <f>HYPERLINK("D:\Java\git\MethodDemosGit\MethodDemos\output\result\result-TUW-201160-xstream.xml")</f>
      </c>
      <c r="D63" s="1740">
        <f>HYPERLINK("D:\Java\git\MethodDemosGit\MethodDemos\output\extracted\parscit\parscit-TUW-201160-xstream.xml")</f>
      </c>
      <c r="E63" t="s" s="1741">
        <v>29</v>
      </c>
      <c r="F63" t="n" s="1742">
        <v>100.0</v>
      </c>
      <c r="G63" t="s" s="1743">
        <v>30</v>
      </c>
      <c r="H63" t="s" s="1744">
        <v>30</v>
      </c>
      <c r="I63" t="s" s="1745">
        <v>30</v>
      </c>
      <c r="J63" t="n" s="1746">
        <v>80.0</v>
      </c>
      <c r="K63" t="s" s="1747">
        <v>30</v>
      </c>
      <c r="L63" t="s" s="1748">
        <v>30</v>
      </c>
      <c r="M63" t="n" s="1749">
        <v>0.0</v>
      </c>
      <c r="N63" t="n" s="1750">
        <v>0.0</v>
      </c>
      <c r="O63" t="s" s="1751">
        <v>30</v>
      </c>
      <c r="P63" t="s" s="1752">
        <v>30</v>
      </c>
      <c r="Q63" t="s" s="1753">
        <v>30</v>
      </c>
      <c r="R63" t="s" s="1754">
        <v>30</v>
      </c>
      <c r="S63" t="s" s="1755">
        <v>30</v>
      </c>
      <c r="T63" t="s" s="1756">
        <v>30</v>
      </c>
      <c r="U63" t="s" s="1757">
        <v>30</v>
      </c>
      <c r="V63" t="n" s="1758">
        <v>83.33</v>
      </c>
      <c r="W63" t="n" s="1759">
        <v>0.0</v>
      </c>
      <c r="X63" t="n" s="1760">
        <v>0.0</v>
      </c>
      <c r="Y63" t="n" s="1761">
        <v>71.43</v>
      </c>
      <c r="Z63" t="n" s="1762">
        <v>77.38</v>
      </c>
      <c r="AA63" t="n" s="1763">
        <v>46.43</v>
      </c>
      <c r="AB63" t="n" s="1764">
        <v>41.85</v>
      </c>
    </row>
    <row r="64">
      <c r="A64" t="s" s="1765">
        <v>95</v>
      </c>
      <c r="B64" s="1766">
        <f>HYPERLINK("D:\Java\git\MethodDemosGit\MethodDemos\output\groundtruth\TUW-201167.pdf")</f>
      </c>
      <c r="C64" s="1767">
        <f>HYPERLINK("D:\Java\git\MethodDemosGit\MethodDemos\output\result\result-TUW-201167-xstream.xml")</f>
      </c>
      <c r="D64" s="1768">
        <f>HYPERLINK("D:\Java\git\MethodDemosGit\MethodDemos\output\extracted\parscit\parscit-TUW-201167-xstream.xml")</f>
      </c>
      <c r="E64" t="s" s="1769">
        <v>29</v>
      </c>
      <c r="F64" t="n" s="1770">
        <v>0.0</v>
      </c>
      <c r="G64" t="s" s="1771">
        <v>30</v>
      </c>
      <c r="H64" t="s" s="1772">
        <v>30</v>
      </c>
      <c r="I64" t="s" s="1773">
        <v>30</v>
      </c>
      <c r="J64" t="n" s="1774">
        <v>85.71</v>
      </c>
      <c r="K64" t="s" s="1775">
        <v>30</v>
      </c>
      <c r="L64" t="s" s="1776">
        <v>30</v>
      </c>
      <c r="M64" t="n" s="1777">
        <v>0.0</v>
      </c>
      <c r="N64" t="n" s="1778">
        <v>0.0</v>
      </c>
      <c r="O64" t="s" s="1779">
        <v>30</v>
      </c>
      <c r="P64" t="s" s="1780">
        <v>30</v>
      </c>
      <c r="Q64" t="s" s="1781">
        <v>30</v>
      </c>
      <c r="R64" t="s" s="1782">
        <v>30</v>
      </c>
      <c r="S64" t="s" s="1783">
        <v>30</v>
      </c>
      <c r="T64" t="s" s="1784">
        <v>30</v>
      </c>
      <c r="U64" t="s" s="1785">
        <v>30</v>
      </c>
      <c r="V64" t="n" s="1786">
        <v>85.71</v>
      </c>
      <c r="W64" t="n" s="1787">
        <v>0.0</v>
      </c>
      <c r="X64" t="n" s="1788">
        <v>0.0</v>
      </c>
      <c r="Y64" t="n" s="1789">
        <v>100.0</v>
      </c>
      <c r="Z64" t="n" s="1790">
        <v>62.5</v>
      </c>
      <c r="AA64" t="n" s="1791">
        <v>37.5</v>
      </c>
      <c r="AB64" t="n" s="1792">
        <v>33.93</v>
      </c>
    </row>
    <row r="65">
      <c r="A65" t="s" s="1793">
        <v>96</v>
      </c>
      <c r="B65" s="1794">
        <f>HYPERLINK("D:\Java\git\MethodDemosGit\MethodDemos\output\groundtruth\TUW-201821.pdf")</f>
      </c>
      <c r="C65" s="1795">
        <f>HYPERLINK("D:\Java\git\MethodDemosGit\MethodDemos\output\result\result-TUW-201821-xstream.xml")</f>
      </c>
      <c r="D65" s="1796">
        <f>HYPERLINK("D:\Java\git\MethodDemosGit\MethodDemos\output\extracted\parscit\parscit-TUW-201821-xstream.xml")</f>
      </c>
      <c r="E65" t="s" s="1797">
        <v>29</v>
      </c>
      <c r="F65" t="n" s="1798">
        <v>0.0</v>
      </c>
      <c r="G65" t="n" s="1799">
        <v>0.0</v>
      </c>
      <c r="H65" t="s" s="1800">
        <v>30</v>
      </c>
      <c r="I65" t="s" s="1801">
        <v>30</v>
      </c>
      <c r="J65" t="n" s="1802">
        <v>66.67</v>
      </c>
      <c r="K65" t="n" s="1803">
        <v>0.0</v>
      </c>
      <c r="L65" t="n" s="1804">
        <v>0.0</v>
      </c>
      <c r="M65" t="n" s="1805">
        <v>0.0</v>
      </c>
      <c r="N65" t="n" s="1806">
        <v>0.0</v>
      </c>
      <c r="O65" t="s" s="1807">
        <v>30</v>
      </c>
      <c r="P65" t="s" s="1808">
        <v>30</v>
      </c>
      <c r="Q65" t="s" s="1809">
        <v>30</v>
      </c>
      <c r="R65" t="s" s="1810">
        <v>30</v>
      </c>
      <c r="S65" t="s" s="1811">
        <v>30</v>
      </c>
      <c r="T65" t="n" s="1812">
        <v>0.0</v>
      </c>
      <c r="U65" t="s" s="1813">
        <v>30</v>
      </c>
      <c r="V65" t="n" s="1814">
        <v>83.33</v>
      </c>
      <c r="W65" t="n" s="1815">
        <v>0.0</v>
      </c>
      <c r="X65" t="n" s="1816">
        <v>0.0</v>
      </c>
      <c r="Y65" t="n" s="1817">
        <v>100.0</v>
      </c>
      <c r="Z65" t="n" s="1818">
        <v>55.36</v>
      </c>
      <c r="AA65" t="n" s="1819">
        <v>25.0</v>
      </c>
      <c r="AB65" t="n" s="1820">
        <v>20.83</v>
      </c>
    </row>
    <row r="66">
      <c r="A66" t="s" s="1821">
        <v>97</v>
      </c>
      <c r="B66" s="1822">
        <f>HYPERLINK("D:\Java\git\MethodDemosGit\MethodDemos\output\groundtruth\TUW-202034.pdf")</f>
      </c>
      <c r="C66" s="1823">
        <f>HYPERLINK("D:\Java\git\MethodDemosGit\MethodDemos\output\result\result-TUW-202034-xstream.xml")</f>
      </c>
      <c r="D66" s="1824">
        <f>HYPERLINK("D:\Java\git\MethodDemosGit\MethodDemos\output\extracted\parscit\parscit-TUW-202034-xstream.xml")</f>
      </c>
      <c r="E66" t="s" s="1825">
        <v>38</v>
      </c>
      <c r="F66" t="n" s="1826">
        <v>0.0</v>
      </c>
      <c r="G66" t="n" s="1827">
        <v>0.0</v>
      </c>
      <c r="H66" t="n" s="1828">
        <v>0.0</v>
      </c>
      <c r="I66" t="s" s="1829">
        <v>30</v>
      </c>
      <c r="J66" t="n" s="1830">
        <v>25.0</v>
      </c>
      <c r="K66" t="s" s="1831">
        <v>30</v>
      </c>
      <c r="L66" t="s" s="1832">
        <v>30</v>
      </c>
      <c r="M66" t="n" s="1833">
        <v>0.0</v>
      </c>
      <c r="N66" t="n" s="1834">
        <v>0.0</v>
      </c>
      <c r="O66" t="s" s="1835">
        <v>30</v>
      </c>
      <c r="P66" t="s" s="1836">
        <v>30</v>
      </c>
      <c r="Q66" t="s" s="1837">
        <v>30</v>
      </c>
      <c r="R66" t="s" s="1838">
        <v>30</v>
      </c>
      <c r="S66" t="s" s="1839">
        <v>30</v>
      </c>
      <c r="T66" t="n" s="1840">
        <v>0.0</v>
      </c>
      <c r="U66" t="s" s="1841">
        <v>30</v>
      </c>
      <c r="V66" t="n" s="1842">
        <v>20.0</v>
      </c>
      <c r="W66" t="n" s="1843">
        <v>0.0</v>
      </c>
      <c r="X66" t="n" s="1844">
        <v>0.0</v>
      </c>
      <c r="Y66" t="n" s="1845">
        <v>95.24</v>
      </c>
      <c r="Z66" t="n" s="1846">
        <v>36.9</v>
      </c>
      <c r="AA66" t="n" s="1847">
        <v>18.98</v>
      </c>
      <c r="AB66" t="n" s="1848">
        <v>12.75</v>
      </c>
    </row>
    <row r="67">
      <c r="A67" t="s" s="1849">
        <v>98</v>
      </c>
      <c r="B67" s="1850">
        <f>HYPERLINK("D:\Java\git\MethodDemosGit\MethodDemos\output\groundtruth\TUW-202824.pdf")</f>
      </c>
      <c r="C67" s="1851">
        <f>HYPERLINK("D:\Java\git\MethodDemosGit\MethodDemos\output\result\result-TUW-202824-xstream.xml")</f>
      </c>
      <c r="D67" s="1852">
        <f>HYPERLINK("D:\Java\git\MethodDemosGit\MethodDemos\output\extracted\parscit\parscit-TUW-202824-xstream.xml")</f>
      </c>
      <c r="E67" t="s" s="1853">
        <v>29</v>
      </c>
      <c r="F67" t="n" s="1854">
        <v>100.0</v>
      </c>
      <c r="G67" t="n" s="1855">
        <v>0.0</v>
      </c>
      <c r="H67" t="s" s="1856">
        <v>30</v>
      </c>
      <c r="I67" t="s" s="1857">
        <v>30</v>
      </c>
      <c r="J67" t="n" s="1858">
        <v>85.71</v>
      </c>
      <c r="K67" t="n" s="1859">
        <v>0.0</v>
      </c>
      <c r="L67" t="n" s="1860">
        <v>0.0</v>
      </c>
      <c r="M67" t="n" s="1861">
        <v>0.0</v>
      </c>
      <c r="N67" t="n" s="1862">
        <v>0.0</v>
      </c>
      <c r="O67" t="s" s="1863">
        <v>30</v>
      </c>
      <c r="P67" t="s" s="1864">
        <v>30</v>
      </c>
      <c r="Q67" t="s" s="1865">
        <v>30</v>
      </c>
      <c r="R67" t="s" s="1866">
        <v>30</v>
      </c>
      <c r="S67" t="s" s="1867">
        <v>30</v>
      </c>
      <c r="T67" t="s" s="1868">
        <v>30</v>
      </c>
      <c r="U67" t="s" s="1869">
        <v>30</v>
      </c>
      <c r="V67" t="n" s="1870">
        <v>0.0</v>
      </c>
      <c r="W67" t="s" s="1871">
        <v>30</v>
      </c>
      <c r="X67" t="s" s="1872">
        <v>30</v>
      </c>
      <c r="Y67" t="n" s="1873">
        <v>75.0</v>
      </c>
      <c r="Z67" t="n" s="1874">
        <v>62.5</v>
      </c>
      <c r="AA67" t="n" s="1875">
        <v>34.38</v>
      </c>
      <c r="AB67" t="n" s="1876">
        <v>28.97</v>
      </c>
    </row>
    <row r="68">
      <c r="A68" t="s" s="1877">
        <v>99</v>
      </c>
      <c r="B68" s="1878">
        <f>HYPERLINK("D:\Java\git\MethodDemosGit\MethodDemos\output\groundtruth\TUW-203409.pdf")</f>
      </c>
      <c r="C68" s="1879">
        <f>HYPERLINK("D:\Java\git\MethodDemosGit\MethodDemos\output\result\result-TUW-203409-xstream.xml")</f>
      </c>
      <c r="D68" s="1880">
        <f>HYPERLINK("D:\Java\git\MethodDemosGit\MethodDemos\output\extracted\parscit\parscit-TUW-203409-xstream.xml")</f>
      </c>
      <c r="E68" t="s" s="1881">
        <v>29</v>
      </c>
      <c r="F68" t="n" s="1882">
        <v>100.0</v>
      </c>
      <c r="G68" t="n" s="1883">
        <v>0.0</v>
      </c>
      <c r="H68" t="s" s="1884">
        <v>30</v>
      </c>
      <c r="I68" t="n" s="1885">
        <v>0.0</v>
      </c>
      <c r="J68" t="n" s="1886">
        <v>0.0</v>
      </c>
      <c r="K68" t="s" s="1887">
        <v>30</v>
      </c>
      <c r="L68" t="s" s="1888">
        <v>30</v>
      </c>
      <c r="M68" t="n" s="1889">
        <v>0.0</v>
      </c>
      <c r="N68" t="n" s="1890">
        <v>0.0</v>
      </c>
      <c r="O68" t="s" s="1891">
        <v>30</v>
      </c>
      <c r="P68" t="s" s="1892">
        <v>30</v>
      </c>
      <c r="Q68" t="s" s="1893">
        <v>30</v>
      </c>
      <c r="R68" t="s" s="1894">
        <v>30</v>
      </c>
      <c r="S68" t="s" s="1895">
        <v>30</v>
      </c>
      <c r="T68" t="s" s="1896">
        <v>30</v>
      </c>
      <c r="U68" t="s" s="1897">
        <v>30</v>
      </c>
      <c r="V68" t="n" s="1898">
        <v>85.71</v>
      </c>
      <c r="W68" t="n" s="1899">
        <v>0.0</v>
      </c>
      <c r="X68" t="s" s="1900">
        <v>30</v>
      </c>
      <c r="Y68" t="s" s="1901">
        <v>30</v>
      </c>
      <c r="Z68" t="n" s="1902">
        <v>58.33</v>
      </c>
      <c r="AA68" t="n" s="1903">
        <v>25.0</v>
      </c>
      <c r="AB68" t="n" s="1904">
        <v>23.21</v>
      </c>
    </row>
    <row r="69">
      <c r="A69" t="s" s="1905">
        <v>100</v>
      </c>
      <c r="B69" s="1906">
        <f>HYPERLINK("D:\Java\git\MethodDemosGit\MethodDemos\output\groundtruth\TUW-203924.pdf")</f>
      </c>
      <c r="C69" s="1907">
        <f>HYPERLINK("D:\Java\git\MethodDemosGit\MethodDemos\output\result\result-TUW-203924-xstream.xml")</f>
      </c>
      <c r="D69" s="1908">
        <f>HYPERLINK("D:\Java\git\MethodDemosGit\MethodDemos\output\extracted\parscit\parscit-TUW-203924-xstream.xml")</f>
      </c>
      <c r="E69" t="s" s="1909">
        <v>29</v>
      </c>
      <c r="F69" t="n" s="1910">
        <v>100.0</v>
      </c>
      <c r="G69" t="n" s="1911">
        <v>0.0</v>
      </c>
      <c r="H69" t="s" s="1912">
        <v>30</v>
      </c>
      <c r="I69" t="n" s="1913">
        <v>0.0</v>
      </c>
      <c r="J69" t="n" s="1914">
        <v>0.0</v>
      </c>
      <c r="K69" t="s" s="1915">
        <v>30</v>
      </c>
      <c r="L69" t="s" s="1916">
        <v>30</v>
      </c>
      <c r="M69" t="n" s="1917">
        <v>0.0</v>
      </c>
      <c r="N69" t="n" s="1918">
        <v>0.0</v>
      </c>
      <c r="O69" t="s" s="1919">
        <v>30</v>
      </c>
      <c r="P69" t="s" s="1920">
        <v>30</v>
      </c>
      <c r="Q69" t="s" s="1921">
        <v>30</v>
      </c>
      <c r="R69" t="s" s="1922">
        <v>30</v>
      </c>
      <c r="S69" t="s" s="1923">
        <v>30</v>
      </c>
      <c r="T69" t="s" s="1924">
        <v>30</v>
      </c>
      <c r="U69" t="s" s="1925">
        <v>30</v>
      </c>
      <c r="V69" t="n" s="1926">
        <v>54.55</v>
      </c>
      <c r="W69" t="n" s="1927">
        <v>0.0</v>
      </c>
      <c r="X69" t="n" s="1928">
        <v>0.0</v>
      </c>
      <c r="Y69" t="n" s="1929">
        <v>74.29</v>
      </c>
      <c r="Z69" t="n" s="1930">
        <v>65.0</v>
      </c>
      <c r="AA69" t="n" s="1931">
        <v>20.91</v>
      </c>
      <c r="AB69" t="n" s="1932">
        <v>22.88</v>
      </c>
    </row>
    <row r="70">
      <c r="A70" t="s" s="1933">
        <v>101</v>
      </c>
      <c r="B70" s="1934">
        <f>HYPERLINK("D:\Java\git\MethodDemosGit\MethodDemos\output\groundtruth\TUW-204724.pdf")</f>
      </c>
      <c r="C70" s="1935">
        <f>HYPERLINK("D:\Java\git\MethodDemosGit\MethodDemos\output\result\result-TUW-204724-xstream.xml")</f>
      </c>
      <c r="D70" s="1936">
        <f>HYPERLINK("D:\Java\git\MethodDemosGit\MethodDemos\output\extracted\parscit\parscit-TUW-204724-xstream.xml")</f>
      </c>
      <c r="E70" t="s" s="1937">
        <v>33</v>
      </c>
      <c r="F70" t="n" s="1938">
        <v>100.0</v>
      </c>
      <c r="G70" t="n" s="1939">
        <v>0.0</v>
      </c>
      <c r="H70" t="s" s="1940">
        <v>30</v>
      </c>
      <c r="I70" t="n" s="1941">
        <v>0.0</v>
      </c>
      <c r="J70" t="n" s="1942">
        <v>66.67</v>
      </c>
      <c r="K70" t="n" s="1943">
        <v>0.0</v>
      </c>
      <c r="L70" t="n" s="1944">
        <v>0.0</v>
      </c>
      <c r="M70" t="n" s="1945">
        <v>0.0</v>
      </c>
      <c r="N70" t="n" s="1946">
        <v>0.0</v>
      </c>
      <c r="O70" t="s" s="1947">
        <v>30</v>
      </c>
      <c r="P70" t="s" s="1948">
        <v>30</v>
      </c>
      <c r="Q70" t="s" s="1949">
        <v>30</v>
      </c>
      <c r="R70" t="s" s="1950">
        <v>30</v>
      </c>
      <c r="S70" t="s" s="1951">
        <v>30</v>
      </c>
      <c r="T70" t="s" s="1952">
        <v>30</v>
      </c>
      <c r="U70" t="s" s="1953">
        <v>30</v>
      </c>
      <c r="V70" t="n" s="1954">
        <v>40.0</v>
      </c>
      <c r="W70" t="n" s="1955">
        <v>0.0</v>
      </c>
      <c r="X70" t="n" s="1956">
        <v>0.0</v>
      </c>
      <c r="Y70" t="n" s="1957">
        <v>86.96</v>
      </c>
      <c r="Z70" t="n" s="1958">
        <v>70.23</v>
      </c>
      <c r="AA70" t="n" s="1959">
        <v>26.94</v>
      </c>
      <c r="AB70" t="n" s="1960">
        <v>24.47</v>
      </c>
    </row>
    <row r="71">
      <c r="A71" t="s" s="1961">
        <v>102</v>
      </c>
      <c r="B71" s="1962">
        <f>HYPERLINK("D:\Java\git\MethodDemosGit\MethodDemos\output\groundtruth\TUW-205557.pdf")</f>
      </c>
      <c r="C71" s="1963">
        <f>HYPERLINK("D:\Java\git\MethodDemosGit\MethodDemos\output\result\result-TUW-205557-xstream.xml")</f>
      </c>
      <c r="D71" s="1964">
        <f>HYPERLINK("D:\Java\git\MethodDemosGit\MethodDemos\output\extracted\parscit\parscit-TUW-205557-xstream.xml")</f>
      </c>
      <c r="E71" t="s" s="1965">
        <v>29</v>
      </c>
      <c r="F71" t="n" s="1966">
        <v>100.0</v>
      </c>
      <c r="G71" t="n" s="1967">
        <v>0.0</v>
      </c>
      <c r="H71" t="s" s="1968">
        <v>30</v>
      </c>
      <c r="I71" t="s" s="1969">
        <v>30</v>
      </c>
      <c r="J71" t="n" s="1970">
        <v>0.0</v>
      </c>
      <c r="K71" t="s" s="1971">
        <v>30</v>
      </c>
      <c r="L71" t="s" s="1972">
        <v>30</v>
      </c>
      <c r="M71" t="n" s="1973">
        <v>0.0</v>
      </c>
      <c r="N71" t="n" s="1974">
        <v>0.0</v>
      </c>
      <c r="O71" t="s" s="1975">
        <v>30</v>
      </c>
      <c r="P71" t="s" s="1976">
        <v>30</v>
      </c>
      <c r="Q71" t="s" s="1977">
        <v>30</v>
      </c>
      <c r="R71" t="s" s="1978">
        <v>30</v>
      </c>
      <c r="S71" t="s" s="1979">
        <v>30</v>
      </c>
      <c r="T71" t="s" s="1980">
        <v>30</v>
      </c>
      <c r="U71" t="s" s="1981">
        <v>30</v>
      </c>
      <c r="V71" t="n" s="1982">
        <v>0.0</v>
      </c>
      <c r="W71" t="s" s="1983">
        <v>30</v>
      </c>
      <c r="X71" t="s" s="1984">
        <v>30</v>
      </c>
      <c r="Y71" t="n" s="1985">
        <v>100.0</v>
      </c>
      <c r="Z71" t="n" s="1986">
        <v>50.0</v>
      </c>
      <c r="AA71" t="n" s="1987">
        <v>33.33</v>
      </c>
      <c r="AB71" t="n" s="1988">
        <v>28.57</v>
      </c>
    </row>
    <row r="72">
      <c r="A72" t="s" s="1989">
        <v>103</v>
      </c>
      <c r="B72" s="1990">
        <f>HYPERLINK("D:\Java\git\MethodDemosGit\MethodDemos\output\groundtruth\TUW-205933.pdf")</f>
      </c>
      <c r="C72" s="1991">
        <f>HYPERLINK("D:\Java\git\MethodDemosGit\MethodDemos\output\result\result-TUW-205933-xstream.xml")</f>
      </c>
      <c r="D72" s="1992">
        <f>HYPERLINK("D:\Java\git\MethodDemosGit\MethodDemos\output\extracted\parscit\parscit-TUW-205933-xstream.xml")</f>
      </c>
      <c r="E72" t="s" s="1993">
        <v>33</v>
      </c>
      <c r="F72" t="n" s="1994">
        <v>0.0</v>
      </c>
      <c r="G72" t="n" s="1995">
        <v>0.0</v>
      </c>
      <c r="H72" t="s" s="1996">
        <v>30</v>
      </c>
      <c r="I72" t="n" s="1997">
        <v>0.0</v>
      </c>
      <c r="J72" t="n" s="1998">
        <v>0.0</v>
      </c>
      <c r="K72" t="s" s="1999">
        <v>30</v>
      </c>
      <c r="L72" t="s" s="2000">
        <v>30</v>
      </c>
      <c r="M72" t="s" s="2001">
        <v>30</v>
      </c>
      <c r="N72" t="s" s="2002">
        <v>30</v>
      </c>
      <c r="O72" t="n" s="2003">
        <v>0.0</v>
      </c>
      <c r="P72" t="s" s="2004">
        <v>30</v>
      </c>
      <c r="Q72" t="s" s="2005">
        <v>30</v>
      </c>
      <c r="R72" t="s" s="2006">
        <v>30</v>
      </c>
      <c r="S72" t="s" s="2007">
        <v>30</v>
      </c>
      <c r="T72" t="s" s="2008">
        <v>30</v>
      </c>
      <c r="U72" t="s" s="2009">
        <v>30</v>
      </c>
      <c r="V72" t="n" s="2010">
        <v>33.33</v>
      </c>
      <c r="W72" t="s" s="2011">
        <v>30</v>
      </c>
      <c r="X72" t="n" s="2012">
        <v>0.0</v>
      </c>
      <c r="Y72" t="n" s="2013">
        <v>85.71</v>
      </c>
      <c r="Z72" t="n" s="2014">
        <v>44.44</v>
      </c>
      <c r="AA72" t="n" s="2015">
        <v>13.54</v>
      </c>
      <c r="AB72" t="n" s="2016">
        <v>14.88</v>
      </c>
    </row>
    <row r="73">
      <c r="A73" t="s" s="2017">
        <v>104</v>
      </c>
      <c r="B73" s="2018">
        <f>HYPERLINK("D:\Java\git\MethodDemosGit\MethodDemos\output\groundtruth\TUW-213513.pdf")</f>
      </c>
      <c r="C73" s="2019">
        <f>HYPERLINK("D:\Java\git\MethodDemosGit\MethodDemos\output\result\result-TUW-213513-xstream.xml")</f>
      </c>
      <c r="D73" s="2020">
        <f>HYPERLINK("D:\Java\git\MethodDemosGit\MethodDemos\output\extracted\parscit\parscit-TUW-213513-xstream.xml")</f>
      </c>
      <c r="E73" t="s" s="2021">
        <v>29</v>
      </c>
      <c r="F73" t="n" s="2022">
        <v>0.0</v>
      </c>
      <c r="G73" t="s" s="2023">
        <v>30</v>
      </c>
      <c r="H73" t="s" s="2024">
        <v>30</v>
      </c>
      <c r="I73" t="s" s="2025">
        <v>30</v>
      </c>
      <c r="J73" t="n" s="2026">
        <v>66.67</v>
      </c>
      <c r="K73" t="n" s="2027">
        <v>0.0</v>
      </c>
      <c r="L73" t="n" s="2028">
        <v>0.0</v>
      </c>
      <c r="M73" t="n" s="2029">
        <v>0.0</v>
      </c>
      <c r="N73" t="n" s="2030">
        <v>0.0</v>
      </c>
      <c r="O73" t="s" s="2031">
        <v>30</v>
      </c>
      <c r="P73" t="s" s="2032">
        <v>30</v>
      </c>
      <c r="Q73" t="s" s="2033">
        <v>30</v>
      </c>
      <c r="R73" t="s" s="2034">
        <v>30</v>
      </c>
      <c r="S73" t="s" s="2035">
        <v>30</v>
      </c>
      <c r="T73" t="s" s="2036">
        <v>30</v>
      </c>
      <c r="U73" t="s" s="2037">
        <v>30</v>
      </c>
      <c r="V73" t="n" s="2038">
        <v>85.71</v>
      </c>
      <c r="W73" t="n" s="2039">
        <v>0.0</v>
      </c>
      <c r="X73" t="n" s="2040">
        <v>0.0</v>
      </c>
      <c r="Y73" t="n" s="2041">
        <v>100.0</v>
      </c>
      <c r="Z73" t="n" s="2042">
        <v>56.25</v>
      </c>
      <c r="AA73" t="n" s="2043">
        <v>30.0</v>
      </c>
      <c r="AB73" t="n" s="2044">
        <v>25.24</v>
      </c>
    </row>
    <row r="74">
      <c r="A74" t="s" s="2045">
        <v>105</v>
      </c>
      <c r="B74" s="2046">
        <f>HYPERLINK("D:\Java\git\MethodDemosGit\MethodDemos\output\groundtruth\TUW-216744.pdf")</f>
      </c>
      <c r="C74" s="2047">
        <f>HYPERLINK("D:\Java\git\MethodDemosGit\MethodDemos\output\result\result-TUW-216744-xstream.xml")</f>
      </c>
      <c r="D74" s="2048">
        <f>HYPERLINK("D:\Java\git\MethodDemosGit\MethodDemos\output\extracted\parscit\parscit-TUW-216744-xstream.xml")</f>
      </c>
      <c r="E74" t="s" s="2049">
        <v>29</v>
      </c>
      <c r="F74" t="n" s="2050">
        <v>100.0</v>
      </c>
      <c r="G74" t="n" s="2051">
        <v>0.0</v>
      </c>
      <c r="H74" t="s" s="2052">
        <v>30</v>
      </c>
      <c r="I74" t="n" s="2053">
        <v>0.0</v>
      </c>
      <c r="J74" t="n" s="2054">
        <v>0.0</v>
      </c>
      <c r="K74" t="s" s="2055">
        <v>30</v>
      </c>
      <c r="L74" t="s" s="2056">
        <v>30</v>
      </c>
      <c r="M74" t="n" s="2057">
        <v>0.0</v>
      </c>
      <c r="N74" t="n" s="2058">
        <v>0.0</v>
      </c>
      <c r="O74" t="n" s="2059">
        <v>0.0</v>
      </c>
      <c r="P74" t="s" s="2060">
        <v>30</v>
      </c>
      <c r="Q74" t="s" s="2061">
        <v>30</v>
      </c>
      <c r="R74" t="s" s="2062">
        <v>30</v>
      </c>
      <c r="S74" t="s" s="2063">
        <v>30</v>
      </c>
      <c r="T74" t="n" s="2064">
        <v>0.0</v>
      </c>
      <c r="U74" t="s" s="2065">
        <v>30</v>
      </c>
      <c r="V74" t="n" s="2066">
        <v>60.0</v>
      </c>
      <c r="W74" t="n" s="2067">
        <v>0.0</v>
      </c>
      <c r="X74" t="n" s="2068">
        <v>0.0</v>
      </c>
      <c r="Y74" t="n" s="2069">
        <v>94.12</v>
      </c>
      <c r="Z74" t="n" s="2070">
        <v>62.5</v>
      </c>
      <c r="AA74" t="n" s="2071">
        <v>21.99</v>
      </c>
      <c r="AB74" t="n" s="2072">
        <v>21.18</v>
      </c>
    </row>
    <row r="75">
      <c r="A75" t="s" s="2073">
        <v>106</v>
      </c>
      <c r="B75" s="2074">
        <f>HYPERLINK("D:\Java\git\MethodDemosGit\MethodDemos\output\groundtruth\TUW-217690.pdf")</f>
      </c>
      <c r="C75" s="2075">
        <f>HYPERLINK("D:\Java\git\MethodDemosGit\MethodDemos\output\result\result-TUW-217690-xstream.xml")</f>
      </c>
      <c r="D75" s="2076">
        <f>HYPERLINK("D:\Java\git\MethodDemosGit\MethodDemos\output\extracted\parscit\parscit-TUW-217690-xstream.xml")</f>
      </c>
      <c r="E75" t="s" s="2077">
        <v>29</v>
      </c>
      <c r="F75" t="n" s="2078">
        <v>0.0</v>
      </c>
      <c r="G75" t="n" s="2079">
        <v>0.0</v>
      </c>
      <c r="H75" t="s" s="2080">
        <v>30</v>
      </c>
      <c r="I75" t="n" s="2081">
        <v>0.0</v>
      </c>
      <c r="J75" t="n" s="2082">
        <v>0.0</v>
      </c>
      <c r="K75" t="s" s="2083">
        <v>30</v>
      </c>
      <c r="L75" t="s" s="2084">
        <v>30</v>
      </c>
      <c r="M75" t="n" s="2085">
        <v>0.0</v>
      </c>
      <c r="N75" t="n" s="2086">
        <v>0.0</v>
      </c>
      <c r="O75" t="s" s="2087">
        <v>30</v>
      </c>
      <c r="P75" t="s" s="2088">
        <v>30</v>
      </c>
      <c r="Q75" t="s" s="2089">
        <v>30</v>
      </c>
      <c r="R75" t="s" s="2090">
        <v>30</v>
      </c>
      <c r="S75" t="s" s="2091">
        <v>30</v>
      </c>
      <c r="T75" t="s" s="2092">
        <v>30</v>
      </c>
      <c r="U75" t="s" s="2093">
        <v>30</v>
      </c>
      <c r="V75" t="n" s="2094">
        <v>75.0</v>
      </c>
      <c r="W75" t="n" s="2095">
        <v>0.0</v>
      </c>
      <c r="X75" t="n" s="2096">
        <v>0.0</v>
      </c>
      <c r="Y75" t="n" s="2097">
        <v>100.0</v>
      </c>
      <c r="Z75" t="n" s="2098">
        <v>40.0</v>
      </c>
      <c r="AA75" t="n" s="2099">
        <v>20.0</v>
      </c>
      <c r="AB75" t="n" s="2100">
        <v>17.5</v>
      </c>
    </row>
    <row r="76">
      <c r="A76" t="s" s="2101">
        <v>107</v>
      </c>
      <c r="B76" s="2102">
        <f>HYPERLINK("D:\Java\git\MethodDemosGit\MethodDemos\output\groundtruth\TUW-217971.pdf")</f>
      </c>
      <c r="C76" s="2103">
        <f>HYPERLINK("D:\Java\git\MethodDemosGit\MethodDemos\output\result\result-TUW-217971-xstream.xml")</f>
      </c>
      <c r="D76" s="2104">
        <f>HYPERLINK("D:\Java\git\MethodDemosGit\MethodDemos\output\extracted\parscit\parscit-TUW-217971-xstream.xml")</f>
      </c>
      <c r="E76" t="s" s="2105">
        <v>29</v>
      </c>
      <c r="F76" t="n" s="2106">
        <v>0.0</v>
      </c>
      <c r="G76" t="n" s="2107">
        <v>0.0</v>
      </c>
      <c r="H76" t="s" s="2108">
        <v>30</v>
      </c>
      <c r="I76" t="s" s="2109">
        <v>30</v>
      </c>
      <c r="J76" t="n" s="2110">
        <v>100.0</v>
      </c>
      <c r="K76" t="s" s="2111">
        <v>30</v>
      </c>
      <c r="L76" t="s" s="2112">
        <v>30</v>
      </c>
      <c r="M76" t="n" s="2113">
        <v>0.0</v>
      </c>
      <c r="N76" t="n" s="2114">
        <v>0.0</v>
      </c>
      <c r="O76" t="s" s="2115">
        <v>30</v>
      </c>
      <c r="P76" t="s" s="2116">
        <v>30</v>
      </c>
      <c r="Q76" t="s" s="2117">
        <v>30</v>
      </c>
      <c r="R76" t="s" s="2118">
        <v>30</v>
      </c>
      <c r="S76" t="s" s="2119">
        <v>30</v>
      </c>
      <c r="T76" t="s" s="2120">
        <v>30</v>
      </c>
      <c r="U76" t="s" s="2121">
        <v>30</v>
      </c>
      <c r="V76" t="n" s="2122">
        <v>73.68</v>
      </c>
      <c r="W76" t="n" s="2123">
        <v>0.0</v>
      </c>
      <c r="X76" t="n" s="2124">
        <v>0.0</v>
      </c>
      <c r="Y76" t="n" s="2125">
        <v>100.0</v>
      </c>
      <c r="Z76" t="n" s="2126">
        <v>69.44</v>
      </c>
      <c r="AA76" t="n" s="2127">
        <v>30.0</v>
      </c>
      <c r="AB76" t="n" s="2128">
        <v>30.41</v>
      </c>
    </row>
    <row r="77">
      <c r="A77" t="s" s="2129">
        <v>108</v>
      </c>
      <c r="B77" s="2130">
        <f>HYPERLINK("D:\Java\git\MethodDemosGit\MethodDemos\output\groundtruth\TUW-221215.pdf")</f>
      </c>
      <c r="C77" s="2131">
        <f>HYPERLINK("D:\Java\git\MethodDemosGit\MethodDemos\output\result\result-TUW-221215-xstream.xml")</f>
      </c>
      <c r="D77" s="2132">
        <f>HYPERLINK("D:\Java\git\MethodDemosGit\MethodDemos\output\extracted\parscit\parscit-TUW-221215-xstream.xml")</f>
      </c>
      <c r="E77" t="s" s="2133">
        <v>38</v>
      </c>
      <c r="F77" t="n" s="2134">
        <v>0.0</v>
      </c>
      <c r="G77" t="n" s="2135">
        <v>0.0</v>
      </c>
      <c r="H77" t="n" s="2136">
        <v>0.0</v>
      </c>
      <c r="I77" t="s" s="2137">
        <v>30</v>
      </c>
      <c r="J77" t="n" s="2138">
        <v>0.0</v>
      </c>
      <c r="K77" t="s" s="2139">
        <v>30</v>
      </c>
      <c r="L77" t="s" s="2140">
        <v>30</v>
      </c>
      <c r="M77" t="n" s="2141">
        <v>0.0</v>
      </c>
      <c r="N77" t="n" s="2142">
        <v>0.0</v>
      </c>
      <c r="O77" t="s" s="2143">
        <v>30</v>
      </c>
      <c r="P77" t="s" s="2144">
        <v>30</v>
      </c>
      <c r="Q77" t="s" s="2145">
        <v>30</v>
      </c>
      <c r="R77" t="s" s="2146">
        <v>30</v>
      </c>
      <c r="S77" t="s" s="2147">
        <v>30</v>
      </c>
      <c r="T77" t="n" s="2148">
        <v>0.0</v>
      </c>
      <c r="U77" t="s" s="2149">
        <v>30</v>
      </c>
      <c r="V77" t="n" s="2150">
        <v>8.16</v>
      </c>
      <c r="W77" t="n" s="2151">
        <v>0.0</v>
      </c>
      <c r="X77" t="n" s="2152">
        <v>0.0</v>
      </c>
      <c r="Y77" t="n" s="2153">
        <v>86.36</v>
      </c>
      <c r="Z77" t="n" s="2154">
        <v>24.47</v>
      </c>
      <c r="AA77" t="n" s="2155">
        <v>8.33</v>
      </c>
      <c r="AB77" t="n" s="2156">
        <v>8.59</v>
      </c>
    </row>
    <row r="78">
      <c r="A78" t="s" s="2157">
        <v>109</v>
      </c>
      <c r="B78" s="2158">
        <f>HYPERLINK("D:\Java\git\MethodDemosGit\MethodDemos\output\groundtruth\TUW-223906.pdf")</f>
      </c>
      <c r="C78" s="2159">
        <f>HYPERLINK("D:\Java\git\MethodDemosGit\MethodDemos\output\result\result-TUW-223906-xstream.xml")</f>
      </c>
      <c r="D78" s="2160">
        <f>HYPERLINK("D:\Java\git\MethodDemosGit\MethodDemos\output\extracted\parscit\parscit-TUW-223906-xstream.xml")</f>
      </c>
      <c r="E78" t="s" s="2161">
        <v>29</v>
      </c>
      <c r="F78" t="n" s="2162">
        <v>100.0</v>
      </c>
      <c r="G78" t="n" s="2163">
        <v>0.0</v>
      </c>
      <c r="H78" t="s" s="2164">
        <v>30</v>
      </c>
      <c r="I78" t="s" s="2165">
        <v>30</v>
      </c>
      <c r="J78" t="n" s="2166">
        <v>66.67</v>
      </c>
      <c r="K78" t="n" s="2167">
        <v>0.0</v>
      </c>
      <c r="L78" t="n" s="2168">
        <v>0.0</v>
      </c>
      <c r="M78" t="n" s="2169">
        <v>0.0</v>
      </c>
      <c r="N78" t="n" s="2170">
        <v>0.0</v>
      </c>
      <c r="O78" t="n" s="2171">
        <v>0.0</v>
      </c>
      <c r="P78" t="s" s="2172">
        <v>30</v>
      </c>
      <c r="Q78" t="s" s="2173">
        <v>30</v>
      </c>
      <c r="R78" t="s" s="2174">
        <v>30</v>
      </c>
      <c r="S78" t="s" s="2175">
        <v>30</v>
      </c>
      <c r="T78" t="n" s="2176">
        <v>0.0</v>
      </c>
      <c r="U78" t="s" s="2177">
        <v>30</v>
      </c>
      <c r="V78" t="n" s="2178">
        <v>75.0</v>
      </c>
      <c r="W78" t="n" s="2179">
        <v>0.0</v>
      </c>
      <c r="X78" t="n" s="2180">
        <v>0.0</v>
      </c>
      <c r="Y78" t="n" s="2181">
        <v>100.0</v>
      </c>
      <c r="Z78" t="n" s="2182">
        <v>81.25</v>
      </c>
      <c r="AA78" t="n" s="2183">
        <v>28.85</v>
      </c>
      <c r="AB78" t="n" s="2184">
        <v>26.28</v>
      </c>
    </row>
    <row r="79">
      <c r="A79" t="s" s="2185">
        <v>110</v>
      </c>
      <c r="B79" s="2186">
        <f>HYPERLINK("D:\Java\git\MethodDemosGit\MethodDemos\output\groundtruth\TUW-223973.pdf")</f>
      </c>
      <c r="C79" s="2187">
        <f>HYPERLINK("D:\Java\git\MethodDemosGit\MethodDemos\output\result\result-TUW-223973-xstream.xml")</f>
      </c>
      <c r="D79" s="2188">
        <f>HYPERLINK("D:\Java\git\MethodDemosGit\MethodDemos\output\extracted\parscit\parscit-TUW-223973-xstream.xml")</f>
      </c>
      <c r="E79" t="s" s="2189">
        <v>57</v>
      </c>
      <c r="F79" t="n" s="2190">
        <v>0.0</v>
      </c>
      <c r="G79" t="n" s="2191">
        <v>0.0</v>
      </c>
      <c r="H79" t="s" s="2192">
        <v>30</v>
      </c>
      <c r="I79" t="n" s="2193">
        <v>0.0</v>
      </c>
      <c r="J79" t="n" s="2194">
        <v>80.0</v>
      </c>
      <c r="K79" t="s" s="2195">
        <v>30</v>
      </c>
      <c r="L79" t="s" s="2196">
        <v>30</v>
      </c>
      <c r="M79" t="n" s="2197">
        <v>0.0</v>
      </c>
      <c r="N79" t="n" s="2198">
        <v>0.0</v>
      </c>
      <c r="O79" t="s" s="2199">
        <v>30</v>
      </c>
      <c r="P79" t="s" s="2200">
        <v>30</v>
      </c>
      <c r="Q79" t="s" s="2201">
        <v>30</v>
      </c>
      <c r="R79" t="s" s="2202">
        <v>30</v>
      </c>
      <c r="S79" t="s" s="2203">
        <v>30</v>
      </c>
      <c r="T79" t="s" s="2204">
        <v>30</v>
      </c>
      <c r="U79" t="s" s="2205">
        <v>30</v>
      </c>
      <c r="V79" t="n" s="2206">
        <v>62.5</v>
      </c>
      <c r="W79" t="n" s="2207">
        <v>0.0</v>
      </c>
      <c r="X79" t="n" s="2208">
        <v>0.0</v>
      </c>
      <c r="Y79" t="n" s="2209">
        <v>97.78</v>
      </c>
      <c r="Z79" t="n" s="2210">
        <v>59.52</v>
      </c>
      <c r="AA79" t="n" s="2211">
        <v>25.12</v>
      </c>
      <c r="AB79" t="n" s="2212">
        <v>24.03</v>
      </c>
    </row>
    <row r="80">
      <c r="A80" t="s" s="2213">
        <v>111</v>
      </c>
      <c r="B80" s="2214">
        <f>HYPERLINK("D:\Java\git\MethodDemosGit\MethodDemos\output\groundtruth\TUW-225252.pdf")</f>
      </c>
      <c r="C80" s="2215">
        <f>HYPERLINK("D:\Java\git\MethodDemosGit\MethodDemos\output\result\result-TUW-225252-xstream.xml")</f>
      </c>
      <c r="D80" s="2216">
        <f>HYPERLINK("D:\Java\git\MethodDemosGit\MethodDemos\output\extracted\parscit\parscit-TUW-225252-xstream.xml")</f>
      </c>
      <c r="E80" t="s" s="2217">
        <v>29</v>
      </c>
      <c r="F80" t="n" s="2218">
        <v>100.0</v>
      </c>
      <c r="G80" t="s" s="2219">
        <v>30</v>
      </c>
      <c r="H80" t="s" s="2220">
        <v>30</v>
      </c>
      <c r="I80" t="s" s="2221">
        <v>30</v>
      </c>
      <c r="J80" t="n" s="2222">
        <v>88.89</v>
      </c>
      <c r="K80" t="s" s="2223">
        <v>30</v>
      </c>
      <c r="L80" t="s" s="2224">
        <v>30</v>
      </c>
      <c r="M80" t="n" s="2225">
        <v>0.0</v>
      </c>
      <c r="N80" t="n" s="2226">
        <v>0.0</v>
      </c>
      <c r="O80" t="s" s="2227">
        <v>30</v>
      </c>
      <c r="P80" t="s" s="2228">
        <v>30</v>
      </c>
      <c r="Q80" t="s" s="2229">
        <v>30</v>
      </c>
      <c r="R80" t="s" s="2230">
        <v>30</v>
      </c>
      <c r="S80" t="s" s="2231">
        <v>30</v>
      </c>
      <c r="T80" t="s" s="2232">
        <v>30</v>
      </c>
      <c r="U80" t="s" s="2233">
        <v>30</v>
      </c>
      <c r="V80" t="n" s="2234">
        <v>66.67</v>
      </c>
      <c r="W80" t="n" s="2235">
        <v>0.0</v>
      </c>
      <c r="X80" t="n" s="2236">
        <v>0.0</v>
      </c>
      <c r="Y80" t="n" s="2237">
        <v>100.0</v>
      </c>
      <c r="Z80" t="n" s="2238">
        <v>86.67</v>
      </c>
      <c r="AA80" t="n" s="2239">
        <v>45.83</v>
      </c>
      <c r="AB80" t="n" s="2240">
        <v>44.44</v>
      </c>
    </row>
    <row r="81">
      <c r="A81" t="s" s="2241">
        <v>112</v>
      </c>
      <c r="B81" s="2242">
        <f>HYPERLINK("D:\Java\git\MethodDemosGit\MethodDemos\output\groundtruth\TUW-226000.pdf")</f>
      </c>
      <c r="C81" s="2243">
        <f>HYPERLINK("D:\Java\git\MethodDemosGit\MethodDemos\output\result\result-TUW-226000-xstream.xml")</f>
      </c>
      <c r="D81" s="2244">
        <f>HYPERLINK("D:\Java\git\MethodDemosGit\MethodDemos\output\extracted\parscit\parscit-TUW-226000-xstream.xml")</f>
      </c>
      <c r="E81" t="s" s="2245">
        <v>29</v>
      </c>
      <c r="F81" t="n" s="2246">
        <v>100.0</v>
      </c>
      <c r="G81" t="n" s="2247">
        <v>0.0</v>
      </c>
      <c r="H81" t="s" s="2248">
        <v>30</v>
      </c>
      <c r="I81" t="n" s="2249">
        <v>0.0</v>
      </c>
      <c r="J81" t="n" s="2250">
        <v>0.0</v>
      </c>
      <c r="K81" t="s" s="2251">
        <v>30</v>
      </c>
      <c r="L81" t="s" s="2252">
        <v>30</v>
      </c>
      <c r="M81" t="n" s="2253">
        <v>0.0</v>
      </c>
      <c r="N81" t="n" s="2254">
        <v>0.0</v>
      </c>
      <c r="O81" t="s" s="2255">
        <v>30</v>
      </c>
      <c r="P81" t="s" s="2256">
        <v>30</v>
      </c>
      <c r="Q81" t="s" s="2257">
        <v>30</v>
      </c>
      <c r="R81" t="s" s="2258">
        <v>30</v>
      </c>
      <c r="S81" t="s" s="2259">
        <v>30</v>
      </c>
      <c r="T81" t="s" s="2260">
        <v>30</v>
      </c>
      <c r="U81" t="s" s="2261">
        <v>30</v>
      </c>
      <c r="V81" t="n" s="2262">
        <v>80.0</v>
      </c>
      <c r="W81" t="n" s="2263">
        <v>0.0</v>
      </c>
      <c r="X81" t="n" s="2264">
        <v>0.0</v>
      </c>
      <c r="Y81" t="n" s="2265">
        <v>84.62</v>
      </c>
      <c r="Z81" t="n" s="2266">
        <v>67.92</v>
      </c>
      <c r="AA81" t="n" s="2267">
        <v>25.86</v>
      </c>
      <c r="AB81" t="n" s="2268">
        <v>26.46</v>
      </c>
    </row>
    <row r="82">
      <c r="A82" t="s" s="2269">
        <v>113</v>
      </c>
      <c r="B82" s="2270">
        <f>HYPERLINK("D:\Java\git\MethodDemosGit\MethodDemos\output\groundtruth\TUW-226016.pdf")</f>
      </c>
      <c r="C82" s="2271">
        <f>HYPERLINK("D:\Java\git\MethodDemosGit\MethodDemos\output\result\result-TUW-226016-xstream.xml")</f>
      </c>
      <c r="D82" s="2272">
        <f>HYPERLINK("D:\Java\git\MethodDemosGit\MethodDemos\output\extracted\parscit\parscit-TUW-226016-xstream.xml")</f>
      </c>
      <c r="E82" t="s" s="2273">
        <v>38</v>
      </c>
      <c r="F82" t="n" s="2274">
        <v>0.0</v>
      </c>
      <c r="G82" t="n" s="2275">
        <v>0.0</v>
      </c>
      <c r="H82" t="n" s="2276">
        <v>0.0</v>
      </c>
      <c r="I82" t="s" s="2277">
        <v>30</v>
      </c>
      <c r="J82" t="n" s="2278">
        <v>0.0</v>
      </c>
      <c r="K82" t="s" s="2279">
        <v>30</v>
      </c>
      <c r="L82" t="s" s="2280">
        <v>30</v>
      </c>
      <c r="M82" t="n" s="2281">
        <v>0.0</v>
      </c>
      <c r="N82" t="n" s="2282">
        <v>0.0</v>
      </c>
      <c r="O82" t="s" s="2283">
        <v>30</v>
      </c>
      <c r="P82" t="s" s="2284">
        <v>30</v>
      </c>
      <c r="Q82" t="s" s="2285">
        <v>30</v>
      </c>
      <c r="R82" t="s" s="2286">
        <v>30</v>
      </c>
      <c r="S82" t="s" s="2287">
        <v>30</v>
      </c>
      <c r="T82" t="n" s="2288">
        <v>0.0</v>
      </c>
      <c r="U82" t="s" s="2289">
        <v>30</v>
      </c>
      <c r="V82" t="n" s="2290">
        <v>42.86</v>
      </c>
      <c r="W82" t="n" s="2291">
        <v>0.0</v>
      </c>
      <c r="X82" t="n" s="2292">
        <v>0.0</v>
      </c>
      <c r="Y82" t="n" s="2293">
        <v>0.0</v>
      </c>
      <c r="Z82" t="n" s="2294">
        <v>18.18</v>
      </c>
      <c r="AA82" t="n" s="2295">
        <v>3.21</v>
      </c>
      <c r="AB82" t="n" s="2296">
        <v>3.9</v>
      </c>
    </row>
    <row r="83">
      <c r="A83" t="s" s="2297">
        <v>114</v>
      </c>
      <c r="B83" s="2298">
        <f>HYPERLINK("D:\Java\git\MethodDemosGit\MethodDemos\output\groundtruth\TUW-228620.pdf")</f>
      </c>
      <c r="C83" s="2299">
        <f>HYPERLINK("D:\Java\git\MethodDemosGit\MethodDemos\output\result\result-TUW-228620-xstream.xml")</f>
      </c>
      <c r="D83" s="2300">
        <f>HYPERLINK("D:\Java\git\MethodDemosGit\MethodDemos\output\extracted\parscit\parscit-TUW-228620-xstream.xml")</f>
      </c>
      <c r="E83" t="s" s="2301">
        <v>33</v>
      </c>
      <c r="F83" t="n" s="2302">
        <v>0.0</v>
      </c>
      <c r="G83" t="n" s="2303">
        <v>0.0</v>
      </c>
      <c r="H83" t="s" s="2304">
        <v>30</v>
      </c>
      <c r="I83" t="n" s="2305">
        <v>0.0</v>
      </c>
      <c r="J83" t="n" s="2306">
        <v>0.0</v>
      </c>
      <c r="K83" t="n" s="2307">
        <v>0.0</v>
      </c>
      <c r="L83" t="n" s="2308">
        <v>0.0</v>
      </c>
      <c r="M83" t="n" s="2309">
        <v>0.0</v>
      </c>
      <c r="N83" t="n" s="2310">
        <v>0.0</v>
      </c>
      <c r="O83" t="n" s="2311">
        <v>0.0</v>
      </c>
      <c r="P83" t="s" s="2312">
        <v>30</v>
      </c>
      <c r="Q83" t="s" s="2313">
        <v>30</v>
      </c>
      <c r="R83" t="s" s="2314">
        <v>30</v>
      </c>
      <c r="S83" t="s" s="2315">
        <v>30</v>
      </c>
      <c r="T83" t="s" s="2316">
        <v>30</v>
      </c>
      <c r="U83" t="n" s="2317">
        <v>0.0</v>
      </c>
      <c r="V83" t="n" s="2318">
        <v>0.0</v>
      </c>
      <c r="W83" t="s" s="2319">
        <v>30</v>
      </c>
      <c r="X83" t="n" s="2320">
        <v>0.0</v>
      </c>
      <c r="Y83" t="n" s="2321">
        <v>98.88</v>
      </c>
      <c r="Z83" t="n" s="2322">
        <v>25.0</v>
      </c>
      <c r="AA83" t="n" s="2323">
        <v>7.52</v>
      </c>
      <c r="AB83" t="n" s="2324">
        <v>7.61</v>
      </c>
    </row>
    <row r="84">
      <c r="A84" t="s" s="2325">
        <v>115</v>
      </c>
      <c r="B84" s="2326">
        <f>HYPERLINK("D:\Java\git\MethodDemosGit\MethodDemos\output\groundtruth\TUW-231707.pdf")</f>
      </c>
      <c r="C84" s="2327">
        <f>HYPERLINK("D:\Java\git\MethodDemosGit\MethodDemos\output\result\result-TUW-231707-xstream.xml")</f>
      </c>
      <c r="D84" s="2328">
        <f>HYPERLINK("D:\Java\git\MethodDemosGit\MethodDemos\output\extracted\parscit\parscit-TUW-231707-xstream.xml")</f>
      </c>
      <c r="E84" t="s" s="2329">
        <v>57</v>
      </c>
      <c r="F84" t="n" s="2330">
        <v>100.0</v>
      </c>
      <c r="G84" t="n" s="2331">
        <v>0.0</v>
      </c>
      <c r="H84" t="s" s="2332">
        <v>30</v>
      </c>
      <c r="I84" t="s" s="2333">
        <v>30</v>
      </c>
      <c r="J84" t="n" s="2334">
        <v>66.67</v>
      </c>
      <c r="K84" t="s" s="2335">
        <v>30</v>
      </c>
      <c r="L84" t="s" s="2336">
        <v>30</v>
      </c>
      <c r="M84" t="n" s="2337">
        <v>0.0</v>
      </c>
      <c r="N84" t="n" s="2338">
        <v>0.0</v>
      </c>
      <c r="O84" t="s" s="2339">
        <v>30</v>
      </c>
      <c r="P84" t="s" s="2340">
        <v>30</v>
      </c>
      <c r="Q84" t="s" s="2341">
        <v>30</v>
      </c>
      <c r="R84" t="s" s="2342">
        <v>30</v>
      </c>
      <c r="S84" t="s" s="2343">
        <v>30</v>
      </c>
      <c r="T84" t="s" s="2344">
        <v>30</v>
      </c>
      <c r="U84" t="s" s="2345">
        <v>30</v>
      </c>
      <c r="V84" t="n" s="2346">
        <v>52.63</v>
      </c>
      <c r="W84" t="n" s="2347">
        <v>0.0</v>
      </c>
      <c r="X84" t="n" s="2348">
        <v>0.0</v>
      </c>
      <c r="Y84" t="n" s="2349">
        <v>100.0</v>
      </c>
      <c r="Z84" t="n" s="2350">
        <v>80.36</v>
      </c>
      <c r="AA84" t="n" s="2351">
        <v>37.96</v>
      </c>
      <c r="AB84" t="n" s="2352">
        <v>35.48</v>
      </c>
    </row>
    <row r="85">
      <c r="A85" t="s" s="2353">
        <v>116</v>
      </c>
      <c r="B85" s="2354">
        <f>HYPERLINK("D:\Java\git\MethodDemosGit\MethodDemos\output\groundtruth\TUW-233317.pdf")</f>
      </c>
      <c r="C85" s="2355">
        <f>HYPERLINK("D:\Java\git\MethodDemosGit\MethodDemos\output\result\result-TUW-233317-xstream.xml")</f>
      </c>
      <c r="D85" s="2356">
        <f>HYPERLINK("D:\Java\git\MethodDemosGit\MethodDemos\output\extracted\parscit\parscit-TUW-233317-xstream.xml")</f>
      </c>
      <c r="E85" t="s" s="2357">
        <v>29</v>
      </c>
      <c r="F85" t="n" s="2358">
        <v>100.0</v>
      </c>
      <c r="G85" t="n" s="2359">
        <v>0.0</v>
      </c>
      <c r="H85" t="s" s="2360">
        <v>30</v>
      </c>
      <c r="I85" t="n" s="2361">
        <v>0.0</v>
      </c>
      <c r="J85" t="n" s="2362">
        <v>0.0</v>
      </c>
      <c r="K85" t="n" s="2363">
        <v>0.0</v>
      </c>
      <c r="L85" t="n" s="2364">
        <v>0.0</v>
      </c>
      <c r="M85" t="n" s="2365">
        <v>0.0</v>
      </c>
      <c r="N85" t="n" s="2366">
        <v>0.0</v>
      </c>
      <c r="O85" t="s" s="2367">
        <v>30</v>
      </c>
      <c r="P85" t="s" s="2368">
        <v>30</v>
      </c>
      <c r="Q85" t="s" s="2369">
        <v>30</v>
      </c>
      <c r="R85" t="s" s="2370">
        <v>30</v>
      </c>
      <c r="S85" t="s" s="2371">
        <v>30</v>
      </c>
      <c r="T85" t="s" s="2372">
        <v>30</v>
      </c>
      <c r="U85" t="s" s="2373">
        <v>30</v>
      </c>
      <c r="V85" t="n" s="2374">
        <v>60.0</v>
      </c>
      <c r="W85" t="n" s="2375">
        <v>0.0</v>
      </c>
      <c r="X85" t="n" s="2376">
        <v>0.0</v>
      </c>
      <c r="Y85" t="n" s="2377">
        <v>100.0</v>
      </c>
      <c r="Z85" t="n" s="2378">
        <v>65.0</v>
      </c>
      <c r="AA85" t="n" s="2379">
        <v>21.67</v>
      </c>
      <c r="AB85" t="n" s="2380">
        <v>21.67</v>
      </c>
    </row>
    <row r="86">
      <c r="A86" t="s" s="2381">
        <v>117</v>
      </c>
      <c r="B86" s="2382">
        <f>HYPERLINK("D:\Java\git\MethodDemosGit\MethodDemos\output\groundtruth\TUW-233657.pdf")</f>
      </c>
      <c r="C86" s="2383">
        <f>HYPERLINK("D:\Java\git\MethodDemosGit\MethodDemos\output\result\result-TUW-233657-xstream.xml")</f>
      </c>
      <c r="D86" s="2384">
        <f>HYPERLINK("D:\Java\git\MethodDemosGit\MethodDemos\output\extracted\parscit\parscit-TUW-233657-xstream.xml")</f>
      </c>
      <c r="E86" t="s" s="2385">
        <v>29</v>
      </c>
      <c r="F86" t="n" s="2386">
        <v>100.0</v>
      </c>
      <c r="G86" t="n" s="2387">
        <v>0.0</v>
      </c>
      <c r="H86" t="s" s="2388">
        <v>30</v>
      </c>
      <c r="I86" t="n" s="2389">
        <v>0.0</v>
      </c>
      <c r="J86" t="n" s="2390">
        <v>50.0</v>
      </c>
      <c r="K86" t="n" s="2391">
        <v>0.0</v>
      </c>
      <c r="L86" t="n" s="2392">
        <v>0.0</v>
      </c>
      <c r="M86" t="n" s="2393">
        <v>0.0</v>
      </c>
      <c r="N86" t="n" s="2394">
        <v>0.0</v>
      </c>
      <c r="O86" t="s" s="2395">
        <v>30</v>
      </c>
      <c r="P86" t="s" s="2396">
        <v>30</v>
      </c>
      <c r="Q86" t="s" s="2397">
        <v>30</v>
      </c>
      <c r="R86" t="s" s="2398">
        <v>30</v>
      </c>
      <c r="S86" t="s" s="2399">
        <v>30</v>
      </c>
      <c r="T86" t="s" s="2400">
        <v>30</v>
      </c>
      <c r="U86" t="s" s="2401">
        <v>30</v>
      </c>
      <c r="V86" t="n" s="2402">
        <v>62.5</v>
      </c>
      <c r="W86" t="n" s="2403">
        <v>0.0</v>
      </c>
      <c r="X86" t="n" s="2404">
        <v>0.0</v>
      </c>
      <c r="Y86" t="n" s="2405">
        <v>91.67</v>
      </c>
      <c r="Z86" t="n" s="2406">
        <v>80.36</v>
      </c>
      <c r="AA86" t="n" s="2407">
        <v>24.18</v>
      </c>
      <c r="AB86" t="n" s="2408">
        <v>25.35</v>
      </c>
    </row>
    <row r="87">
      <c r="A87" t="s" s="2409">
        <v>118</v>
      </c>
      <c r="B87" s="2410">
        <f>HYPERLINK("D:\Java\git\MethodDemosGit\MethodDemos\output\groundtruth\TUW-236063.pdf")</f>
      </c>
      <c r="C87" s="2411">
        <f>HYPERLINK("D:\Java\git\MethodDemosGit\MethodDemos\output\result\result-TUW-236063-xstream.xml")</f>
      </c>
      <c r="D87" s="2412">
        <f>HYPERLINK("D:\Java\git\MethodDemosGit\MethodDemos\output\extracted\parscit\parscit-TUW-236063-xstream.xml")</f>
      </c>
      <c r="E87" t="s" s="2413">
        <v>29</v>
      </c>
      <c r="F87" t="n" s="2414">
        <v>100.0</v>
      </c>
      <c r="G87" t="n" s="2415">
        <v>0.0</v>
      </c>
      <c r="H87" t="s" s="2416">
        <v>30</v>
      </c>
      <c r="I87" t="s" s="2417">
        <v>30</v>
      </c>
      <c r="J87" t="n" s="2418">
        <v>0.0</v>
      </c>
      <c r="K87" t="s" s="2419">
        <v>30</v>
      </c>
      <c r="L87" t="s" s="2420">
        <v>30</v>
      </c>
      <c r="M87" t="n" s="2421">
        <v>0.0</v>
      </c>
      <c r="N87" t="n" s="2422">
        <v>0.0</v>
      </c>
      <c r="O87" t="s" s="2423">
        <v>30</v>
      </c>
      <c r="P87" t="s" s="2424">
        <v>30</v>
      </c>
      <c r="Q87" t="s" s="2425">
        <v>30</v>
      </c>
      <c r="R87" t="s" s="2426">
        <v>30</v>
      </c>
      <c r="S87" t="s" s="2427">
        <v>30</v>
      </c>
      <c r="T87" t="s" s="2428">
        <v>30</v>
      </c>
      <c r="U87" t="s" s="2429">
        <v>30</v>
      </c>
      <c r="V87" t="n" s="2430">
        <v>85.71</v>
      </c>
      <c r="W87" t="n" s="2431">
        <v>0.0</v>
      </c>
      <c r="X87" t="n" s="2432">
        <v>0.0</v>
      </c>
      <c r="Y87" t="n" s="2433">
        <v>100.0</v>
      </c>
      <c r="Z87" t="n" s="2434">
        <v>68.75</v>
      </c>
      <c r="AA87" t="n" s="2435">
        <v>33.33</v>
      </c>
      <c r="AB87" t="n" s="2436">
        <v>31.75</v>
      </c>
    </row>
    <row r="88">
      <c r="A88" t="s" s="2437">
        <v>119</v>
      </c>
      <c r="B88" s="2438">
        <f>HYPERLINK("D:\Java\git\MethodDemosGit\MethodDemos\output\groundtruth\TUW-236120.pdf")</f>
      </c>
      <c r="C88" s="2439">
        <f>HYPERLINK("D:\Java\git\MethodDemosGit\MethodDemos\output\result\result-TUW-236120-xstream.xml")</f>
      </c>
      <c r="D88" s="2440">
        <f>HYPERLINK("D:\Java\git\MethodDemosGit\MethodDemos\output\extracted\parscit\parscit-TUW-236120-xstream.xml")</f>
      </c>
      <c r="E88" t="s" s="2441">
        <v>29</v>
      </c>
      <c r="F88" t="n" s="2442">
        <v>100.0</v>
      </c>
      <c r="G88" t="n" s="2443">
        <v>0.0</v>
      </c>
      <c r="H88" t="s" s="2444">
        <v>30</v>
      </c>
      <c r="I88" t="n" s="2445">
        <v>0.0</v>
      </c>
      <c r="J88" t="n" s="2446">
        <v>0.0</v>
      </c>
      <c r="K88" t="n" s="2447">
        <v>0.0</v>
      </c>
      <c r="L88" t="n" s="2448">
        <v>0.0</v>
      </c>
      <c r="M88" t="n" s="2449">
        <v>0.0</v>
      </c>
      <c r="N88" t="n" s="2450">
        <v>0.0</v>
      </c>
      <c r="O88" t="s" s="2451">
        <v>30</v>
      </c>
      <c r="P88" t="s" s="2452">
        <v>30</v>
      </c>
      <c r="Q88" t="s" s="2453">
        <v>30</v>
      </c>
      <c r="R88" t="s" s="2454">
        <v>30</v>
      </c>
      <c r="S88" t="s" s="2455">
        <v>30</v>
      </c>
      <c r="T88" t="s" s="2456">
        <v>30</v>
      </c>
      <c r="U88" t="s" s="2457">
        <v>30</v>
      </c>
      <c r="V88" t="n" s="2458">
        <v>47.06</v>
      </c>
      <c r="W88" t="n" s="2459">
        <v>0.0</v>
      </c>
      <c r="X88" t="n" s="2460">
        <v>0.0</v>
      </c>
      <c r="Y88" t="n" s="2461">
        <v>73.33</v>
      </c>
      <c r="Z88" t="n" s="2462">
        <v>70.0</v>
      </c>
      <c r="AA88" t="n" s="2463">
        <v>15.94</v>
      </c>
      <c r="AB88" t="n" s="2464">
        <v>18.37</v>
      </c>
    </row>
    <row r="89">
      <c r="A89" t="s" s="2465">
        <v>120</v>
      </c>
      <c r="B89" s="2466">
        <f>HYPERLINK("D:\Java\git\MethodDemosGit\MethodDemos\output\groundtruth\TUW-237297.pdf")</f>
      </c>
      <c r="C89" s="2467">
        <f>HYPERLINK("D:\Java\git\MethodDemosGit\MethodDemos\output\result\result-TUW-237297-xstream.xml")</f>
      </c>
      <c r="D89" s="2468">
        <f>HYPERLINK("D:\Java\git\MethodDemosGit\MethodDemos\output\extracted\parscit\parscit-TUW-237297-xstream.xml")</f>
      </c>
      <c r="E89" t="s" s="2469">
        <v>29</v>
      </c>
      <c r="F89" t="n" s="2470">
        <v>0.0</v>
      </c>
      <c r="G89" t="n" s="2471">
        <v>0.0</v>
      </c>
      <c r="H89" t="s" s="2472">
        <v>30</v>
      </c>
      <c r="I89" t="n" s="2473">
        <v>0.0</v>
      </c>
      <c r="J89" t="n" s="2474">
        <v>100.0</v>
      </c>
      <c r="K89" t="s" s="2475">
        <v>30</v>
      </c>
      <c r="L89" t="s" s="2476">
        <v>30</v>
      </c>
      <c r="M89" t="s" s="2477">
        <v>30</v>
      </c>
      <c r="N89" t="s" s="2478">
        <v>30</v>
      </c>
      <c r="O89" t="n" s="2479">
        <v>0.0</v>
      </c>
      <c r="P89" t="s" s="2480">
        <v>30</v>
      </c>
      <c r="Q89" t="s" s="2481">
        <v>30</v>
      </c>
      <c r="R89" t="s" s="2482">
        <v>30</v>
      </c>
      <c r="S89" t="s" s="2483">
        <v>30</v>
      </c>
      <c r="T89" t="s" s="2484">
        <v>30</v>
      </c>
      <c r="U89" t="s" s="2485">
        <v>30</v>
      </c>
      <c r="V89" t="n" s="2486">
        <v>50.0</v>
      </c>
      <c r="W89" t="s" s="2487">
        <v>30</v>
      </c>
      <c r="X89" t="n" s="2488">
        <v>0.0</v>
      </c>
      <c r="Y89" t="n" s="2489">
        <v>94.12</v>
      </c>
      <c r="Z89" t="n" s="2490">
        <v>58.33</v>
      </c>
      <c r="AA89" t="n" s="2491">
        <v>36.11</v>
      </c>
      <c r="AB89" t="n" s="2492">
        <v>30.51</v>
      </c>
    </row>
    <row r="90">
      <c r="A90" t="s" s="2493">
        <v>121</v>
      </c>
      <c r="B90" s="2494">
        <f>HYPERLINK("D:\Java\git\MethodDemosGit\MethodDemos\output\groundtruth\TUW-240858.pdf")</f>
      </c>
      <c r="C90" s="2495">
        <f>HYPERLINK("D:\Java\git\MethodDemosGit\MethodDemos\output\result\result-TUW-240858-xstream.xml")</f>
      </c>
      <c r="D90" s="2496">
        <f>HYPERLINK("D:\Java\git\MethodDemosGit\MethodDemos\output\extracted\parscit\parscit-TUW-240858-xstream.xml")</f>
      </c>
      <c r="E90" t="s" s="2497">
        <v>29</v>
      </c>
      <c r="F90" t="n" s="2498">
        <v>100.0</v>
      </c>
      <c r="G90" t="n" s="2499">
        <v>0.0</v>
      </c>
      <c r="H90" t="s" s="2500">
        <v>30</v>
      </c>
      <c r="I90" t="s" s="2501">
        <v>30</v>
      </c>
      <c r="J90" t="n" s="2502">
        <v>0.0</v>
      </c>
      <c r="K90" t="n" s="2503">
        <v>0.0</v>
      </c>
      <c r="L90" t="n" s="2504">
        <v>0.0</v>
      </c>
      <c r="M90" t="n" s="2505">
        <v>0.0</v>
      </c>
      <c r="N90" t="n" s="2506">
        <v>0.0</v>
      </c>
      <c r="O90" t="s" s="2507">
        <v>30</v>
      </c>
      <c r="P90" t="s" s="2508">
        <v>30</v>
      </c>
      <c r="Q90" t="s" s="2509">
        <v>30</v>
      </c>
      <c r="R90" t="s" s="2510">
        <v>30</v>
      </c>
      <c r="S90" t="s" s="2511">
        <v>30</v>
      </c>
      <c r="T90" t="s" s="2512">
        <v>30</v>
      </c>
      <c r="U90" t="s" s="2513">
        <v>30</v>
      </c>
      <c r="V90" t="n" s="2514">
        <v>66.67</v>
      </c>
      <c r="W90" t="n" s="2515">
        <v>0.0</v>
      </c>
      <c r="X90" t="n" s="2516">
        <v>0.0</v>
      </c>
      <c r="Y90" t="n" s="2517">
        <v>92.31</v>
      </c>
      <c r="Z90" t="n" s="2518">
        <v>64.74</v>
      </c>
      <c r="AA90" t="n" s="2519">
        <v>23.54</v>
      </c>
      <c r="AB90" t="n" s="2520">
        <v>23.54</v>
      </c>
    </row>
    <row r="91">
      <c r="A91" t="s" s="2521">
        <v>122</v>
      </c>
      <c r="B91" s="2522">
        <f>HYPERLINK("D:\Java\git\MethodDemosGit\MethodDemos\output\groundtruth\TUW-245336.pdf")</f>
      </c>
      <c r="C91" s="2523">
        <f>HYPERLINK("D:\Java\git\MethodDemosGit\MethodDemos\output\result\result-TUW-245336-xstream.xml")</f>
      </c>
      <c r="D91" s="2524">
        <f>HYPERLINK("D:\Java\git\MethodDemosGit\MethodDemos\output\extracted\parscit\parscit-TUW-245336-xstream.xml")</f>
      </c>
      <c r="E91" t="s" s="2525">
        <v>57</v>
      </c>
      <c r="F91" t="n" s="2526">
        <v>100.0</v>
      </c>
      <c r="G91" t="n" s="2527">
        <v>0.0</v>
      </c>
      <c r="H91" t="s" s="2528">
        <v>30</v>
      </c>
      <c r="I91" t="s" s="2529">
        <v>30</v>
      </c>
      <c r="J91" t="n" s="2530">
        <v>66.67</v>
      </c>
      <c r="K91" t="s" s="2531">
        <v>30</v>
      </c>
      <c r="L91" t="s" s="2532">
        <v>30</v>
      </c>
      <c r="M91" t="s" s="2533">
        <v>30</v>
      </c>
      <c r="N91" t="s" s="2534">
        <v>30</v>
      </c>
      <c r="O91" t="s" s="2535">
        <v>30</v>
      </c>
      <c r="P91" t="s" s="2536">
        <v>30</v>
      </c>
      <c r="Q91" t="s" s="2537">
        <v>30</v>
      </c>
      <c r="R91" t="s" s="2538">
        <v>30</v>
      </c>
      <c r="S91" t="s" s="2539">
        <v>30</v>
      </c>
      <c r="T91" t="s" s="2540">
        <v>30</v>
      </c>
      <c r="U91" t="s" s="2541">
        <v>30</v>
      </c>
      <c r="V91" t="n" s="2542">
        <v>66.67</v>
      </c>
      <c r="W91" t="n" s="2543">
        <v>0.0</v>
      </c>
      <c r="X91" t="n" s="2544">
        <v>0.0</v>
      </c>
      <c r="Y91" t="n" s="2545">
        <v>97.78</v>
      </c>
      <c r="Z91" t="n" s="2546">
        <v>75.0</v>
      </c>
      <c r="AA91" t="n" s="2547">
        <v>56.52</v>
      </c>
      <c r="AB91" t="n" s="2548">
        <v>47.3</v>
      </c>
    </row>
    <row r="92">
      <c r="A92" t="s" s="2549">
        <v>123</v>
      </c>
      <c r="B92" s="2550">
        <f>HYPERLINK("D:\Java\git\MethodDemosGit\MethodDemos\output\groundtruth\TUW-245799.pdf")</f>
      </c>
      <c r="C92" s="2551">
        <f>HYPERLINK("D:\Java\git\MethodDemosGit\MethodDemos\output\result\result-TUW-245799-xstream.xml")</f>
      </c>
      <c r="D92" s="2552">
        <f>HYPERLINK("D:\Java\git\MethodDemosGit\MethodDemos\output\extracted\parscit\parscit-TUW-245799-xstream.xml")</f>
      </c>
      <c r="E92" t="s" s="2553">
        <v>33</v>
      </c>
      <c r="F92" t="n" s="2554">
        <v>100.0</v>
      </c>
      <c r="G92" t="n" s="2555">
        <v>0.0</v>
      </c>
      <c r="H92" t="s" s="2556">
        <v>30</v>
      </c>
      <c r="I92" t="n" s="2557">
        <v>0.0</v>
      </c>
      <c r="J92" t="n" s="2558">
        <v>0.0</v>
      </c>
      <c r="K92" t="n" s="2559">
        <v>0.0</v>
      </c>
      <c r="L92" t="n" s="2560">
        <v>0.0</v>
      </c>
      <c r="M92" t="n" s="2561">
        <v>0.0</v>
      </c>
      <c r="N92" t="n" s="2562">
        <v>0.0</v>
      </c>
      <c r="O92" t="s" s="2563">
        <v>30</v>
      </c>
      <c r="P92" t="s" s="2564">
        <v>30</v>
      </c>
      <c r="Q92" t="s" s="2565">
        <v>30</v>
      </c>
      <c r="R92" t="s" s="2566">
        <v>30</v>
      </c>
      <c r="S92" t="s" s="2567">
        <v>30</v>
      </c>
      <c r="T92" t="n" s="2568">
        <v>0.0</v>
      </c>
      <c r="U92" t="s" s="2569">
        <v>30</v>
      </c>
      <c r="V92" t="n" s="2570">
        <v>28.57</v>
      </c>
      <c r="W92" t="n" s="2571">
        <v>0.0</v>
      </c>
      <c r="X92" t="n" s="2572">
        <v>0.0</v>
      </c>
      <c r="Y92" t="n" s="2573">
        <v>92.31</v>
      </c>
      <c r="Z92" t="n" s="2574">
        <v>83.33</v>
      </c>
      <c r="AA92" t="n" s="2575">
        <v>15.82</v>
      </c>
      <c r="AB92" t="n" s="2576">
        <v>16.99</v>
      </c>
    </row>
    <row r="93">
      <c r="A93" t="s" s="2577">
        <v>124</v>
      </c>
      <c r="B93" s="2578">
        <f>HYPERLINK("D:\Java\git\MethodDemosGit\MethodDemos\output\groundtruth\TUW-247301.pdf")</f>
      </c>
      <c r="C93" s="2579">
        <f>HYPERLINK("D:\Java\git\MethodDemosGit\MethodDemos\output\result\result-TUW-247301-xstream.xml")</f>
      </c>
      <c r="D93" s="2580">
        <f>HYPERLINK("D:\Java\git\MethodDemosGit\MethodDemos\output\extracted\parscit\parscit-TUW-247301-xstream.xml")</f>
      </c>
      <c r="E93" t="s" s="2581">
        <v>29</v>
      </c>
      <c r="F93" t="n" s="2582">
        <v>100.0</v>
      </c>
      <c r="G93" t="s" s="2583">
        <v>30</v>
      </c>
      <c r="H93" t="s" s="2584">
        <v>30</v>
      </c>
      <c r="I93" t="s" s="2585">
        <v>30</v>
      </c>
      <c r="J93" t="n" s="2586">
        <v>0.0</v>
      </c>
      <c r="K93" t="n" s="2587">
        <v>0.0</v>
      </c>
      <c r="L93" t="n" s="2588">
        <v>0.0</v>
      </c>
      <c r="M93" t="n" s="2589">
        <v>0.0</v>
      </c>
      <c r="N93" t="n" s="2590">
        <v>0.0</v>
      </c>
      <c r="O93" t="s" s="2591">
        <v>30</v>
      </c>
      <c r="P93" t="s" s="2592">
        <v>30</v>
      </c>
      <c r="Q93" t="s" s="2593">
        <v>30</v>
      </c>
      <c r="R93" t="s" s="2594">
        <v>30</v>
      </c>
      <c r="S93" t="s" s="2595">
        <v>30</v>
      </c>
      <c r="T93" t="s" s="2596">
        <v>30</v>
      </c>
      <c r="U93" t="s" s="2597">
        <v>30</v>
      </c>
      <c r="V93" t="n" s="2598">
        <v>85.71</v>
      </c>
      <c r="W93" t="n" s="2599">
        <v>0.0</v>
      </c>
      <c r="X93" t="n" s="2600">
        <v>0.0</v>
      </c>
      <c r="Y93" t="n" s="2601">
        <v>100.0</v>
      </c>
      <c r="Z93" t="n" s="2602">
        <v>68.75</v>
      </c>
      <c r="AA93" t="n" s="2603">
        <v>30.0</v>
      </c>
      <c r="AB93" t="n" s="2604">
        <v>28.57</v>
      </c>
    </row>
    <row r="94">
      <c r="A94" t="s" s="2605">
        <v>125</v>
      </c>
      <c r="B94" s="2606">
        <f>HYPERLINK("D:\Java\git\MethodDemosGit\MethodDemos\output\groundtruth\TUW-247741.pdf")</f>
      </c>
      <c r="C94" s="2607">
        <f>HYPERLINK("D:\Java\git\MethodDemosGit\MethodDemos\output\result\result-TUW-247741-xstream.xml")</f>
      </c>
      <c r="D94" s="2608">
        <f>HYPERLINK("D:\Java\git\MethodDemosGit\MethodDemos\output\extracted\parscit\parscit-TUW-247741-xstream.xml")</f>
      </c>
      <c r="E94" t="s" s="2609">
        <v>29</v>
      </c>
      <c r="F94" t="n" s="2610">
        <v>0.0</v>
      </c>
      <c r="G94" t="n" s="2611">
        <v>0.0</v>
      </c>
      <c r="H94" t="s" s="2612">
        <v>30</v>
      </c>
      <c r="I94" t="n" s="2613">
        <v>0.0</v>
      </c>
      <c r="J94" t="n" s="2614">
        <v>33.33</v>
      </c>
      <c r="K94" t="s" s="2615">
        <v>30</v>
      </c>
      <c r="L94" t="s" s="2616">
        <v>30</v>
      </c>
      <c r="M94" t="n" s="2617">
        <v>0.0</v>
      </c>
      <c r="N94" t="n" s="2618">
        <v>0.0</v>
      </c>
      <c r="O94" t="n" s="2619">
        <v>0.0</v>
      </c>
      <c r="P94" t="s" s="2620">
        <v>30</v>
      </c>
      <c r="Q94" t="s" s="2621">
        <v>30</v>
      </c>
      <c r="R94" t="s" s="2622">
        <v>30</v>
      </c>
      <c r="S94" t="s" s="2623">
        <v>30</v>
      </c>
      <c r="T94" t="n" s="2624">
        <v>0.0</v>
      </c>
      <c r="U94" t="s" s="2625">
        <v>30</v>
      </c>
      <c r="V94" t="n" s="2626">
        <v>52.63</v>
      </c>
      <c r="W94" t="n" s="2627">
        <v>0.0</v>
      </c>
      <c r="X94" t="n" s="2628">
        <v>0.0</v>
      </c>
      <c r="Y94" t="n" s="2629">
        <v>100.0</v>
      </c>
      <c r="Z94" t="n" s="2630">
        <v>48.96</v>
      </c>
      <c r="AA94" t="n" s="2631">
        <v>14.9</v>
      </c>
      <c r="AB94" t="n" s="2632">
        <v>15.5</v>
      </c>
    </row>
    <row r="95">
      <c r="A95" t="s" s="2633">
        <v>126</v>
      </c>
      <c r="B95" s="2634">
        <f>HYPERLINK("D:\Java\git\MethodDemosGit\MethodDemos\output\groundtruth\TUW-247743.pdf")</f>
      </c>
      <c r="C95" s="2635">
        <f>HYPERLINK("D:\Java\git\MethodDemosGit\MethodDemos\output\result\result-TUW-247743-xstream.xml")</f>
      </c>
      <c r="D95" s="2636">
        <f>HYPERLINK("D:\Java\git\MethodDemosGit\MethodDemos\output\extracted\parscit\parscit-TUW-247743-xstream.xml")</f>
      </c>
      <c r="E95" t="s" s="2637">
        <v>38</v>
      </c>
      <c r="F95" t="n" s="2638">
        <v>0.0</v>
      </c>
      <c r="G95" t="n" s="2639">
        <v>0.0</v>
      </c>
      <c r="H95" t="n" s="2640">
        <v>0.0</v>
      </c>
      <c r="I95" t="s" s="2641">
        <v>30</v>
      </c>
      <c r="J95" t="n" s="2642">
        <v>66.67</v>
      </c>
      <c r="K95" t="s" s="2643">
        <v>30</v>
      </c>
      <c r="L95" t="s" s="2644">
        <v>30</v>
      </c>
      <c r="M95" t="n" s="2645">
        <v>0.0</v>
      </c>
      <c r="N95" t="n" s="2646">
        <v>0.0</v>
      </c>
      <c r="O95" t="s" s="2647">
        <v>30</v>
      </c>
      <c r="P95" t="s" s="2648">
        <v>30</v>
      </c>
      <c r="Q95" t="s" s="2649">
        <v>30</v>
      </c>
      <c r="R95" t="s" s="2650">
        <v>30</v>
      </c>
      <c r="S95" t="s" s="2651">
        <v>30</v>
      </c>
      <c r="T95" t="n" s="2652">
        <v>0.0</v>
      </c>
      <c r="U95" t="s" s="2653">
        <v>30</v>
      </c>
      <c r="V95" t="n" s="2654">
        <v>0.0</v>
      </c>
      <c r="W95" t="n" s="2655">
        <v>0.0</v>
      </c>
      <c r="X95" t="n" s="2656">
        <v>0.0</v>
      </c>
      <c r="Y95" t="n" s="2657">
        <v>95.0</v>
      </c>
      <c r="Z95" t="n" s="2658">
        <v>37.5</v>
      </c>
      <c r="AA95" t="n" s="2659">
        <v>17.32</v>
      </c>
      <c r="AB95" t="n" s="2660">
        <v>14.7</v>
      </c>
    </row>
    <row r="96">
      <c r="A96" t="s" s="2661">
        <v>127</v>
      </c>
      <c r="B96" s="2662">
        <f>HYPERLINK("D:\Java\git\MethodDemosGit\MethodDemos\output\groundtruth\TUW-251544.pdf")</f>
      </c>
      <c r="C96" s="2663">
        <f>HYPERLINK("D:\Java\git\MethodDemosGit\MethodDemos\output\result\result-TUW-251544-xstream.xml")</f>
      </c>
      <c r="D96" s="2664">
        <f>HYPERLINK("D:\Java\git\MethodDemosGit\MethodDemos\output\extracted\parscit\parscit-TUW-251544-xstream.xml")</f>
      </c>
      <c r="E96" t="s" s="2665">
        <v>33</v>
      </c>
      <c r="F96" t="n" s="2666">
        <v>100.0</v>
      </c>
      <c r="G96" t="n" s="2667">
        <v>0.0</v>
      </c>
      <c r="H96" t="s" s="2668">
        <v>30</v>
      </c>
      <c r="I96" t="n" s="2669">
        <v>0.0</v>
      </c>
      <c r="J96" t="n" s="2670">
        <v>0.0</v>
      </c>
      <c r="K96" t="n" s="2671">
        <v>0.0</v>
      </c>
      <c r="L96" t="n" s="2672">
        <v>0.0</v>
      </c>
      <c r="M96" t="n" s="2673">
        <v>0.0</v>
      </c>
      <c r="N96" t="n" s="2674">
        <v>0.0</v>
      </c>
      <c r="O96" t="s" s="2675">
        <v>30</v>
      </c>
      <c r="P96" t="s" s="2676">
        <v>30</v>
      </c>
      <c r="Q96" t="s" s="2677">
        <v>30</v>
      </c>
      <c r="R96" t="s" s="2678">
        <v>30</v>
      </c>
      <c r="S96" t="s" s="2679">
        <v>30</v>
      </c>
      <c r="T96" t="s" s="2680">
        <v>30</v>
      </c>
      <c r="U96" t="s" s="2681">
        <v>30</v>
      </c>
      <c r="V96" t="n" s="2682">
        <v>50.0</v>
      </c>
      <c r="W96" t="n" s="2683">
        <v>0.0</v>
      </c>
      <c r="X96" t="n" s="2684">
        <v>0.0</v>
      </c>
      <c r="Y96" t="n" s="2685">
        <v>62.5</v>
      </c>
      <c r="Z96" t="n" s="2686">
        <v>68.75</v>
      </c>
      <c r="AA96" t="n" s="2687">
        <v>15.25</v>
      </c>
      <c r="AB96" t="n" s="2688">
        <v>17.71</v>
      </c>
    </row>
    <row r="97">
      <c r="A97" t="s" s="2689">
        <v>128</v>
      </c>
      <c r="B97" s="2690">
        <f>HYPERLINK("D:\Java\git\MethodDemosGit\MethodDemos\output\groundtruth\TUW-252847.pdf")</f>
      </c>
      <c r="C97" s="2691">
        <f>HYPERLINK("D:\Java\git\MethodDemosGit\MethodDemos\output\result\result-TUW-252847-xstream.xml")</f>
      </c>
      <c r="D97" s="2692">
        <f>HYPERLINK("D:\Java\git\MethodDemosGit\MethodDemos\output\extracted\parscit\parscit-TUW-252847-xstream.xml")</f>
      </c>
      <c r="E97" t="s" s="2693">
        <v>29</v>
      </c>
      <c r="F97" t="n" s="2694">
        <v>100.0</v>
      </c>
      <c r="G97" t="n" s="2695">
        <v>0.0</v>
      </c>
      <c r="H97" t="s" s="2696">
        <v>30</v>
      </c>
      <c r="I97" t="s" s="2697">
        <v>30</v>
      </c>
      <c r="J97" t="n" s="2698">
        <v>55.56</v>
      </c>
      <c r="K97" t="n" s="2699">
        <v>0.0</v>
      </c>
      <c r="L97" t="n" s="2700">
        <v>0.0</v>
      </c>
      <c r="M97" t="n" s="2701">
        <v>0.0</v>
      </c>
      <c r="N97" t="n" s="2702">
        <v>0.0</v>
      </c>
      <c r="O97" t="n" s="2703">
        <v>0.0</v>
      </c>
      <c r="P97" t="s" s="2704">
        <v>30</v>
      </c>
      <c r="Q97" t="s" s="2705">
        <v>30</v>
      </c>
      <c r="R97" t="s" s="2706">
        <v>30</v>
      </c>
      <c r="S97" t="s" s="2707">
        <v>30</v>
      </c>
      <c r="T97" t="n" s="2708">
        <v>0.0</v>
      </c>
      <c r="U97" t="s" s="2709">
        <v>30</v>
      </c>
      <c r="V97" t="n" s="2710">
        <v>93.33</v>
      </c>
      <c r="W97" t="n" s="2711">
        <v>0.0</v>
      </c>
      <c r="X97" t="n" s="2712">
        <v>0.0</v>
      </c>
      <c r="Y97" t="n" s="2713">
        <v>100.0</v>
      </c>
      <c r="Z97" t="n" s="2714">
        <v>82.29</v>
      </c>
      <c r="AA97" t="n" s="2715">
        <v>29.49</v>
      </c>
      <c r="AB97" t="n" s="2716">
        <v>26.84</v>
      </c>
    </row>
    <row r="98">
      <c r="A98" t="s" s="2717">
        <v>129</v>
      </c>
      <c r="B98" s="2718">
        <f>HYPERLINK("D:\Java\git\MethodDemosGit\MethodDemos\output\groundtruth\TUW-255712.pdf")</f>
      </c>
      <c r="C98" s="2719">
        <f>HYPERLINK("D:\Java\git\MethodDemosGit\MethodDemos\output\result\result-TUW-255712-xstream.xml")</f>
      </c>
      <c r="D98" s="2720">
        <f>HYPERLINK("D:\Java\git\MethodDemosGit\MethodDemos\output\extracted\parscit\parscit-TUW-255712-xstream.xml")</f>
      </c>
      <c r="E98" t="s" s="2721">
        <v>29</v>
      </c>
      <c r="F98" t="n" s="2722">
        <v>100.0</v>
      </c>
      <c r="G98" t="n" s="2723">
        <v>0.0</v>
      </c>
      <c r="H98" t="s" s="2724">
        <v>30</v>
      </c>
      <c r="I98" t="s" s="2725">
        <v>30</v>
      </c>
      <c r="J98" t="n" s="2726">
        <v>66.67</v>
      </c>
      <c r="K98" t="s" s="2727">
        <v>30</v>
      </c>
      <c r="L98" t="s" s="2728">
        <v>30</v>
      </c>
      <c r="M98" t="n" s="2729">
        <v>0.0</v>
      </c>
      <c r="N98" t="n" s="2730">
        <v>0.0</v>
      </c>
      <c r="O98" t="s" s="2731">
        <v>30</v>
      </c>
      <c r="P98" t="s" s="2732">
        <v>30</v>
      </c>
      <c r="Q98" t="s" s="2733">
        <v>30</v>
      </c>
      <c r="R98" t="s" s="2734">
        <v>30</v>
      </c>
      <c r="S98" t="s" s="2735">
        <v>30</v>
      </c>
      <c r="T98" t="s" s="2736">
        <v>30</v>
      </c>
      <c r="U98" t="s" s="2737">
        <v>30</v>
      </c>
      <c r="V98" t="n" s="2738">
        <v>40.0</v>
      </c>
      <c r="W98" t="s" s="2739">
        <v>30</v>
      </c>
      <c r="X98" t="n" s="2740">
        <v>0.0</v>
      </c>
      <c r="Y98" t="n" s="2741">
        <v>100.0</v>
      </c>
      <c r="Z98" t="n" s="2742">
        <v>70.83</v>
      </c>
      <c r="AA98" t="n" s="2743">
        <v>43.75</v>
      </c>
      <c r="AB98" t="n" s="2744">
        <v>38.33</v>
      </c>
    </row>
    <row r="99">
      <c r="A99" t="s" s="2745">
        <v>130</v>
      </c>
      <c r="B99" s="2746">
        <f>HYPERLINK("D:\Java\git\MethodDemosGit\MethodDemos\output\groundtruth\TUW-256654.pdf")</f>
      </c>
      <c r="C99" s="2747">
        <f>HYPERLINK("D:\Java\git\MethodDemosGit\MethodDemos\output\result\result-TUW-256654-xstream.xml")</f>
      </c>
      <c r="D99" s="2748">
        <f>HYPERLINK("D:\Java\git\MethodDemosGit\MethodDemos\output\extracted\parscit\parscit-TUW-256654-xstream.xml")</f>
      </c>
      <c r="E99" t="s" s="2749">
        <v>29</v>
      </c>
      <c r="F99" t="n" s="2750">
        <v>100.0</v>
      </c>
      <c r="G99" t="n" s="2751">
        <v>0.0</v>
      </c>
      <c r="H99" t="s" s="2752">
        <v>30</v>
      </c>
      <c r="I99" t="s" s="2753">
        <v>30</v>
      </c>
      <c r="J99" t="n" s="2754">
        <v>0.0</v>
      </c>
      <c r="K99" t="n" s="2755">
        <v>0.0</v>
      </c>
      <c r="L99" t="n" s="2756">
        <v>0.0</v>
      </c>
      <c r="M99" t="n" s="2757">
        <v>0.0</v>
      </c>
      <c r="N99" t="n" s="2758">
        <v>0.0</v>
      </c>
      <c r="O99" t="s" s="2759">
        <v>30</v>
      </c>
      <c r="P99" t="s" s="2760">
        <v>30</v>
      </c>
      <c r="Q99" t="s" s="2761">
        <v>30</v>
      </c>
      <c r="R99" t="s" s="2762">
        <v>30</v>
      </c>
      <c r="S99" t="s" s="2763">
        <v>30</v>
      </c>
      <c r="T99" t="s" s="2764">
        <v>30</v>
      </c>
      <c r="U99" t="s" s="2765">
        <v>30</v>
      </c>
      <c r="V99" t="n" s="2766">
        <v>66.67</v>
      </c>
      <c r="W99" t="n" s="2767">
        <v>0.0</v>
      </c>
      <c r="X99" t="n" s="2768">
        <v>0.0</v>
      </c>
      <c r="Y99" t="n" s="2769">
        <v>100.0</v>
      </c>
      <c r="Z99" t="n" s="2770">
        <v>67.86</v>
      </c>
      <c r="AA99" t="n" s="2771">
        <v>23.86</v>
      </c>
      <c r="AB99" t="n" s="2772">
        <v>24.24</v>
      </c>
    </row>
    <row r="100">
      <c r="A100" t="s" s="2773">
        <v>131</v>
      </c>
      <c r="B100" s="2774">
        <f>HYPERLINK("D:\Java\git\MethodDemosGit\MethodDemos\output\groundtruth\TUW-257397.pdf")</f>
      </c>
      <c r="C100" s="2775">
        <f>HYPERLINK("D:\Java\git\MethodDemosGit\MethodDemos\output\result\result-TUW-257397-xstream.xml")</f>
      </c>
      <c r="D100" s="2776">
        <f>HYPERLINK("D:\Java\git\MethodDemosGit\MethodDemos\output\extracted\parscit\parscit-TUW-257397-xstream.xml")</f>
      </c>
      <c r="E100" t="s" s="2777">
        <v>57</v>
      </c>
      <c r="F100" t="n" s="2778">
        <v>100.0</v>
      </c>
      <c r="G100" t="n" s="2779">
        <v>0.0</v>
      </c>
      <c r="H100" t="s" s="2780">
        <v>30</v>
      </c>
      <c r="I100" t="s" s="2781">
        <v>30</v>
      </c>
      <c r="J100" t="n" s="2782">
        <v>66.67</v>
      </c>
      <c r="K100" t="n" s="2783">
        <v>0.0</v>
      </c>
      <c r="L100" t="n" s="2784">
        <v>0.0</v>
      </c>
      <c r="M100" t="n" s="2785">
        <v>0.0</v>
      </c>
      <c r="N100" t="n" s="2786">
        <v>0.0</v>
      </c>
      <c r="O100" t="s" s="2787">
        <v>30</v>
      </c>
      <c r="P100" t="s" s="2788">
        <v>30</v>
      </c>
      <c r="Q100" t="s" s="2789">
        <v>30</v>
      </c>
      <c r="R100" t="s" s="2790">
        <v>30</v>
      </c>
      <c r="S100" t="s" s="2791">
        <v>30</v>
      </c>
      <c r="T100" t="s" s="2792">
        <v>30</v>
      </c>
      <c r="U100" t="s" s="2793">
        <v>30</v>
      </c>
      <c r="V100" t="n" s="2794">
        <v>61.54</v>
      </c>
      <c r="W100" t="n" s="2795">
        <v>0.0</v>
      </c>
      <c r="X100" t="n" s="2796">
        <v>0.0</v>
      </c>
      <c r="Y100" t="n" s="2797">
        <v>94.74</v>
      </c>
      <c r="Z100" t="n" s="2798">
        <v>78.27</v>
      </c>
      <c r="AA100" t="n" s="2799">
        <v>31.84</v>
      </c>
      <c r="AB100" t="n" s="2800">
        <v>29.36</v>
      </c>
    </row>
    <row r="101">
      <c r="A101" t="s" s="2801">
        <v>132</v>
      </c>
      <c r="B101" s="2802">
        <f>HYPERLINK("D:\Java\git\MethodDemosGit\MethodDemos\output\groundtruth\TUW-257870.pdf")</f>
      </c>
      <c r="C101" s="2803">
        <f>HYPERLINK("D:\Java\git\MethodDemosGit\MethodDemos\output\result\result-TUW-257870-xstream.xml")</f>
      </c>
      <c r="D101" s="2804">
        <f>HYPERLINK("D:\Java\git\MethodDemosGit\MethodDemos\output\extracted\parscit\parscit-TUW-257870-xstream.xml")</f>
      </c>
      <c r="E101" t="s" s="2805">
        <v>29</v>
      </c>
      <c r="F101" t="n" s="2806">
        <v>100.0</v>
      </c>
      <c r="G101" t="n" s="2807">
        <v>0.0</v>
      </c>
      <c r="H101" t="s" s="2808">
        <v>30</v>
      </c>
      <c r="I101" t="n" s="2809">
        <v>0.0</v>
      </c>
      <c r="J101" t="n" s="2810">
        <v>40.0</v>
      </c>
      <c r="K101" t="n" s="2811">
        <v>0.0</v>
      </c>
      <c r="L101" t="n" s="2812">
        <v>0.0</v>
      </c>
      <c r="M101" t="n" s="2813">
        <v>0.0</v>
      </c>
      <c r="N101" t="n" s="2814">
        <v>0.0</v>
      </c>
      <c r="O101" t="n" s="2815">
        <v>0.0</v>
      </c>
      <c r="P101" t="s" s="2816">
        <v>30</v>
      </c>
      <c r="Q101" t="s" s="2817">
        <v>30</v>
      </c>
      <c r="R101" t="s" s="2818">
        <v>30</v>
      </c>
      <c r="S101" t="s" s="2819">
        <v>30</v>
      </c>
      <c r="T101" t="n" s="2820">
        <v>0.0</v>
      </c>
      <c r="U101" t="s" s="2821">
        <v>30</v>
      </c>
      <c r="V101" t="n" s="2822">
        <v>50.0</v>
      </c>
      <c r="W101" t="s" s="2823">
        <v>30</v>
      </c>
      <c r="X101" t="n" s="2824">
        <v>0.0</v>
      </c>
      <c r="Y101" t="n" s="2825">
        <v>100.0</v>
      </c>
      <c r="Z101" t="n" s="2826">
        <v>69.05</v>
      </c>
      <c r="AA101" t="n" s="2827">
        <v>23.85</v>
      </c>
      <c r="AB101" t="n" s="2828">
        <v>22.31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1970-01-01T00:00:00Z</dcterms:created>
  <dc:creator>Apache POI</dc:creator>
</cp:coreProperties>
</file>