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360" yWindow="270" windowWidth="14940" windowHeight="9150"/>
  </bookViews>
  <sheets>
    <sheet name="Tabelle 1" sheetId="1" r:id="rId1"/>
  </sheets>
  <externalReferences>
    <externalReference r:id="rId2"/>
    <externalReference r:id="rId3"/>
  </externalReferences>
  <calcPr calcId="171027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3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3" i="1"/>
  <c r="M4" i="1" l="1"/>
  <c r="M5" i="1"/>
  <c r="M6" i="1"/>
  <c r="M7" i="1"/>
  <c r="L7" i="1" s="1"/>
  <c r="N7" i="1" s="1"/>
  <c r="M8" i="1"/>
  <c r="M9" i="1"/>
  <c r="M10" i="1"/>
  <c r="M11" i="1"/>
  <c r="L11" i="1" s="1"/>
  <c r="N11" i="1" s="1"/>
  <c r="M12" i="1"/>
  <c r="M13" i="1"/>
  <c r="M14" i="1"/>
  <c r="M15" i="1"/>
  <c r="L15" i="1" s="1"/>
  <c r="N15" i="1" s="1"/>
  <c r="M16" i="1"/>
  <c r="M17" i="1"/>
  <c r="M18" i="1"/>
  <c r="M19" i="1"/>
  <c r="L19" i="1" s="1"/>
  <c r="N19" i="1" s="1"/>
  <c r="M20" i="1"/>
  <c r="M21" i="1"/>
  <c r="M22" i="1"/>
  <c r="M24" i="1"/>
  <c r="M3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L24" i="1" l="1"/>
  <c r="N24" i="1" s="1"/>
  <c r="P24" i="1"/>
  <c r="P7" i="1"/>
  <c r="B3" i="1"/>
  <c r="F3" i="1"/>
  <c r="L22" i="1"/>
  <c r="N22" i="1" s="1"/>
  <c r="P22" i="1"/>
  <c r="L18" i="1"/>
  <c r="N18" i="1" s="1"/>
  <c r="P18" i="1"/>
  <c r="L14" i="1"/>
  <c r="N14" i="1" s="1"/>
  <c r="P14" i="1"/>
  <c r="L10" i="1"/>
  <c r="N10" i="1" s="1"/>
  <c r="P10" i="1"/>
  <c r="L6" i="1"/>
  <c r="N6" i="1" s="1"/>
  <c r="P6" i="1"/>
  <c r="P19" i="1"/>
  <c r="L21" i="1"/>
  <c r="N21" i="1" s="1"/>
  <c r="P21" i="1"/>
  <c r="L17" i="1"/>
  <c r="N17" i="1" s="1"/>
  <c r="P17" i="1"/>
  <c r="L13" i="1"/>
  <c r="N13" i="1" s="1"/>
  <c r="P13" i="1"/>
  <c r="L9" i="1"/>
  <c r="N9" i="1" s="1"/>
  <c r="P9" i="1"/>
  <c r="L5" i="1"/>
  <c r="N5" i="1" s="1"/>
  <c r="P5" i="1"/>
  <c r="P15" i="1"/>
  <c r="L3" i="1"/>
  <c r="P3" i="1"/>
  <c r="L20" i="1"/>
  <c r="N20" i="1" s="1"/>
  <c r="P20" i="1"/>
  <c r="L16" i="1"/>
  <c r="N16" i="1" s="1"/>
  <c r="P16" i="1"/>
  <c r="L12" i="1"/>
  <c r="N12" i="1" s="1"/>
  <c r="P12" i="1"/>
  <c r="L8" i="1"/>
  <c r="N8" i="1" s="1"/>
  <c r="P8" i="1"/>
  <c r="L4" i="1"/>
  <c r="N4" i="1" s="1"/>
  <c r="P4" i="1"/>
  <c r="P11" i="1"/>
  <c r="G13" i="1"/>
  <c r="I13" i="1" s="1"/>
  <c r="K13" i="1"/>
  <c r="G9" i="1"/>
  <c r="I9" i="1" s="1"/>
  <c r="K9" i="1"/>
  <c r="G20" i="1"/>
  <c r="I20" i="1" s="1"/>
  <c r="K20" i="1"/>
  <c r="G16" i="1"/>
  <c r="I16" i="1" s="1"/>
  <c r="K16" i="1"/>
  <c r="G12" i="1"/>
  <c r="I12" i="1" s="1"/>
  <c r="K12" i="1"/>
  <c r="G8" i="1"/>
  <c r="I8" i="1" s="1"/>
  <c r="K8" i="1"/>
  <c r="G4" i="1"/>
  <c r="I4" i="1" s="1"/>
  <c r="K4" i="1"/>
  <c r="G21" i="1"/>
  <c r="I21" i="1" s="1"/>
  <c r="K21" i="1"/>
  <c r="G24" i="1"/>
  <c r="I24" i="1" s="1"/>
  <c r="K24" i="1"/>
  <c r="G19" i="1"/>
  <c r="I19" i="1" s="1"/>
  <c r="K19" i="1"/>
  <c r="G15" i="1"/>
  <c r="I15" i="1" s="1"/>
  <c r="K15" i="1"/>
  <c r="G11" i="1"/>
  <c r="I11" i="1" s="1"/>
  <c r="K11" i="1"/>
  <c r="G7" i="1"/>
  <c r="I7" i="1" s="1"/>
  <c r="K7" i="1"/>
  <c r="G3" i="1"/>
  <c r="I3" i="1" s="1"/>
  <c r="G17" i="1"/>
  <c r="I17" i="1" s="1"/>
  <c r="K17" i="1"/>
  <c r="G5" i="1"/>
  <c r="I5" i="1" s="1"/>
  <c r="K5" i="1"/>
  <c r="G22" i="1"/>
  <c r="I22" i="1" s="1"/>
  <c r="K22" i="1"/>
  <c r="G18" i="1"/>
  <c r="I18" i="1" s="1"/>
  <c r="K18" i="1"/>
  <c r="G14" i="1"/>
  <c r="I14" i="1" s="1"/>
  <c r="K14" i="1"/>
  <c r="G10" i="1"/>
  <c r="I10" i="1" s="1"/>
  <c r="K10" i="1"/>
  <c r="G6" i="1"/>
  <c r="I6" i="1" s="1"/>
  <c r="K6" i="1"/>
  <c r="B22" i="1"/>
  <c r="F22" i="1"/>
  <c r="B18" i="1"/>
  <c r="F18" i="1"/>
  <c r="B14" i="1"/>
  <c r="F14" i="1"/>
  <c r="B10" i="1"/>
  <c r="F10" i="1"/>
  <c r="B6" i="1"/>
  <c r="F6" i="1"/>
  <c r="B19" i="1"/>
  <c r="F19" i="1"/>
  <c r="B15" i="1"/>
  <c r="F15" i="1"/>
  <c r="B7" i="1"/>
  <c r="F7" i="1"/>
  <c r="B21" i="1"/>
  <c r="F21" i="1"/>
  <c r="B17" i="1"/>
  <c r="F17" i="1"/>
  <c r="B13" i="1"/>
  <c r="F13" i="1"/>
  <c r="B9" i="1"/>
  <c r="F9" i="1"/>
  <c r="B5" i="1"/>
  <c r="F5" i="1"/>
  <c r="B24" i="1"/>
  <c r="F24" i="1"/>
  <c r="B11" i="1"/>
  <c r="F11" i="1"/>
  <c r="B20" i="1"/>
  <c r="F20" i="1"/>
  <c r="B16" i="1"/>
  <c r="F16" i="1"/>
  <c r="B12" i="1"/>
  <c r="F12" i="1"/>
  <c r="B8" i="1"/>
  <c r="F8" i="1"/>
  <c r="B4" i="1"/>
  <c r="F4" i="1"/>
  <c r="A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  <c r="N3" i="1" l="1"/>
  <c r="V3" i="1"/>
  <c r="D20" i="1"/>
  <c r="Q20" i="1"/>
  <c r="D9" i="1"/>
  <c r="Q9" i="1"/>
  <c r="D7" i="1"/>
  <c r="Q7" i="1"/>
  <c r="D10" i="1"/>
  <c r="Q10" i="1"/>
  <c r="D16" i="1"/>
  <c r="Q16" i="1"/>
  <c r="D5" i="1"/>
  <c r="Q5" i="1"/>
  <c r="D13" i="1"/>
  <c r="Q13" i="1"/>
  <c r="D21" i="1"/>
  <c r="Q21" i="1"/>
  <c r="D15" i="1"/>
  <c r="Q15" i="1"/>
  <c r="D6" i="1"/>
  <c r="Q6" i="1"/>
  <c r="D14" i="1"/>
  <c r="Q14" i="1"/>
  <c r="D22" i="1"/>
  <c r="Q22" i="1"/>
  <c r="D4" i="1"/>
  <c r="Q4" i="1"/>
  <c r="D12" i="1"/>
  <c r="Q12" i="1"/>
  <c r="D24" i="1"/>
  <c r="Q24" i="1"/>
  <c r="D17" i="1"/>
  <c r="Q17" i="1"/>
  <c r="D19" i="1"/>
  <c r="Q19" i="1"/>
  <c r="D18" i="1"/>
  <c r="Q18" i="1"/>
  <c r="D3" i="1"/>
  <c r="Q3" i="1"/>
  <c r="D8" i="1"/>
  <c r="Q8" i="1"/>
  <c r="D11" i="1"/>
  <c r="Q11" i="1"/>
  <c r="T3" i="1"/>
  <c r="U6" i="1"/>
  <c r="V6" i="1" l="1"/>
  <c r="T4" i="1"/>
  <c r="U5" i="1"/>
  <c r="T5" i="1"/>
  <c r="T6" i="1"/>
  <c r="V4" i="1"/>
  <c r="U3" i="1"/>
  <c r="V5" i="1"/>
  <c r="U4" i="1"/>
  <c r="W6" i="1" l="1"/>
  <c r="W5" i="1"/>
  <c r="W4" i="1"/>
  <c r="W3" i="1"/>
</calcChain>
</file>

<file path=xl/sharedStrings.xml><?xml version="1.0" encoding="utf-8"?>
<sst xmlns="http://schemas.openxmlformats.org/spreadsheetml/2006/main" count="28" uniqueCount="14">
  <si>
    <t>Cermine</t>
  </si>
  <si>
    <t>Grobid</t>
  </si>
  <si>
    <t>ParsCit</t>
  </si>
  <si>
    <t>PDFX</t>
  </si>
  <si>
    <t>Recall</t>
  </si>
  <si>
    <t>Precision</t>
  </si>
  <si>
    <t>F1</t>
  </si>
  <si>
    <t>Summe</t>
  </si>
  <si>
    <t>max</t>
  </si>
  <si>
    <t>Grobid best</t>
  </si>
  <si>
    <t>Diff</t>
  </si>
  <si>
    <t>best</t>
  </si>
  <si>
    <t>best ident</t>
  </si>
  <si>
    <t>grobid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</si>
</sst>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Fill="1" applyAlignment="1">
      <alignment vertical="top"/>
    </xf>
    <xf numFmtId="0" fontId="1" fillId="2" borderId="0" xfId="0" applyFont="1" applyFill="1" applyAlignment="1">
      <alignment vertical="center"/>
    </xf>
  </cellXfs>
  <cellStyles count="1">
    <cellStyle name="Standard" xfId="0" builtinId="0"/>
  </cellStyles>
  <dxfs count="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%20(formated%20-%20arrows)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Title</v>
          </cell>
          <cell r="B3">
            <v>94.79</v>
          </cell>
          <cell r="C3">
            <v>87.63</v>
          </cell>
          <cell r="D3">
            <v>67.680000000000007</v>
          </cell>
          <cell r="E3">
            <v>91.92</v>
          </cell>
          <cell r="F3">
            <v>91</v>
          </cell>
          <cell r="G3">
            <v>85</v>
          </cell>
          <cell r="H3">
            <v>67</v>
          </cell>
          <cell r="I3">
            <v>91</v>
          </cell>
          <cell r="J3">
            <v>91</v>
          </cell>
          <cell r="K3">
            <v>85</v>
          </cell>
          <cell r="L3">
            <v>67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69.66</v>
          </cell>
          <cell r="D4" t="str">
            <v>NAN</v>
          </cell>
          <cell r="E4">
            <v>83.1</v>
          </cell>
          <cell r="F4">
            <v>69.569999999999993</v>
          </cell>
          <cell r="G4">
            <v>67.39</v>
          </cell>
          <cell r="H4">
            <v>0</v>
          </cell>
          <cell r="I4">
            <v>64.13</v>
          </cell>
          <cell r="J4">
            <v>66.67</v>
          </cell>
          <cell r="K4">
            <v>67.39</v>
          </cell>
          <cell r="L4">
            <v>0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 t="str">
            <v>NAN</v>
          </cell>
          <cell r="D5" t="str">
            <v>NAN</v>
          </cell>
          <cell r="E5" t="str">
            <v>NAN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82.73</v>
          </cell>
          <cell r="D6" t="str">
            <v>NAN</v>
          </cell>
          <cell r="E6" t="str">
            <v>NAN</v>
          </cell>
          <cell r="F6">
            <v>67.959999999999994</v>
          </cell>
          <cell r="G6">
            <v>63.94</v>
          </cell>
          <cell r="H6">
            <v>0</v>
          </cell>
          <cell r="I6">
            <v>0</v>
          </cell>
          <cell r="J6">
            <v>63.97</v>
          </cell>
          <cell r="K6">
            <v>61.94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85.58</v>
          </cell>
          <cell r="D7">
            <v>27.73</v>
          </cell>
          <cell r="E7" t="str">
            <v>NAN</v>
          </cell>
          <cell r="F7">
            <v>59.33</v>
          </cell>
          <cell r="G7">
            <v>89.35</v>
          </cell>
          <cell r="H7">
            <v>46.53</v>
          </cell>
          <cell r="I7">
            <v>0</v>
          </cell>
          <cell r="J7">
            <v>58.06</v>
          </cell>
          <cell r="K7">
            <v>84.87</v>
          </cell>
          <cell r="L7">
            <v>32.43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90.32</v>
          </cell>
          <cell r="D8" t="str">
            <v>NAN</v>
          </cell>
          <cell r="E8" t="str">
            <v>NAN</v>
          </cell>
          <cell r="F8">
            <v>70.650000000000006</v>
          </cell>
          <cell r="G8">
            <v>61.96</v>
          </cell>
          <cell r="H8">
            <v>0</v>
          </cell>
          <cell r="I8">
            <v>0</v>
          </cell>
          <cell r="J8">
            <v>55.12</v>
          </cell>
          <cell r="K8">
            <v>63.69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85.59</v>
          </cell>
          <cell r="D9" t="str">
            <v>NAN</v>
          </cell>
          <cell r="E9" t="str">
            <v>NAN</v>
          </cell>
          <cell r="F9">
            <v>66.67</v>
          </cell>
          <cell r="G9">
            <v>58.33</v>
          </cell>
          <cell r="H9">
            <v>0</v>
          </cell>
          <cell r="I9">
            <v>0</v>
          </cell>
          <cell r="J9">
            <v>51.43</v>
          </cell>
          <cell r="K9">
            <v>60.07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89.29</v>
          </cell>
          <cell r="D10" t="str">
            <v>NAN</v>
          </cell>
          <cell r="E10" t="str">
            <v>NAN</v>
          </cell>
          <cell r="F10">
            <v>59.95</v>
          </cell>
          <cell r="G10">
            <v>82.68</v>
          </cell>
          <cell r="H10">
            <v>0</v>
          </cell>
          <cell r="I10">
            <v>0</v>
          </cell>
          <cell r="J10">
            <v>58.67</v>
          </cell>
          <cell r="K10">
            <v>82.4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65.89</v>
          </cell>
          <cell r="D11" t="str">
            <v>NAN</v>
          </cell>
          <cell r="E11" t="str">
            <v>NAN</v>
          </cell>
          <cell r="F11">
            <v>43.2</v>
          </cell>
          <cell r="G11">
            <v>69.599999999999994</v>
          </cell>
          <cell r="H11">
            <v>0</v>
          </cell>
          <cell r="I11">
            <v>0</v>
          </cell>
          <cell r="J11">
            <v>42.17</v>
          </cell>
          <cell r="K11">
            <v>64.02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66.67</v>
          </cell>
          <cell r="D12" t="str">
            <v>NAN</v>
          </cell>
          <cell r="E12" t="str">
            <v>NAN</v>
          </cell>
          <cell r="F12">
            <v>10.53</v>
          </cell>
          <cell r="G12">
            <v>21.05</v>
          </cell>
          <cell r="H12">
            <v>0</v>
          </cell>
          <cell r="I12">
            <v>0</v>
          </cell>
          <cell r="J12">
            <v>6.9</v>
          </cell>
          <cell r="K12">
            <v>20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100</v>
          </cell>
          <cell r="D13" t="str">
            <v>NAN</v>
          </cell>
          <cell r="E13" t="str">
            <v>NAN</v>
          </cell>
          <cell r="F13">
            <v>66.67</v>
          </cell>
          <cell r="G13">
            <v>100</v>
          </cell>
          <cell r="H13">
            <v>0</v>
          </cell>
          <cell r="I13">
            <v>0</v>
          </cell>
          <cell r="J13">
            <v>10.53</v>
          </cell>
          <cell r="K13">
            <v>100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100</v>
          </cell>
          <cell r="D14" t="str">
            <v>NAN</v>
          </cell>
          <cell r="E14" t="str">
            <v>NAN</v>
          </cell>
          <cell r="F14">
            <v>0</v>
          </cell>
          <cell r="G14">
            <v>100</v>
          </cell>
          <cell r="H14">
            <v>0</v>
          </cell>
          <cell r="I14">
            <v>0</v>
          </cell>
          <cell r="J14">
            <v>0</v>
          </cell>
          <cell r="K14">
            <v>100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 t="str">
            <v>NAN</v>
          </cell>
          <cell r="E15" t="str">
            <v>NAN</v>
          </cell>
          <cell r="F15">
            <v>100</v>
          </cell>
          <cell r="G15">
            <v>50</v>
          </cell>
          <cell r="H15">
            <v>0</v>
          </cell>
          <cell r="I15">
            <v>0</v>
          </cell>
          <cell r="J15">
            <v>12.9</v>
          </cell>
          <cell r="K15">
            <v>50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 t="str">
            <v>NAN</v>
          </cell>
          <cell r="E16" t="str">
            <v>NAN</v>
          </cell>
          <cell r="F16">
            <v>100</v>
          </cell>
          <cell r="G16">
            <v>50</v>
          </cell>
          <cell r="H16">
            <v>0</v>
          </cell>
          <cell r="I16">
            <v>0</v>
          </cell>
          <cell r="J16">
            <v>12.9</v>
          </cell>
          <cell r="K16">
            <v>50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 t="str">
            <v>NAN</v>
          </cell>
          <cell r="D17" t="str">
            <v>NAN</v>
          </cell>
          <cell r="E17" t="str">
            <v>NAN</v>
          </cell>
          <cell r="F17">
            <v>65.63</v>
          </cell>
          <cell r="G17">
            <v>0</v>
          </cell>
          <cell r="H17">
            <v>0</v>
          </cell>
          <cell r="I17">
            <v>0</v>
          </cell>
          <cell r="J17">
            <v>46.67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100</v>
          </cell>
          <cell r="D18" t="str">
            <v>NAN</v>
          </cell>
          <cell r="E18" t="str">
            <v>NAN</v>
          </cell>
          <cell r="F18">
            <v>0</v>
          </cell>
          <cell r="G18">
            <v>100</v>
          </cell>
          <cell r="H18">
            <v>0</v>
          </cell>
          <cell r="I18">
            <v>0</v>
          </cell>
          <cell r="J18">
            <v>0</v>
          </cell>
          <cell r="K18">
            <v>100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83.45</v>
          </cell>
          <cell r="D19">
            <v>59.69</v>
          </cell>
          <cell r="E19">
            <v>76.78</v>
          </cell>
          <cell r="F19">
            <v>54.96</v>
          </cell>
          <cell r="G19">
            <v>83.95</v>
          </cell>
          <cell r="H19">
            <v>56.97</v>
          </cell>
          <cell r="I19">
            <v>55.98</v>
          </cell>
          <cell r="J19">
            <v>58.51</v>
          </cell>
          <cell r="K19">
            <v>81.75</v>
          </cell>
          <cell r="L19">
            <v>54.66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95.45</v>
          </cell>
          <cell r="D20" t="str">
            <v>NAN</v>
          </cell>
          <cell r="E20" t="str">
            <v>NAN</v>
          </cell>
          <cell r="F20">
            <v>21.87</v>
          </cell>
          <cell r="G20">
            <v>84.14</v>
          </cell>
          <cell r="H20">
            <v>0</v>
          </cell>
          <cell r="I20">
            <v>0</v>
          </cell>
          <cell r="J20">
            <v>25.58</v>
          </cell>
          <cell r="K20">
            <v>86.99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62.71</v>
          </cell>
          <cell r="D21" t="str">
            <v>NAN</v>
          </cell>
          <cell r="E21">
            <v>0</v>
          </cell>
          <cell r="F21">
            <v>34.01</v>
          </cell>
          <cell r="G21">
            <v>47.77</v>
          </cell>
          <cell r="H21">
            <v>0</v>
          </cell>
          <cell r="I21">
            <v>0</v>
          </cell>
          <cell r="J21">
            <v>37.17</v>
          </cell>
          <cell r="K21">
            <v>48.73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91.18</v>
          </cell>
          <cell r="D22">
            <v>97.25</v>
          </cell>
          <cell r="E22">
            <v>90.43</v>
          </cell>
          <cell r="F22">
            <v>70.510000000000005</v>
          </cell>
          <cell r="G22">
            <v>90.93</v>
          </cell>
          <cell r="H22">
            <v>89.6</v>
          </cell>
          <cell r="I22">
            <v>62.36</v>
          </cell>
          <cell r="J22">
            <v>71.69</v>
          </cell>
          <cell r="K22">
            <v>88.31</v>
          </cell>
          <cell r="L22">
            <v>92.44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86.45</v>
          </cell>
          <cell r="D23">
            <v>63.09</v>
          </cell>
          <cell r="E23">
            <v>68.45</v>
          </cell>
          <cell r="F23">
            <v>52.63</v>
          </cell>
          <cell r="G23">
            <v>65.3</v>
          </cell>
          <cell r="H23">
            <v>13.01</v>
          </cell>
          <cell r="I23">
            <v>13.67</v>
          </cell>
          <cell r="J23">
            <v>38.5</v>
          </cell>
          <cell r="K23">
            <v>64.760000000000005</v>
          </cell>
          <cell r="L23">
            <v>12.33</v>
          </cell>
          <cell r="M23">
            <v>13.88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3">
          <cell r="E3">
            <v>87.63</v>
          </cell>
          <cell r="F3">
            <v>85</v>
          </cell>
          <cell r="G3">
            <v>85</v>
          </cell>
        </row>
        <row r="4">
          <cell r="E4">
            <v>69.66</v>
          </cell>
          <cell r="F4">
            <v>67.39</v>
          </cell>
          <cell r="G4">
            <v>67.39</v>
          </cell>
        </row>
        <row r="5">
          <cell r="E5" t="str">
            <v>NAN</v>
          </cell>
          <cell r="F5">
            <v>0</v>
          </cell>
          <cell r="G5">
            <v>0</v>
          </cell>
        </row>
        <row r="6">
          <cell r="E6">
            <v>82.73</v>
          </cell>
          <cell r="F6">
            <v>63.94</v>
          </cell>
          <cell r="G6">
            <v>61.94</v>
          </cell>
        </row>
        <row r="7">
          <cell r="E7">
            <v>84.32</v>
          </cell>
          <cell r="F7">
            <v>88.4</v>
          </cell>
          <cell r="G7">
            <v>83.84</v>
          </cell>
        </row>
        <row r="8">
          <cell r="E8">
            <v>90.32</v>
          </cell>
          <cell r="F8">
            <v>61.96</v>
          </cell>
          <cell r="G8">
            <v>63.69</v>
          </cell>
        </row>
        <row r="9">
          <cell r="E9">
            <v>85.59</v>
          </cell>
          <cell r="F9">
            <v>58.33</v>
          </cell>
          <cell r="G9">
            <v>60.07</v>
          </cell>
        </row>
        <row r="10">
          <cell r="E10">
            <v>88.16</v>
          </cell>
          <cell r="F10">
            <v>79.040000000000006</v>
          </cell>
          <cell r="G10">
            <v>78.680000000000007</v>
          </cell>
        </row>
        <row r="11">
          <cell r="E11">
            <v>65.290000000000006</v>
          </cell>
          <cell r="F11">
            <v>66.89</v>
          </cell>
          <cell r="G11">
            <v>61.56</v>
          </cell>
        </row>
        <row r="12">
          <cell r="E12">
            <v>62.5</v>
          </cell>
          <cell r="F12">
            <v>26.32</v>
          </cell>
          <cell r="G12">
            <v>25</v>
          </cell>
        </row>
        <row r="13">
          <cell r="E13">
            <v>60</v>
          </cell>
          <cell r="F13">
            <v>100</v>
          </cell>
          <cell r="G13">
            <v>60</v>
          </cell>
        </row>
        <row r="14">
          <cell r="E14">
            <v>50</v>
          </cell>
          <cell r="F14">
            <v>100</v>
          </cell>
          <cell r="G14">
            <v>50</v>
          </cell>
        </row>
        <row r="15">
          <cell r="E15">
            <v>75</v>
          </cell>
          <cell r="F15">
            <v>75</v>
          </cell>
          <cell r="G15">
            <v>60</v>
          </cell>
        </row>
        <row r="16">
          <cell r="E16">
            <v>75</v>
          </cell>
          <cell r="F16">
            <v>75</v>
          </cell>
          <cell r="G16">
            <v>60</v>
          </cell>
        </row>
        <row r="17">
          <cell r="E17">
            <v>83.33</v>
          </cell>
          <cell r="F17">
            <v>31.25</v>
          </cell>
          <cell r="G17">
            <v>29.41</v>
          </cell>
        </row>
        <row r="18">
          <cell r="E18">
            <v>100</v>
          </cell>
          <cell r="F18">
            <v>100</v>
          </cell>
          <cell r="G18">
            <v>100</v>
          </cell>
        </row>
        <row r="19">
          <cell r="E19">
            <v>83.45</v>
          </cell>
          <cell r="F19">
            <v>83.95</v>
          </cell>
          <cell r="G19">
            <v>81.75</v>
          </cell>
        </row>
        <row r="20">
          <cell r="E20">
            <v>95.45</v>
          </cell>
          <cell r="F20">
            <v>84.14</v>
          </cell>
          <cell r="G20">
            <v>86.99</v>
          </cell>
        </row>
        <row r="21">
          <cell r="E21">
            <v>63.03</v>
          </cell>
          <cell r="F21">
            <v>48.11</v>
          </cell>
          <cell r="G21">
            <v>49.02</v>
          </cell>
        </row>
        <row r="22">
          <cell r="E22">
            <v>92.24</v>
          </cell>
          <cell r="F22">
            <v>91.57</v>
          </cell>
          <cell r="G22">
            <v>89.11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B23" sqref="B23"/>
    </sheetView>
  </sheetViews>
  <sheetFormatPr baseColWidth="10" defaultRowHeight="12.75" x14ac:dyDescent="0.2"/>
  <cols>
    <col min="1" max="1" width="24.7109375" customWidth="1"/>
    <col min="2" max="2" width="8.7109375" bestFit="1" customWidth="1"/>
    <col min="3" max="3" width="8.7109375" customWidth="1"/>
    <col min="4" max="4" width="10.5703125" bestFit="1" customWidth="1"/>
    <col min="5" max="5" width="6.5703125" bestFit="1" customWidth="1"/>
    <col min="6" max="7" width="7.85546875" bestFit="1" customWidth="1"/>
    <col min="8" max="8" width="7.85546875" customWidth="1"/>
    <col min="9" max="9" width="10.5703125" bestFit="1" customWidth="1"/>
    <col min="10" max="10" width="6.5703125" bestFit="1" customWidth="1"/>
    <col min="11" max="11" width="6.140625" bestFit="1" customWidth="1"/>
    <col min="12" max="12" width="7.85546875" bestFit="1" customWidth="1"/>
    <col min="13" max="13" width="7.85546875" customWidth="1"/>
    <col min="14" max="14" width="10.5703125" bestFit="1" customWidth="1"/>
    <col min="15" max="15" width="6.5703125" bestFit="1" customWidth="1"/>
    <col min="16" max="16" width="6.140625" bestFit="1" customWidth="1"/>
    <col min="17" max="17" width="9.140625" bestFit="1" customWidth="1"/>
    <col min="18" max="269" width="8.85546875" customWidth="1"/>
  </cols>
  <sheetData>
    <row r="1" spans="1:23" x14ac:dyDescent="0.2">
      <c r="B1" s="1" t="s">
        <v>5</v>
      </c>
      <c r="G1" s="1" t="s">
        <v>4</v>
      </c>
      <c r="L1" s="1" t="s">
        <v>6</v>
      </c>
    </row>
    <row r="2" spans="1:23" x14ac:dyDescent="0.2">
      <c r="A2" s="1" t="str">
        <f>'[1]Tabelle 1'!A2</f>
        <v>Id</v>
      </c>
      <c r="B2" t="s">
        <v>11</v>
      </c>
      <c r="C2" s="1" t="s">
        <v>8</v>
      </c>
      <c r="D2" s="1" t="s">
        <v>9</v>
      </c>
      <c r="E2" s="1" t="s">
        <v>1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</v>
      </c>
      <c r="K2" s="1" t="s">
        <v>10</v>
      </c>
      <c r="L2" s="1" t="s">
        <v>11</v>
      </c>
      <c r="M2" s="1" t="s">
        <v>8</v>
      </c>
      <c r="N2" s="1" t="s">
        <v>9</v>
      </c>
      <c r="O2" s="1" t="s">
        <v>1</v>
      </c>
      <c r="P2" s="1" t="s">
        <v>10</v>
      </c>
      <c r="Q2" s="1" t="s">
        <v>12</v>
      </c>
      <c r="T2" s="1" t="s">
        <v>5</v>
      </c>
      <c r="U2" s="1" t="s">
        <v>4</v>
      </c>
      <c r="V2" s="1" t="s">
        <v>6</v>
      </c>
      <c r="W2" s="1" t="s">
        <v>7</v>
      </c>
    </row>
    <row r="3" spans="1:23" x14ac:dyDescent="0.2">
      <c r="A3" s="1" t="str">
        <f>'[1]Tabelle 1'!A3</f>
        <v>Title</v>
      </c>
      <c r="B3" s="2" t="str">
        <f>IF('[1]Tabelle 1'!B3=C3,"Cermine",IF('[1]Tabelle 1'!C3=C3,"Grobid",IF('[1]Tabelle 1'!D3=C3,"ParsCit",IF('[1]Tabelle 1'!E3=C3,"PDFX","none"))))</f>
        <v>Cermine</v>
      </c>
      <c r="C3" s="2">
        <f>MAX('[1]Tabelle 1'!B3:E3)</f>
        <v>94.79</v>
      </c>
      <c r="D3" s="2" t="b">
        <f t="shared" ref="D3:D22" si="0">B3="Grobid"</f>
        <v>0</v>
      </c>
      <c r="E3" s="2">
        <f>'[2]Tabelle 1'!E3</f>
        <v>87.63</v>
      </c>
      <c r="F3" s="2">
        <f t="shared" ref="F3:F22" si="1">C3-E3</f>
        <v>7.1600000000000108</v>
      </c>
      <c r="G3" s="2" t="str">
        <f>IF('[1]Tabelle 1'!F3=H3,"Cermine",IF('[1]Tabelle 1'!G3=H3,"Grobid",IF('[1]Tabelle 1'!H3=H3,"ParsCit",IF('[1]Tabelle 1'!I3=H3,"PDFX","none"))))</f>
        <v>Cermine</v>
      </c>
      <c r="H3" s="2">
        <f>MAX('[1]Tabelle 1'!F3:I3)</f>
        <v>91</v>
      </c>
      <c r="I3" s="2" t="b">
        <f t="shared" ref="I3:I22" si="2">G3="Grobid"</f>
        <v>0</v>
      </c>
      <c r="J3" s="2">
        <f>'[2]Tabelle 1'!F3</f>
        <v>85</v>
      </c>
      <c r="K3" s="2">
        <f t="shared" ref="K3:K22" si="3">H3-J3</f>
        <v>6</v>
      </c>
      <c r="L3" s="2" t="str">
        <f>IF('[1]Tabelle 1'!J3=M3,"Cermine",IF('[1]Tabelle 1'!K3=M3,"Grobid",IF('[1]Tabelle 1'!L3=M3,"ParsCit",IF('[1]Tabelle 1'!M3=M3,"PDFX","none"))))</f>
        <v>Cermine</v>
      </c>
      <c r="M3" s="2">
        <f>MAX('[1]Tabelle 1'!J3:M3)</f>
        <v>91</v>
      </c>
      <c r="N3" s="2" t="b">
        <f>L3="Grobid"</f>
        <v>0</v>
      </c>
      <c r="O3" s="2">
        <f>'[2]Tabelle 1'!G3</f>
        <v>85</v>
      </c>
      <c r="P3" s="2">
        <f>M3-O3</f>
        <v>6</v>
      </c>
      <c r="Q3" s="2" t="b">
        <f>AND(EXACT($B3,$G3),EXACT($G3,$L3))</f>
        <v>1</v>
      </c>
      <c r="S3" t="s">
        <v>0</v>
      </c>
      <c r="T3">
        <f>COUNTIF(B$3:B$22,$S3)</f>
        <v>3</v>
      </c>
      <c r="U3">
        <f>COUNTIF(G$3:G$22,$S3)</f>
        <v>9</v>
      </c>
      <c r="V3">
        <f>COUNTIF(L$3:L$22,$S3)</f>
        <v>4</v>
      </c>
      <c r="W3">
        <f>SUM(T3:V3)</f>
        <v>16</v>
      </c>
    </row>
    <row r="4" spans="1:23" x14ac:dyDescent="0.2">
      <c r="A4" s="1" t="str">
        <f>'[1]Tabelle 1'!A4</f>
        <v>Abstract</v>
      </c>
      <c r="B4" s="2" t="str">
        <f>IF('[1]Tabelle 1'!B4=C4,"Cermine",IF('[1]Tabelle 1'!C4=C4,"Grobid",IF('[1]Tabelle 1'!D4=C4,"ParsCit",IF('[1]Tabelle 1'!E4=C4,"PDFX","none"))))</f>
        <v>PDFX</v>
      </c>
      <c r="C4" s="2">
        <f>MAX('[1]Tabelle 1'!B4:E4)</f>
        <v>83.1</v>
      </c>
      <c r="D4" s="2" t="b">
        <f t="shared" si="0"/>
        <v>0</v>
      </c>
      <c r="E4" s="2">
        <f>'[2]Tabelle 1'!E4</f>
        <v>69.66</v>
      </c>
      <c r="F4" s="2">
        <f t="shared" si="1"/>
        <v>13.439999999999998</v>
      </c>
      <c r="G4" s="2" t="str">
        <f>IF('[1]Tabelle 1'!F4=H4,"Cermine",IF('[1]Tabelle 1'!G4=H4,"Grobid",IF('[1]Tabelle 1'!H4=H4,"ParsCit",IF('[1]Tabelle 1'!I4=H4,"PDFX","none"))))</f>
        <v>Cermine</v>
      </c>
      <c r="H4" s="2">
        <f>MAX('[1]Tabelle 1'!F4:I4)</f>
        <v>69.569999999999993</v>
      </c>
      <c r="I4" s="2" t="b">
        <f t="shared" si="2"/>
        <v>0</v>
      </c>
      <c r="J4" s="2">
        <f>'[2]Tabelle 1'!F4</f>
        <v>67.39</v>
      </c>
      <c r="K4" s="2">
        <f t="shared" si="3"/>
        <v>2.1799999999999926</v>
      </c>
      <c r="L4" s="2" t="str">
        <f>IF('[1]Tabelle 1'!J4=M4,"Cermine",IF('[1]Tabelle 1'!K4=M4,"Grobid",IF('[1]Tabelle 1'!L4=M4,"ParsCit",IF('[1]Tabelle 1'!M4=M4,"PDFX","none"))))</f>
        <v>Grobid</v>
      </c>
      <c r="M4" s="2">
        <f>MAX('[1]Tabelle 1'!J4:M4)</f>
        <v>67.39</v>
      </c>
      <c r="N4" s="2" t="b">
        <f t="shared" ref="N4:N24" si="4">L4="Grobid"</f>
        <v>1</v>
      </c>
      <c r="O4" s="2">
        <f>'[2]Tabelle 1'!G4</f>
        <v>67.39</v>
      </c>
      <c r="P4" s="2">
        <f t="shared" ref="P4:P24" si="5">M4-O4</f>
        <v>0</v>
      </c>
      <c r="Q4" s="2" t="b">
        <f t="shared" ref="Q4:Q24" si="6">AND(EXACT($B4,$G4),EXACT($G4,$L4))</f>
        <v>0</v>
      </c>
      <c r="S4" t="s">
        <v>1</v>
      </c>
      <c r="T4">
        <f>COUNTIF(B$3:B$22,$S4)</f>
        <v>14</v>
      </c>
      <c r="U4">
        <f>COUNTIF(G$3:G$22,$S4)</f>
        <v>11</v>
      </c>
      <c r="V4">
        <f>COUNTIF(L$3:L$22,$S4)</f>
        <v>15</v>
      </c>
      <c r="W4">
        <f t="shared" ref="W4:W6" si="7">SUM(T4:V4)</f>
        <v>40</v>
      </c>
    </row>
    <row r="5" spans="1:23" x14ac:dyDescent="0.2">
      <c r="A5" s="1" t="str">
        <f>'[1]Tabelle 1'!A5</f>
        <v>Abstract (german)</v>
      </c>
      <c r="B5" s="2" t="str">
        <f>IF('[1]Tabelle 1'!B5=C5,"Cermine",IF('[1]Tabelle 1'!C5=C5,"Grobid",IF('[1]Tabelle 1'!D5=C5,"ParsCit",IF('[1]Tabelle 1'!E5=C5,"PDFX","none"))))</f>
        <v>none</v>
      </c>
      <c r="C5" s="2">
        <f>MAX('[1]Tabelle 1'!B5:E5)</f>
        <v>0</v>
      </c>
      <c r="D5" s="2" t="b">
        <f t="shared" si="0"/>
        <v>0</v>
      </c>
      <c r="E5" s="2" t="str">
        <f>'[2]Tabelle 1'!E5</f>
        <v>NAN</v>
      </c>
      <c r="F5" s="2" t="e">
        <f t="shared" si="1"/>
        <v>#VALUE!</v>
      </c>
      <c r="G5" s="2" t="str">
        <f>IF('[1]Tabelle 1'!F5=H5,"Cermine",IF('[1]Tabelle 1'!G5=H5,"Grobid",IF('[1]Tabelle 1'!H5=H5,"ParsCit",IF('[1]Tabelle 1'!I5=H5,"PDFX","none"))))</f>
        <v>Cermine</v>
      </c>
      <c r="H5" s="2">
        <f>MAX('[1]Tabelle 1'!F5:I5)</f>
        <v>0</v>
      </c>
      <c r="I5" s="2" t="b">
        <f t="shared" si="2"/>
        <v>0</v>
      </c>
      <c r="J5" s="2">
        <f>'[2]Tabelle 1'!F5</f>
        <v>0</v>
      </c>
      <c r="K5" s="2">
        <f t="shared" si="3"/>
        <v>0</v>
      </c>
      <c r="L5" s="2" t="str">
        <f>IF('[1]Tabelle 1'!J5=M5,"Cermine",IF('[1]Tabelle 1'!K5=M5,"Grobid",IF('[1]Tabelle 1'!L5=M5,"ParsCit",IF('[1]Tabelle 1'!M5=M5,"PDFX","none"))))</f>
        <v>Cermine</v>
      </c>
      <c r="M5" s="2">
        <f>MAX('[1]Tabelle 1'!J5:M5)</f>
        <v>0</v>
      </c>
      <c r="N5" s="2" t="b">
        <f t="shared" si="4"/>
        <v>0</v>
      </c>
      <c r="O5" s="2">
        <f>'[2]Tabelle 1'!G5</f>
        <v>0</v>
      </c>
      <c r="P5" s="2">
        <f t="shared" si="5"/>
        <v>0</v>
      </c>
      <c r="Q5" s="2" t="b">
        <f t="shared" si="6"/>
        <v>0</v>
      </c>
      <c r="S5" t="s">
        <v>2</v>
      </c>
      <c r="T5">
        <f>COUNTIF(B$3:B$22,$S5)</f>
        <v>1</v>
      </c>
      <c r="U5">
        <f>COUNTIF(G$3:G$22,$S5)</f>
        <v>0</v>
      </c>
      <c r="V5">
        <f>COUNTIF(L$3:L$22,$S5)</f>
        <v>1</v>
      </c>
      <c r="W5">
        <f t="shared" si="7"/>
        <v>2</v>
      </c>
    </row>
    <row r="6" spans="1:23" x14ac:dyDescent="0.2">
      <c r="A6" s="1" t="str">
        <f>'[1]Tabelle 1'!A6</f>
        <v>Keywords</v>
      </c>
      <c r="B6" s="2" t="str">
        <f>IF('[1]Tabelle 1'!B6=C6,"Cermine",IF('[1]Tabelle 1'!C6=C6,"Grobid",IF('[1]Tabelle 1'!D6=C6,"ParsCit",IF('[1]Tabelle 1'!E6=C6,"PDFX","none"))))</f>
        <v>Cermine</v>
      </c>
      <c r="C6" s="2">
        <f>MAX('[1]Tabelle 1'!B6:E6)</f>
        <v>84.67</v>
      </c>
      <c r="D6" s="2" t="b">
        <f t="shared" si="0"/>
        <v>0</v>
      </c>
      <c r="E6" s="2">
        <f>'[2]Tabelle 1'!E6</f>
        <v>82.73</v>
      </c>
      <c r="F6" s="2">
        <f t="shared" si="1"/>
        <v>1.9399999999999977</v>
      </c>
      <c r="G6" s="2" t="str">
        <f>IF('[1]Tabelle 1'!F6=H6,"Cermine",IF('[1]Tabelle 1'!G6=H6,"Grobid",IF('[1]Tabelle 1'!H6=H6,"ParsCit",IF('[1]Tabelle 1'!I6=H6,"PDFX","none"))))</f>
        <v>Cermine</v>
      </c>
      <c r="H6" s="2">
        <f>MAX('[1]Tabelle 1'!F6:I6)</f>
        <v>67.959999999999994</v>
      </c>
      <c r="I6" s="2" t="b">
        <f t="shared" si="2"/>
        <v>0</v>
      </c>
      <c r="J6" s="2">
        <f>'[2]Tabelle 1'!F6</f>
        <v>63.94</v>
      </c>
      <c r="K6" s="2">
        <f t="shared" si="3"/>
        <v>4.019999999999996</v>
      </c>
      <c r="L6" s="2" t="str">
        <f>IF('[1]Tabelle 1'!J6=M6,"Cermine",IF('[1]Tabelle 1'!K6=M6,"Grobid",IF('[1]Tabelle 1'!L6=M6,"ParsCit",IF('[1]Tabelle 1'!M6=M6,"PDFX","none"))))</f>
        <v>Cermine</v>
      </c>
      <c r="M6" s="2">
        <f>MAX('[1]Tabelle 1'!J6:M6)</f>
        <v>63.97</v>
      </c>
      <c r="N6" s="2" t="b">
        <f t="shared" si="4"/>
        <v>0</v>
      </c>
      <c r="O6" s="2">
        <f>'[2]Tabelle 1'!G6</f>
        <v>61.94</v>
      </c>
      <c r="P6" s="2">
        <f t="shared" si="5"/>
        <v>2.0300000000000011</v>
      </c>
      <c r="Q6" s="2" t="b">
        <f t="shared" si="6"/>
        <v>1</v>
      </c>
      <c r="S6" t="s">
        <v>3</v>
      </c>
      <c r="T6">
        <f>COUNTIF(B$3:B$22,$S6)</f>
        <v>1</v>
      </c>
      <c r="U6">
        <f>COUNTIF(G$3:G$22,$S6)</f>
        <v>0</v>
      </c>
      <c r="V6">
        <f>COUNTIF(L$3:L$22,$S6)</f>
        <v>0</v>
      </c>
      <c r="W6">
        <f t="shared" si="7"/>
        <v>1</v>
      </c>
    </row>
    <row r="7" spans="1:23" x14ac:dyDescent="0.2">
      <c r="A7" s="1" t="str">
        <f>'[1]Tabelle 1'!A7</f>
        <v>Authors</v>
      </c>
      <c r="B7" s="2" t="str">
        <f>IF('[1]Tabelle 1'!B7=C7,"Cermine",IF('[1]Tabelle 1'!C7=C7,"Grobid",IF('[1]Tabelle 1'!D7=C7,"ParsCit",IF('[1]Tabelle 1'!E7=C7,"PDFX","none"))))</f>
        <v>Grobid</v>
      </c>
      <c r="C7" s="2">
        <f>MAX('[1]Tabelle 1'!B7:E7)</f>
        <v>85.58</v>
      </c>
      <c r="D7" s="2" t="b">
        <f t="shared" si="0"/>
        <v>1</v>
      </c>
      <c r="E7" s="2">
        <f>'[2]Tabelle 1'!E7</f>
        <v>84.32</v>
      </c>
      <c r="F7" s="2">
        <f t="shared" si="1"/>
        <v>1.2600000000000051</v>
      </c>
      <c r="G7" s="2" t="str">
        <f>IF('[1]Tabelle 1'!F7=H7,"Cermine",IF('[1]Tabelle 1'!G7=H7,"Grobid",IF('[1]Tabelle 1'!H7=H7,"ParsCit",IF('[1]Tabelle 1'!I7=H7,"PDFX","none"))))</f>
        <v>Grobid</v>
      </c>
      <c r="H7" s="2">
        <f>MAX('[1]Tabelle 1'!F7:I7)</f>
        <v>89.35</v>
      </c>
      <c r="I7" s="2" t="b">
        <f t="shared" si="2"/>
        <v>1</v>
      </c>
      <c r="J7" s="2">
        <f>'[2]Tabelle 1'!F7</f>
        <v>88.4</v>
      </c>
      <c r="K7" s="2">
        <f t="shared" si="3"/>
        <v>0.94999999999998863</v>
      </c>
      <c r="L7" s="2" t="str">
        <f>IF('[1]Tabelle 1'!J7=M7,"Cermine",IF('[1]Tabelle 1'!K7=M7,"Grobid",IF('[1]Tabelle 1'!L7=M7,"ParsCit",IF('[1]Tabelle 1'!M7=M7,"PDFX","none"))))</f>
        <v>Grobid</v>
      </c>
      <c r="M7" s="2">
        <f>MAX('[1]Tabelle 1'!J7:M7)</f>
        <v>84.87</v>
      </c>
      <c r="N7" s="2" t="b">
        <f t="shared" si="4"/>
        <v>1</v>
      </c>
      <c r="O7" s="2">
        <f>'[2]Tabelle 1'!G7</f>
        <v>83.84</v>
      </c>
      <c r="P7" s="2">
        <f t="shared" si="5"/>
        <v>1.0300000000000011</v>
      </c>
      <c r="Q7" s="2" t="b">
        <f t="shared" si="6"/>
        <v>1</v>
      </c>
    </row>
    <row r="8" spans="1:23" x14ac:dyDescent="0.2">
      <c r="A8" s="1" t="str">
        <f>'[1]Tabelle 1'!A8</f>
        <v>Emails</v>
      </c>
      <c r="B8" s="2" t="str">
        <f>IF('[1]Tabelle 1'!B8=C8,"Cermine",IF('[1]Tabelle 1'!C8=C8,"Grobid",IF('[1]Tabelle 1'!D8=C8,"ParsCit",IF('[1]Tabelle 1'!E8=C8,"PDFX","none"))))</f>
        <v>Grobid</v>
      </c>
      <c r="C8" s="2">
        <f>MAX('[1]Tabelle 1'!B8:E8)</f>
        <v>90.32</v>
      </c>
      <c r="D8" s="2" t="b">
        <f t="shared" si="0"/>
        <v>1</v>
      </c>
      <c r="E8" s="2">
        <f>'[2]Tabelle 1'!E8</f>
        <v>90.32</v>
      </c>
      <c r="F8" s="2">
        <f t="shared" si="1"/>
        <v>0</v>
      </c>
      <c r="G8" s="2" t="str">
        <f>IF('[1]Tabelle 1'!F8=H8,"Cermine",IF('[1]Tabelle 1'!G8=H8,"Grobid",IF('[1]Tabelle 1'!H8=H8,"ParsCit",IF('[1]Tabelle 1'!I8=H8,"PDFX","none"))))</f>
        <v>Cermine</v>
      </c>
      <c r="H8" s="2">
        <f>MAX('[1]Tabelle 1'!F8:I8)</f>
        <v>70.650000000000006</v>
      </c>
      <c r="I8" s="2" t="b">
        <f t="shared" si="2"/>
        <v>0</v>
      </c>
      <c r="J8" s="2">
        <f>'[2]Tabelle 1'!F8</f>
        <v>61.96</v>
      </c>
      <c r="K8" s="2">
        <f t="shared" si="3"/>
        <v>8.6900000000000048</v>
      </c>
      <c r="L8" s="2" t="str">
        <f>IF('[1]Tabelle 1'!J8=M8,"Cermine",IF('[1]Tabelle 1'!K8=M8,"Grobid",IF('[1]Tabelle 1'!L8=M8,"ParsCit",IF('[1]Tabelle 1'!M8=M8,"PDFX","none"))))</f>
        <v>Grobid</v>
      </c>
      <c r="M8" s="2">
        <f>MAX('[1]Tabelle 1'!J8:M8)</f>
        <v>63.69</v>
      </c>
      <c r="N8" s="2" t="b">
        <f t="shared" si="4"/>
        <v>1</v>
      </c>
      <c r="O8" s="2">
        <f>'[2]Tabelle 1'!G8</f>
        <v>63.69</v>
      </c>
      <c r="P8" s="2">
        <f t="shared" si="5"/>
        <v>0</v>
      </c>
      <c r="Q8" s="2" t="b">
        <f t="shared" si="6"/>
        <v>0</v>
      </c>
    </row>
    <row r="9" spans="1:23" x14ac:dyDescent="0.2">
      <c r="A9" s="1" t="str">
        <f>'[1]Tabelle 1'!A9</f>
        <v>Author-Emails</v>
      </c>
      <c r="B9" s="2" t="str">
        <f>IF('[1]Tabelle 1'!B9=C9,"Cermine",IF('[1]Tabelle 1'!C9=C9,"Grobid",IF('[1]Tabelle 1'!D9=C9,"ParsCit",IF('[1]Tabelle 1'!E9=C9,"PDFX","none"))))</f>
        <v>Grobid</v>
      </c>
      <c r="C9" s="2">
        <f>MAX('[1]Tabelle 1'!B9:E9)</f>
        <v>85.59</v>
      </c>
      <c r="D9" s="2" t="b">
        <f t="shared" si="0"/>
        <v>1</v>
      </c>
      <c r="E9" s="2">
        <f>'[2]Tabelle 1'!E9</f>
        <v>85.59</v>
      </c>
      <c r="F9" s="2">
        <f t="shared" si="1"/>
        <v>0</v>
      </c>
      <c r="G9" s="2" t="str">
        <f>IF('[1]Tabelle 1'!F9=H9,"Cermine",IF('[1]Tabelle 1'!G9=H9,"Grobid",IF('[1]Tabelle 1'!H9=H9,"ParsCit",IF('[1]Tabelle 1'!I9=H9,"PDFX","none"))))</f>
        <v>Cermine</v>
      </c>
      <c r="H9" s="2">
        <f>MAX('[1]Tabelle 1'!F9:I9)</f>
        <v>66.67</v>
      </c>
      <c r="I9" s="2" t="b">
        <f t="shared" si="2"/>
        <v>0</v>
      </c>
      <c r="J9" s="2">
        <f>'[2]Tabelle 1'!F9</f>
        <v>58.33</v>
      </c>
      <c r="K9" s="2">
        <f t="shared" si="3"/>
        <v>8.3400000000000034</v>
      </c>
      <c r="L9" s="2" t="str">
        <f>IF('[1]Tabelle 1'!J9=M9,"Cermine",IF('[1]Tabelle 1'!K9=M9,"Grobid",IF('[1]Tabelle 1'!L9=M9,"ParsCit",IF('[1]Tabelle 1'!M9=M9,"PDFX","none"))))</f>
        <v>Grobid</v>
      </c>
      <c r="M9" s="2">
        <f>MAX('[1]Tabelle 1'!J9:M9)</f>
        <v>60.07</v>
      </c>
      <c r="N9" s="2" t="b">
        <f t="shared" si="4"/>
        <v>1</v>
      </c>
      <c r="O9" s="2">
        <f>'[2]Tabelle 1'!G9</f>
        <v>60.07</v>
      </c>
      <c r="P9" s="2">
        <f t="shared" si="5"/>
        <v>0</v>
      </c>
      <c r="Q9" s="2" t="b">
        <f t="shared" si="6"/>
        <v>0</v>
      </c>
    </row>
    <row r="10" spans="1:23" x14ac:dyDescent="0.2">
      <c r="A10" s="1" t="str">
        <f>'[1]Tabelle 1'!A10</f>
        <v>Affiliations</v>
      </c>
      <c r="B10" s="2" t="str">
        <f>IF('[1]Tabelle 1'!B10=C10,"Cermine",IF('[1]Tabelle 1'!C10=C10,"Grobid",IF('[1]Tabelle 1'!D10=C10,"ParsCit",IF('[1]Tabelle 1'!E10=C10,"PDFX","none"))))</f>
        <v>Grobid</v>
      </c>
      <c r="C10" s="2">
        <f>MAX('[1]Tabelle 1'!B10:E10)</f>
        <v>89.29</v>
      </c>
      <c r="D10" s="2" t="b">
        <f t="shared" si="0"/>
        <v>1</v>
      </c>
      <c r="E10" s="2">
        <f>'[2]Tabelle 1'!E10</f>
        <v>88.16</v>
      </c>
      <c r="F10" s="2">
        <f t="shared" si="1"/>
        <v>1.1300000000000097</v>
      </c>
      <c r="G10" s="2" t="str">
        <f>IF('[1]Tabelle 1'!F10=H10,"Cermine",IF('[1]Tabelle 1'!G10=H10,"Grobid",IF('[1]Tabelle 1'!H10=H10,"ParsCit",IF('[1]Tabelle 1'!I10=H10,"PDFX","none"))))</f>
        <v>Grobid</v>
      </c>
      <c r="H10" s="2">
        <f>MAX('[1]Tabelle 1'!F10:I10)</f>
        <v>82.68</v>
      </c>
      <c r="I10" s="2" t="b">
        <f t="shared" si="2"/>
        <v>1</v>
      </c>
      <c r="J10" s="2">
        <f>'[2]Tabelle 1'!F10</f>
        <v>79.040000000000006</v>
      </c>
      <c r="K10" s="2">
        <f t="shared" si="3"/>
        <v>3.6400000000000006</v>
      </c>
      <c r="L10" s="2" t="str">
        <f>IF('[1]Tabelle 1'!J10=M10,"Cermine",IF('[1]Tabelle 1'!K10=M10,"Grobid",IF('[1]Tabelle 1'!L10=M10,"ParsCit",IF('[1]Tabelle 1'!M10=M10,"PDFX","none"))))</f>
        <v>Grobid</v>
      </c>
      <c r="M10" s="2">
        <f>MAX('[1]Tabelle 1'!J10:M10)</f>
        <v>82.4</v>
      </c>
      <c r="N10" s="2" t="b">
        <f t="shared" si="4"/>
        <v>1</v>
      </c>
      <c r="O10" s="2">
        <f>'[2]Tabelle 1'!G10</f>
        <v>78.680000000000007</v>
      </c>
      <c r="P10" s="2">
        <f t="shared" si="5"/>
        <v>3.7199999999999989</v>
      </c>
      <c r="Q10" s="2" t="b">
        <f t="shared" si="6"/>
        <v>1</v>
      </c>
    </row>
    <row r="11" spans="1:23" x14ac:dyDescent="0.2">
      <c r="A11" s="1" t="str">
        <f>'[1]Tabelle 1'!A11</f>
        <v>Author-Affiliations</v>
      </c>
      <c r="B11" s="2" t="str">
        <f>IF('[1]Tabelle 1'!B11=C11,"Cermine",IF('[1]Tabelle 1'!C11=C11,"Grobid",IF('[1]Tabelle 1'!D11=C11,"ParsCit",IF('[1]Tabelle 1'!E11=C11,"PDFX","none"))))</f>
        <v>Grobid</v>
      </c>
      <c r="C11" s="2">
        <f>MAX('[1]Tabelle 1'!B11:E11)</f>
        <v>65.89</v>
      </c>
      <c r="D11" s="2" t="b">
        <f t="shared" si="0"/>
        <v>1</v>
      </c>
      <c r="E11" s="2">
        <f>'[2]Tabelle 1'!E11</f>
        <v>65.290000000000006</v>
      </c>
      <c r="F11" s="2">
        <f t="shared" si="1"/>
        <v>0.59999999999999432</v>
      </c>
      <c r="G11" s="2" t="str">
        <f>IF('[1]Tabelle 1'!F11=H11,"Cermine",IF('[1]Tabelle 1'!G11=H11,"Grobid",IF('[1]Tabelle 1'!H11=H11,"ParsCit",IF('[1]Tabelle 1'!I11=H11,"PDFX","none"))))</f>
        <v>Grobid</v>
      </c>
      <c r="H11" s="2">
        <f>MAX('[1]Tabelle 1'!F11:I11)</f>
        <v>69.599999999999994</v>
      </c>
      <c r="I11" s="2" t="b">
        <f t="shared" si="2"/>
        <v>1</v>
      </c>
      <c r="J11" s="2">
        <f>'[2]Tabelle 1'!F11</f>
        <v>66.89</v>
      </c>
      <c r="K11" s="2">
        <f t="shared" si="3"/>
        <v>2.7099999999999937</v>
      </c>
      <c r="L11" s="2" t="str">
        <f>IF('[1]Tabelle 1'!J11=M11,"Cermine",IF('[1]Tabelle 1'!K11=M11,"Grobid",IF('[1]Tabelle 1'!L11=M11,"ParsCit",IF('[1]Tabelle 1'!M11=M11,"PDFX","none"))))</f>
        <v>Grobid</v>
      </c>
      <c r="M11" s="2">
        <f>MAX('[1]Tabelle 1'!J11:M11)</f>
        <v>64.02</v>
      </c>
      <c r="N11" s="2" t="b">
        <f t="shared" si="4"/>
        <v>1</v>
      </c>
      <c r="O11" s="2">
        <f>'[2]Tabelle 1'!G11</f>
        <v>61.56</v>
      </c>
      <c r="P11" s="2">
        <f t="shared" si="5"/>
        <v>2.4599999999999937</v>
      </c>
      <c r="Q11" s="2" t="b">
        <f t="shared" si="6"/>
        <v>1</v>
      </c>
    </row>
    <row r="12" spans="1:23" x14ac:dyDescent="0.2">
      <c r="A12" s="1" t="str">
        <f>'[1]Tabelle 1'!A12</f>
        <v>Source</v>
      </c>
      <c r="B12" s="2" t="str">
        <f>IF('[1]Tabelle 1'!B12=C12,"Cermine",IF('[1]Tabelle 1'!C12=C12,"Grobid",IF('[1]Tabelle 1'!D12=C12,"ParsCit",IF('[1]Tabelle 1'!E12=C12,"PDFX","none"))))</f>
        <v>Grobid</v>
      </c>
      <c r="C12" s="2">
        <f>MAX('[1]Tabelle 1'!B12:E12)</f>
        <v>66.67</v>
      </c>
      <c r="D12" s="2" t="b">
        <f t="shared" si="0"/>
        <v>1</v>
      </c>
      <c r="E12" s="2">
        <f>'[2]Tabelle 1'!E12</f>
        <v>62.5</v>
      </c>
      <c r="F12" s="2">
        <f t="shared" si="1"/>
        <v>4.1700000000000017</v>
      </c>
      <c r="G12" s="2" t="str">
        <f>IF('[1]Tabelle 1'!F12=H12,"Cermine",IF('[1]Tabelle 1'!G12=H12,"Grobid",IF('[1]Tabelle 1'!H12=H12,"ParsCit",IF('[1]Tabelle 1'!I12=H12,"PDFX","none"))))</f>
        <v>Grobid</v>
      </c>
      <c r="H12" s="2">
        <f>MAX('[1]Tabelle 1'!F12:I12)</f>
        <v>21.05</v>
      </c>
      <c r="I12" s="2" t="b">
        <f t="shared" si="2"/>
        <v>1</v>
      </c>
      <c r="J12" s="2">
        <f>'[2]Tabelle 1'!F12</f>
        <v>26.32</v>
      </c>
      <c r="K12" s="2">
        <f t="shared" si="3"/>
        <v>-5.27</v>
      </c>
      <c r="L12" s="2" t="str">
        <f>IF('[1]Tabelle 1'!J12=M12,"Cermine",IF('[1]Tabelle 1'!K12=M12,"Grobid",IF('[1]Tabelle 1'!L12=M12,"ParsCit",IF('[1]Tabelle 1'!M12=M12,"PDFX","none"))))</f>
        <v>Grobid</v>
      </c>
      <c r="M12" s="2">
        <f>MAX('[1]Tabelle 1'!J12:M12)</f>
        <v>20</v>
      </c>
      <c r="N12" s="2" t="b">
        <f t="shared" si="4"/>
        <v>1</v>
      </c>
      <c r="O12" s="2">
        <f>'[2]Tabelle 1'!G12</f>
        <v>25</v>
      </c>
      <c r="P12" s="2">
        <f t="shared" si="5"/>
        <v>-5</v>
      </c>
      <c r="Q12" s="2" t="b">
        <f t="shared" si="6"/>
        <v>1</v>
      </c>
    </row>
    <row r="13" spans="1:23" x14ac:dyDescent="0.2">
      <c r="A13" s="1" t="str">
        <f>'[1]Tabelle 1'!A13</f>
        <v>Volume</v>
      </c>
      <c r="B13" s="2" t="str">
        <f>IF('[1]Tabelle 1'!B13=C13,"Cermine",IF('[1]Tabelle 1'!C13=C13,"Grobid",IF('[1]Tabelle 1'!D13=C13,"ParsCit",IF('[1]Tabelle 1'!E13=C13,"PDFX","none"))))</f>
        <v>Grobid</v>
      </c>
      <c r="C13" s="2">
        <f>MAX('[1]Tabelle 1'!B13:E13)</f>
        <v>100</v>
      </c>
      <c r="D13" s="2" t="b">
        <f t="shared" si="0"/>
        <v>1</v>
      </c>
      <c r="E13" s="2">
        <f>'[2]Tabelle 1'!E13</f>
        <v>60</v>
      </c>
      <c r="F13" s="2">
        <f t="shared" si="1"/>
        <v>40</v>
      </c>
      <c r="G13" s="2" t="str">
        <f>IF('[1]Tabelle 1'!F13=H13,"Cermine",IF('[1]Tabelle 1'!G13=H13,"Grobid",IF('[1]Tabelle 1'!H13=H13,"ParsCit",IF('[1]Tabelle 1'!I13=H13,"PDFX","none"))))</f>
        <v>Grobid</v>
      </c>
      <c r="H13" s="2">
        <f>MAX('[1]Tabelle 1'!F13:I13)</f>
        <v>100</v>
      </c>
      <c r="I13" s="2" t="b">
        <f t="shared" si="2"/>
        <v>1</v>
      </c>
      <c r="J13" s="2">
        <f>'[2]Tabelle 1'!F13</f>
        <v>100</v>
      </c>
      <c r="K13" s="2">
        <f t="shared" si="3"/>
        <v>0</v>
      </c>
      <c r="L13" s="2" t="str">
        <f>IF('[1]Tabelle 1'!J13=M13,"Cermine",IF('[1]Tabelle 1'!K13=M13,"Grobid",IF('[1]Tabelle 1'!L13=M13,"ParsCit",IF('[1]Tabelle 1'!M13=M13,"PDFX","none"))))</f>
        <v>Grobid</v>
      </c>
      <c r="M13" s="2">
        <f>MAX('[1]Tabelle 1'!J13:M13)</f>
        <v>100</v>
      </c>
      <c r="N13" s="2" t="b">
        <f t="shared" si="4"/>
        <v>1</v>
      </c>
      <c r="O13" s="2">
        <f>'[2]Tabelle 1'!G13</f>
        <v>60</v>
      </c>
      <c r="P13" s="2">
        <f t="shared" si="5"/>
        <v>40</v>
      </c>
      <c r="Q13" s="2" t="b">
        <f t="shared" si="6"/>
        <v>1</v>
      </c>
    </row>
    <row r="14" spans="1:23" x14ac:dyDescent="0.2">
      <c r="A14" s="1" t="str">
        <f>'[1]Tabelle 1'!A14</f>
        <v>Issue</v>
      </c>
      <c r="B14" s="2" t="str">
        <f>IF('[1]Tabelle 1'!B14=C14,"Cermine",IF('[1]Tabelle 1'!C14=C14,"Grobid",IF('[1]Tabelle 1'!D14=C14,"ParsCit",IF('[1]Tabelle 1'!E14=C14,"PDFX","none"))))</f>
        <v>Grobid</v>
      </c>
      <c r="C14" s="2">
        <f>MAX('[1]Tabelle 1'!B14:E14)</f>
        <v>100</v>
      </c>
      <c r="D14" s="2" t="b">
        <f t="shared" si="0"/>
        <v>1</v>
      </c>
      <c r="E14" s="2">
        <f>'[2]Tabelle 1'!E14</f>
        <v>50</v>
      </c>
      <c r="F14" s="2">
        <f t="shared" si="1"/>
        <v>50</v>
      </c>
      <c r="G14" s="2" t="str">
        <f>IF('[1]Tabelle 1'!F14=H14,"Cermine",IF('[1]Tabelle 1'!G14=H14,"Grobid",IF('[1]Tabelle 1'!H14=H14,"ParsCit",IF('[1]Tabelle 1'!I14=H14,"PDFX","none"))))</f>
        <v>Grobid</v>
      </c>
      <c r="H14" s="2">
        <f>MAX('[1]Tabelle 1'!F14:I14)</f>
        <v>100</v>
      </c>
      <c r="I14" s="2" t="b">
        <f t="shared" si="2"/>
        <v>1</v>
      </c>
      <c r="J14" s="2">
        <f>'[2]Tabelle 1'!F14</f>
        <v>100</v>
      </c>
      <c r="K14" s="2">
        <f t="shared" si="3"/>
        <v>0</v>
      </c>
      <c r="L14" s="2" t="str">
        <f>IF('[1]Tabelle 1'!J14=M14,"Cermine",IF('[1]Tabelle 1'!K14=M14,"Grobid",IF('[1]Tabelle 1'!L14=M14,"ParsCit",IF('[1]Tabelle 1'!M14=M14,"PDFX","none"))))</f>
        <v>Grobid</v>
      </c>
      <c r="M14" s="2">
        <f>MAX('[1]Tabelle 1'!J14:M14)</f>
        <v>100</v>
      </c>
      <c r="N14" s="2" t="b">
        <f t="shared" si="4"/>
        <v>1</v>
      </c>
      <c r="O14" s="2">
        <f>'[2]Tabelle 1'!G14</f>
        <v>50</v>
      </c>
      <c r="P14" s="2">
        <f t="shared" si="5"/>
        <v>50</v>
      </c>
      <c r="Q14" s="2" t="b">
        <f t="shared" si="6"/>
        <v>1</v>
      </c>
    </row>
    <row r="15" spans="1:23" x14ac:dyDescent="0.2">
      <c r="A15" s="1" t="str">
        <f>'[1]Tabelle 1'!A15</f>
        <v>Page from</v>
      </c>
      <c r="B15" s="2" t="str">
        <f>IF('[1]Tabelle 1'!B15=C15,"Cermine",IF('[1]Tabelle 1'!C15=C15,"Grobid",IF('[1]Tabelle 1'!D15=C15,"ParsCit",IF('[1]Tabelle 1'!E15=C15,"PDFX","none"))))</f>
        <v>Grobid</v>
      </c>
      <c r="C15" s="2">
        <f>MAX('[1]Tabelle 1'!B15:E15)</f>
        <v>100</v>
      </c>
      <c r="D15" s="2" t="b">
        <f t="shared" si="0"/>
        <v>1</v>
      </c>
      <c r="E15" s="2">
        <f>'[2]Tabelle 1'!E15</f>
        <v>75</v>
      </c>
      <c r="F15" s="2">
        <f t="shared" si="1"/>
        <v>25</v>
      </c>
      <c r="G15" s="2" t="str">
        <f>IF('[1]Tabelle 1'!F15=H15,"Cermine",IF('[1]Tabelle 1'!G15=H15,"Grobid",IF('[1]Tabelle 1'!H15=H15,"ParsCit",IF('[1]Tabelle 1'!I15=H15,"PDFX","none"))))</f>
        <v>Cermine</v>
      </c>
      <c r="H15" s="2">
        <f>MAX('[1]Tabelle 1'!F15:I15)</f>
        <v>100</v>
      </c>
      <c r="I15" s="2" t="b">
        <f t="shared" si="2"/>
        <v>0</v>
      </c>
      <c r="J15" s="2">
        <f>'[2]Tabelle 1'!F15</f>
        <v>75</v>
      </c>
      <c r="K15" s="2">
        <f t="shared" si="3"/>
        <v>25</v>
      </c>
      <c r="L15" s="2" t="str">
        <f>IF('[1]Tabelle 1'!J15=M15,"Cermine",IF('[1]Tabelle 1'!K15=M15,"Grobid",IF('[1]Tabelle 1'!L15=M15,"ParsCit",IF('[1]Tabelle 1'!M15=M15,"PDFX","none"))))</f>
        <v>Grobid</v>
      </c>
      <c r="M15" s="2">
        <f>MAX('[1]Tabelle 1'!J15:M15)</f>
        <v>50</v>
      </c>
      <c r="N15" s="2" t="b">
        <f t="shared" si="4"/>
        <v>1</v>
      </c>
      <c r="O15" s="2">
        <f>'[2]Tabelle 1'!G15</f>
        <v>60</v>
      </c>
      <c r="P15" s="2">
        <f t="shared" si="5"/>
        <v>-10</v>
      </c>
      <c r="Q15" s="2" t="b">
        <f t="shared" si="6"/>
        <v>0</v>
      </c>
    </row>
    <row r="16" spans="1:23" x14ac:dyDescent="0.2">
      <c r="A16" s="1" t="str">
        <f>'[1]Tabelle 1'!A16</f>
        <v>Page to</v>
      </c>
      <c r="B16" s="2" t="str">
        <f>IF('[1]Tabelle 1'!B16=C16,"Cermine",IF('[1]Tabelle 1'!C16=C16,"Grobid",IF('[1]Tabelle 1'!D16=C16,"ParsCit",IF('[1]Tabelle 1'!E16=C16,"PDFX","none"))))</f>
        <v>Grobid</v>
      </c>
      <c r="C16" s="2">
        <f>MAX('[1]Tabelle 1'!B16:E16)</f>
        <v>100</v>
      </c>
      <c r="D16" s="2" t="b">
        <f t="shared" si="0"/>
        <v>1</v>
      </c>
      <c r="E16" s="2">
        <f>'[2]Tabelle 1'!E16</f>
        <v>75</v>
      </c>
      <c r="F16" s="2">
        <f t="shared" si="1"/>
        <v>25</v>
      </c>
      <c r="G16" s="2" t="str">
        <f>IF('[1]Tabelle 1'!F16=H16,"Cermine",IF('[1]Tabelle 1'!G16=H16,"Grobid",IF('[1]Tabelle 1'!H16=H16,"ParsCit",IF('[1]Tabelle 1'!I16=H16,"PDFX","none"))))</f>
        <v>Cermine</v>
      </c>
      <c r="H16" s="2">
        <f>MAX('[1]Tabelle 1'!F16:I16)</f>
        <v>100</v>
      </c>
      <c r="I16" s="2" t="b">
        <f t="shared" si="2"/>
        <v>0</v>
      </c>
      <c r="J16" s="2">
        <f>'[2]Tabelle 1'!F16</f>
        <v>75</v>
      </c>
      <c r="K16" s="2">
        <f t="shared" si="3"/>
        <v>25</v>
      </c>
      <c r="L16" s="2" t="str">
        <f>IF('[1]Tabelle 1'!J16=M16,"Cermine",IF('[1]Tabelle 1'!K16=M16,"Grobid",IF('[1]Tabelle 1'!L16=M16,"ParsCit",IF('[1]Tabelle 1'!M16=M16,"PDFX","none"))))</f>
        <v>Grobid</v>
      </c>
      <c r="M16" s="2">
        <f>MAX('[1]Tabelle 1'!J16:M16)</f>
        <v>50</v>
      </c>
      <c r="N16" s="2" t="b">
        <f t="shared" si="4"/>
        <v>1</v>
      </c>
      <c r="O16" s="2">
        <f>'[2]Tabelle 1'!G16</f>
        <v>60</v>
      </c>
      <c r="P16" s="2">
        <f t="shared" si="5"/>
        <v>-10</v>
      </c>
      <c r="Q16" s="2" t="b">
        <f t="shared" si="6"/>
        <v>0</v>
      </c>
    </row>
    <row r="17" spans="1:17" x14ac:dyDescent="0.2">
      <c r="A17" s="1" t="str">
        <f>'[1]Tabelle 1'!A17</f>
        <v>Year</v>
      </c>
      <c r="B17" s="2" t="str">
        <f>IF('[1]Tabelle 1'!B17=C17,"Cermine",IF('[1]Tabelle 1'!C17=C17,"Grobid",IF('[1]Tabelle 1'!D17=C17,"ParsCit",IF('[1]Tabelle 1'!E17=C17,"PDFX","none"))))</f>
        <v>Cermine</v>
      </c>
      <c r="C17" s="2">
        <f>MAX('[1]Tabelle 1'!B17:E17)</f>
        <v>48.84</v>
      </c>
      <c r="D17" s="2" t="b">
        <f t="shared" si="0"/>
        <v>0</v>
      </c>
      <c r="E17" s="2">
        <f>'[2]Tabelle 1'!E17</f>
        <v>83.33</v>
      </c>
      <c r="F17" s="2">
        <f t="shared" si="1"/>
        <v>-34.489999999999995</v>
      </c>
      <c r="G17" s="2" t="str">
        <f>IF('[1]Tabelle 1'!F17=H17,"Cermine",IF('[1]Tabelle 1'!G17=H17,"Grobid",IF('[1]Tabelle 1'!H17=H17,"ParsCit",IF('[1]Tabelle 1'!I17=H17,"PDFX","none"))))</f>
        <v>Cermine</v>
      </c>
      <c r="H17" s="2">
        <f>MAX('[1]Tabelle 1'!F17:I17)</f>
        <v>65.63</v>
      </c>
      <c r="I17" s="2" t="b">
        <f t="shared" si="2"/>
        <v>0</v>
      </c>
      <c r="J17" s="2">
        <f>'[2]Tabelle 1'!F17</f>
        <v>31.25</v>
      </c>
      <c r="K17" s="2">
        <f t="shared" si="3"/>
        <v>34.379999999999995</v>
      </c>
      <c r="L17" s="2" t="str">
        <f>IF('[1]Tabelle 1'!J17=M17,"Cermine",IF('[1]Tabelle 1'!K17=M17,"Grobid",IF('[1]Tabelle 1'!L17=M17,"ParsCit",IF('[1]Tabelle 1'!M17=M17,"PDFX","none"))))</f>
        <v>Cermine</v>
      </c>
      <c r="M17" s="2">
        <f>MAX('[1]Tabelle 1'!J17:M17)</f>
        <v>46.67</v>
      </c>
      <c r="N17" s="2" t="b">
        <f t="shared" si="4"/>
        <v>0</v>
      </c>
      <c r="O17" s="2">
        <f>'[2]Tabelle 1'!G17</f>
        <v>29.41</v>
      </c>
      <c r="P17" s="2">
        <f t="shared" si="5"/>
        <v>17.260000000000002</v>
      </c>
      <c r="Q17" s="2" t="b">
        <f t="shared" si="6"/>
        <v>1</v>
      </c>
    </row>
    <row r="18" spans="1:17" x14ac:dyDescent="0.2">
      <c r="A18" s="1" t="str">
        <f>'[1]Tabelle 1'!A18</f>
        <v>Doi</v>
      </c>
      <c r="B18" s="2" t="str">
        <f>IF('[1]Tabelle 1'!B18=C18,"Cermine",IF('[1]Tabelle 1'!C18=C18,"Grobid",IF('[1]Tabelle 1'!D18=C18,"ParsCit",IF('[1]Tabelle 1'!E18=C18,"PDFX","none"))))</f>
        <v>Grobid</v>
      </c>
      <c r="C18" s="2">
        <f>MAX('[1]Tabelle 1'!B18:E18)</f>
        <v>100</v>
      </c>
      <c r="D18" s="2" t="b">
        <f t="shared" si="0"/>
        <v>1</v>
      </c>
      <c r="E18" s="2">
        <f>'[2]Tabelle 1'!E18</f>
        <v>100</v>
      </c>
      <c r="F18" s="2">
        <f t="shared" si="1"/>
        <v>0</v>
      </c>
      <c r="G18" s="2" t="str">
        <f>IF('[1]Tabelle 1'!F18=H18,"Cermine",IF('[1]Tabelle 1'!G18=H18,"Grobid",IF('[1]Tabelle 1'!H18=H18,"ParsCit",IF('[1]Tabelle 1'!I18=H18,"PDFX","none"))))</f>
        <v>Grobid</v>
      </c>
      <c r="H18" s="2">
        <f>MAX('[1]Tabelle 1'!F18:I18)</f>
        <v>100</v>
      </c>
      <c r="I18" s="2" t="b">
        <f t="shared" si="2"/>
        <v>1</v>
      </c>
      <c r="J18" s="2">
        <f>'[2]Tabelle 1'!F18</f>
        <v>100</v>
      </c>
      <c r="K18" s="2">
        <f t="shared" si="3"/>
        <v>0</v>
      </c>
      <c r="L18" s="2" t="str">
        <f>IF('[1]Tabelle 1'!J18=M18,"Cermine",IF('[1]Tabelle 1'!K18=M18,"Grobid",IF('[1]Tabelle 1'!L18=M18,"ParsCit",IF('[1]Tabelle 1'!M18=M18,"PDFX","none"))))</f>
        <v>Grobid</v>
      </c>
      <c r="M18" s="2">
        <f>MAX('[1]Tabelle 1'!J18:M18)</f>
        <v>100</v>
      </c>
      <c r="N18" s="2" t="b">
        <f t="shared" si="4"/>
        <v>1</v>
      </c>
      <c r="O18" s="2">
        <f>'[2]Tabelle 1'!G18</f>
        <v>100</v>
      </c>
      <c r="P18" s="2">
        <f t="shared" si="5"/>
        <v>0</v>
      </c>
      <c r="Q18" s="2" t="b">
        <f t="shared" si="6"/>
        <v>1</v>
      </c>
    </row>
    <row r="19" spans="1:17" x14ac:dyDescent="0.2">
      <c r="A19" s="1" t="str">
        <f>'[1]Tabelle 1'!A19</f>
        <v>Sections</v>
      </c>
      <c r="B19" s="2" t="str">
        <f>IF('[1]Tabelle 1'!B19=C19,"Cermine",IF('[1]Tabelle 1'!C19=C19,"Grobid",IF('[1]Tabelle 1'!D19=C19,"ParsCit",IF('[1]Tabelle 1'!E19=C19,"PDFX","none"))))</f>
        <v>Grobid</v>
      </c>
      <c r="C19" s="2">
        <f>MAX('[1]Tabelle 1'!B19:E19)</f>
        <v>83.45</v>
      </c>
      <c r="D19" s="2" t="b">
        <f t="shared" si="0"/>
        <v>1</v>
      </c>
      <c r="E19" s="2">
        <f>'[2]Tabelle 1'!E19</f>
        <v>83.45</v>
      </c>
      <c r="F19" s="2">
        <f t="shared" si="1"/>
        <v>0</v>
      </c>
      <c r="G19" s="2" t="str">
        <f>IF('[1]Tabelle 1'!F19=H19,"Cermine",IF('[1]Tabelle 1'!G19=H19,"Grobid",IF('[1]Tabelle 1'!H19=H19,"ParsCit",IF('[1]Tabelle 1'!I19=H19,"PDFX","none"))))</f>
        <v>Grobid</v>
      </c>
      <c r="H19" s="2">
        <f>MAX('[1]Tabelle 1'!F19:I19)</f>
        <v>83.95</v>
      </c>
      <c r="I19" s="2" t="b">
        <f t="shared" si="2"/>
        <v>1</v>
      </c>
      <c r="J19" s="2">
        <f>'[2]Tabelle 1'!F19</f>
        <v>83.95</v>
      </c>
      <c r="K19" s="2">
        <f t="shared" si="3"/>
        <v>0</v>
      </c>
      <c r="L19" s="2" t="str">
        <f>IF('[1]Tabelle 1'!J19=M19,"Cermine",IF('[1]Tabelle 1'!K19=M19,"Grobid",IF('[1]Tabelle 1'!L19=M19,"ParsCit",IF('[1]Tabelle 1'!M19=M19,"PDFX","none"))))</f>
        <v>Grobid</v>
      </c>
      <c r="M19" s="2">
        <f>MAX('[1]Tabelle 1'!J19:M19)</f>
        <v>81.75</v>
      </c>
      <c r="N19" s="2" t="b">
        <f t="shared" si="4"/>
        <v>1</v>
      </c>
      <c r="O19" s="2">
        <f>'[2]Tabelle 1'!G19</f>
        <v>81.75</v>
      </c>
      <c r="P19" s="2">
        <f t="shared" si="5"/>
        <v>0</v>
      </c>
      <c r="Q19" s="2" t="b">
        <f t="shared" si="6"/>
        <v>1</v>
      </c>
    </row>
    <row r="20" spans="1:17" x14ac:dyDescent="0.2">
      <c r="A20" s="1" t="str">
        <f>'[1]Tabelle 1'!A20</f>
        <v>Section-Levels</v>
      </c>
      <c r="B20" s="2" t="str">
        <f>IF('[1]Tabelle 1'!B20=C20,"Cermine",IF('[1]Tabelle 1'!C20=C20,"Grobid",IF('[1]Tabelle 1'!D20=C20,"ParsCit",IF('[1]Tabelle 1'!E20=C20,"PDFX","none"))))</f>
        <v>Grobid</v>
      </c>
      <c r="C20" s="2">
        <f>MAX('[1]Tabelle 1'!B20:E20)</f>
        <v>95.45</v>
      </c>
      <c r="D20" s="2" t="b">
        <f t="shared" si="0"/>
        <v>1</v>
      </c>
      <c r="E20" s="2">
        <f>'[2]Tabelle 1'!E20</f>
        <v>95.45</v>
      </c>
      <c r="F20" s="2">
        <f t="shared" si="1"/>
        <v>0</v>
      </c>
      <c r="G20" s="2" t="str">
        <f>IF('[1]Tabelle 1'!F20=H20,"Cermine",IF('[1]Tabelle 1'!G20=H20,"Grobid",IF('[1]Tabelle 1'!H20=H20,"ParsCit",IF('[1]Tabelle 1'!I20=H20,"PDFX","none"))))</f>
        <v>Grobid</v>
      </c>
      <c r="H20" s="2">
        <f>MAX('[1]Tabelle 1'!F20:I20)</f>
        <v>84.14</v>
      </c>
      <c r="I20" s="2" t="b">
        <f t="shared" si="2"/>
        <v>1</v>
      </c>
      <c r="J20" s="2">
        <f>'[2]Tabelle 1'!F20</f>
        <v>84.14</v>
      </c>
      <c r="K20" s="2">
        <f t="shared" si="3"/>
        <v>0</v>
      </c>
      <c r="L20" s="2" t="str">
        <f>IF('[1]Tabelle 1'!J20=M20,"Cermine",IF('[1]Tabelle 1'!K20=M20,"Grobid",IF('[1]Tabelle 1'!L20=M20,"ParsCit",IF('[1]Tabelle 1'!M20=M20,"PDFX","none"))))</f>
        <v>Grobid</v>
      </c>
      <c r="M20" s="2">
        <f>MAX('[1]Tabelle 1'!J20:M20)</f>
        <v>86.99</v>
      </c>
      <c r="N20" s="2" t="b">
        <f t="shared" si="4"/>
        <v>1</v>
      </c>
      <c r="O20" s="2">
        <f>'[2]Tabelle 1'!G20</f>
        <v>86.99</v>
      </c>
      <c r="P20" s="2">
        <f t="shared" si="5"/>
        <v>0</v>
      </c>
      <c r="Q20" s="2" t="b">
        <f t="shared" si="6"/>
        <v>1</v>
      </c>
    </row>
    <row r="21" spans="1:17" x14ac:dyDescent="0.2">
      <c r="A21" s="1" t="str">
        <f>'[1]Tabelle 1'!A21</f>
        <v>Section-References</v>
      </c>
      <c r="B21" s="2" t="str">
        <f>IF('[1]Tabelle 1'!B21=C21,"Cermine",IF('[1]Tabelle 1'!C21=C21,"Grobid",IF('[1]Tabelle 1'!D21=C21,"ParsCit",IF('[1]Tabelle 1'!E21=C21,"PDFX","none"))))</f>
        <v>Grobid</v>
      </c>
      <c r="C21" s="2">
        <f>MAX('[1]Tabelle 1'!B21:E21)</f>
        <v>62.71</v>
      </c>
      <c r="D21" s="2" t="b">
        <f t="shared" si="0"/>
        <v>1</v>
      </c>
      <c r="E21" s="2">
        <f>'[2]Tabelle 1'!E21</f>
        <v>63.03</v>
      </c>
      <c r="F21" s="2">
        <f t="shared" si="1"/>
        <v>-0.32000000000000028</v>
      </c>
      <c r="G21" s="2" t="str">
        <f>IF('[1]Tabelle 1'!F21=H21,"Cermine",IF('[1]Tabelle 1'!G21=H21,"Grobid",IF('[1]Tabelle 1'!H21=H21,"ParsCit",IF('[1]Tabelle 1'!I21=H21,"PDFX","none"))))</f>
        <v>Grobid</v>
      </c>
      <c r="H21" s="2">
        <f>MAX('[1]Tabelle 1'!F21:I21)</f>
        <v>47.77</v>
      </c>
      <c r="I21" s="2" t="b">
        <f t="shared" si="2"/>
        <v>1</v>
      </c>
      <c r="J21" s="2">
        <f>'[2]Tabelle 1'!F21</f>
        <v>48.11</v>
      </c>
      <c r="K21" s="2">
        <f t="shared" si="3"/>
        <v>-0.33999999999999631</v>
      </c>
      <c r="L21" s="2" t="str">
        <f>IF('[1]Tabelle 1'!J21=M21,"Cermine",IF('[1]Tabelle 1'!K21=M21,"Grobid",IF('[1]Tabelle 1'!L21=M21,"ParsCit",IF('[1]Tabelle 1'!M21=M21,"PDFX","none"))))</f>
        <v>Grobid</v>
      </c>
      <c r="M21" s="2">
        <f>MAX('[1]Tabelle 1'!J21:M21)</f>
        <v>48.73</v>
      </c>
      <c r="N21" s="2" t="b">
        <f t="shared" si="4"/>
        <v>1</v>
      </c>
      <c r="O21" s="2">
        <f>'[2]Tabelle 1'!G21</f>
        <v>49.02</v>
      </c>
      <c r="P21" s="2">
        <f t="shared" si="5"/>
        <v>-0.29000000000000625</v>
      </c>
      <c r="Q21" s="2" t="b">
        <f t="shared" si="6"/>
        <v>1</v>
      </c>
    </row>
    <row r="22" spans="1:17" x14ac:dyDescent="0.2">
      <c r="A22" s="1" t="str">
        <f>'[1]Tabelle 1'!A22</f>
        <v>References</v>
      </c>
      <c r="B22" s="2" t="str">
        <f>IF('[1]Tabelle 1'!B22=C22,"Cermine",IF('[1]Tabelle 1'!C22=C22,"Grobid",IF('[1]Tabelle 1'!D22=C22,"ParsCit",IF('[1]Tabelle 1'!E22=C22,"PDFX","none"))))</f>
        <v>ParsCit</v>
      </c>
      <c r="C22" s="2">
        <f>MAX('[1]Tabelle 1'!B22:E22)</f>
        <v>97.25</v>
      </c>
      <c r="D22" s="2" t="b">
        <f t="shared" si="0"/>
        <v>0</v>
      </c>
      <c r="E22" s="2">
        <f>'[2]Tabelle 1'!E22</f>
        <v>92.24</v>
      </c>
      <c r="F22" s="2">
        <f t="shared" si="1"/>
        <v>5.0100000000000051</v>
      </c>
      <c r="G22" s="2" t="str">
        <f>IF('[1]Tabelle 1'!F22=H22,"Cermine",IF('[1]Tabelle 1'!G22=H22,"Grobid",IF('[1]Tabelle 1'!H22=H22,"ParsCit",IF('[1]Tabelle 1'!I22=H22,"PDFX","none"))))</f>
        <v>Grobid</v>
      </c>
      <c r="H22" s="2">
        <f>MAX('[1]Tabelle 1'!F22:I22)</f>
        <v>90.93</v>
      </c>
      <c r="I22" s="2" t="b">
        <f t="shared" si="2"/>
        <v>1</v>
      </c>
      <c r="J22" s="2">
        <f>'[2]Tabelle 1'!F22</f>
        <v>91.57</v>
      </c>
      <c r="K22" s="2">
        <f t="shared" si="3"/>
        <v>-0.63999999999998636</v>
      </c>
      <c r="L22" s="2" t="str">
        <f>IF('[1]Tabelle 1'!J22=M22,"Cermine",IF('[1]Tabelle 1'!K22=M22,"Grobid",IF('[1]Tabelle 1'!L22=M22,"ParsCit",IF('[1]Tabelle 1'!M22=M22,"PDFX","none"))))</f>
        <v>ParsCit</v>
      </c>
      <c r="M22" s="2">
        <f>MAX('[1]Tabelle 1'!J22:M22)</f>
        <v>92.44</v>
      </c>
      <c r="N22" s="2" t="b">
        <f t="shared" si="4"/>
        <v>0</v>
      </c>
      <c r="O22" s="2">
        <f>'[2]Tabelle 1'!G22</f>
        <v>89.11</v>
      </c>
      <c r="P22" s="2">
        <f t="shared" si="5"/>
        <v>3.3299999999999983</v>
      </c>
      <c r="Q22" s="2" t="b">
        <f t="shared" si="6"/>
        <v>0</v>
      </c>
    </row>
    <row r="23" spans="1:17" x14ac:dyDescent="0.2">
      <c r="D23" s="2"/>
      <c r="E23" s="2"/>
      <c r="F23" s="2"/>
      <c r="I23" s="2"/>
      <c r="J23" s="2"/>
      <c r="K23" s="2"/>
      <c r="N23" s="2"/>
      <c r="O23" s="2"/>
      <c r="P23" s="2"/>
      <c r="Q23" s="2"/>
    </row>
    <row r="24" spans="1:17" x14ac:dyDescent="0.2">
      <c r="A24" s="1" t="str">
        <f>'[1]Tabelle 1'!A23</f>
        <v>Average</v>
      </c>
      <c r="B24" s="2" t="str">
        <f>IF('[1]Tabelle 1'!B23=C24,"Cermine",IF('[1]Tabelle 1'!C23=C24,"Grobid",IF('[1]Tabelle 1'!D23=C24,"ParsCit",IF('[1]Tabelle 1'!E23=C24,"PDFX","none"))))</f>
        <v>Grobid</v>
      </c>
      <c r="C24" s="2">
        <f>MAX('[1]Tabelle 1'!B23:E23)</f>
        <v>86.45</v>
      </c>
      <c r="D24" s="2" t="b">
        <f>B24="Grobid"</f>
        <v>1</v>
      </c>
      <c r="E24" s="2">
        <f>'[2]Tabelle 1'!E24</f>
        <v>0</v>
      </c>
      <c r="F24" s="2">
        <f>C24-E24</f>
        <v>86.45</v>
      </c>
      <c r="G24" s="2" t="str">
        <f>IF('[1]Tabelle 1'!F23=H24,"Cermine",IF('[1]Tabelle 1'!G23=H24,"Grobid",IF('[1]Tabelle 1'!H23=H24,"ParsCit",IF('[1]Tabelle 1'!I23=H24,"PDFX","none"))))</f>
        <v>Grobid</v>
      </c>
      <c r="H24" s="2">
        <f>MAX('[1]Tabelle 1'!F23:I23)</f>
        <v>65.3</v>
      </c>
      <c r="I24" s="2" t="b">
        <f>G24="Grobid"</f>
        <v>1</v>
      </c>
      <c r="J24" s="2">
        <f>'[2]Tabelle 1'!F24</f>
        <v>0</v>
      </c>
      <c r="K24" s="2">
        <f>H24-J24</f>
        <v>65.3</v>
      </c>
      <c r="L24" s="2" t="str">
        <f>IF('[1]Tabelle 1'!J23=M24,"Cermine",IF('[1]Tabelle 1'!K23=M24,"Grobid",IF('[1]Tabelle 1'!L23=M24,"ParsCit",IF('[1]Tabelle 1'!M23=M24,"PDFX","none"))))</f>
        <v>Grobid</v>
      </c>
      <c r="M24" s="2">
        <f>MAX('[1]Tabelle 1'!J23:M23)</f>
        <v>64.760000000000005</v>
      </c>
      <c r="N24" s="2" t="b">
        <f t="shared" si="4"/>
        <v>1</v>
      </c>
      <c r="O24" s="2">
        <f>'[2]Tabelle 1'!G24</f>
        <v>0</v>
      </c>
      <c r="P24" s="2">
        <f t="shared" si="5"/>
        <v>64.760000000000005</v>
      </c>
      <c r="Q24" s="2" t="b">
        <f t="shared" si="6"/>
        <v>1</v>
      </c>
    </row>
    <row r="26" spans="1:17" x14ac:dyDescent="0.2">
      <c r="A26" s="3" t="s">
        <v>13</v>
      </c>
    </row>
  </sheetData>
  <conditionalFormatting sqref="B3:F24">
    <cfRule type="expression" dxfId="3" priority="3">
      <formula>$D3</formula>
    </cfRule>
  </conditionalFormatting>
  <conditionalFormatting sqref="G3:K24">
    <cfRule type="expression" dxfId="4" priority="2">
      <formula>$I3</formula>
    </cfRule>
  </conditionalFormatting>
  <conditionalFormatting sqref="L3:Q24">
    <cfRule type="expression" dxfId="5" priority="1">
      <formula>$N3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cp:lastModifiedBy>Angela</cp:lastModifiedBy>
  <dcterms:modified xsi:type="dcterms:W3CDTF">2018-10-22T15:51:20Z</dcterms:modified>
</cp:coreProperties>
</file>