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8795" windowHeight="13035" tabRatio="757"/>
  </bookViews>
  <sheets>
    <sheet name="Пример" sheetId="1" r:id="rId1"/>
    <sheet name="Пояснение" sheetId="4" r:id="rId2"/>
    <sheet name="EXCEL2.RU" sheetId="3" r:id="rId3"/>
  </sheets>
  <definedNames>
    <definedName name="anscount" hidden="1">2</definedName>
    <definedName name="limcount" hidden="1">2</definedName>
    <definedName name="sencount" hidden="1">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Пример!#REF!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альфа">#REF!</definedName>
    <definedName name="бета">#REF!</definedName>
    <definedName name="Выборка">Пример!#REF!</definedName>
  </definedNames>
  <calcPr calcId="145621"/>
</workbook>
</file>

<file path=xl/calcChain.xml><?xml version="1.0" encoding="utf-8"?>
<calcChain xmlns="http://schemas.openxmlformats.org/spreadsheetml/2006/main">
  <c r="B31" i="1" l="1"/>
  <c r="B33" i="1" l="1"/>
  <c r="A30" i="4" l="1"/>
  <c r="B25" i="4"/>
  <c r="C25" i="4"/>
  <c r="F25" i="4"/>
  <c r="G25" i="4"/>
  <c r="G24" i="4"/>
  <c r="F24" i="4"/>
  <c r="D24" i="4"/>
  <c r="G8" i="4"/>
  <c r="M6" i="4"/>
  <c r="L6" i="4"/>
  <c r="J4" i="4"/>
  <c r="J5" i="4"/>
  <c r="I5" i="4"/>
  <c r="I4" i="4"/>
  <c r="C16" i="4"/>
  <c r="G14" i="4" s="1"/>
  <c r="B16" i="4"/>
  <c r="F16" i="4" s="1"/>
  <c r="D14" i="4"/>
  <c r="C6" i="4"/>
  <c r="G6" i="4" s="1"/>
  <c r="B6" i="4"/>
  <c r="F6" i="4" s="1"/>
  <c r="D5" i="4"/>
  <c r="D6" i="4" s="1"/>
  <c r="D4" i="4"/>
  <c r="G26" i="4" l="1"/>
  <c r="F26" i="4"/>
  <c r="D25" i="4"/>
  <c r="D26" i="4" s="1"/>
  <c r="G15" i="4"/>
  <c r="F15" i="4"/>
  <c r="F5" i="4"/>
  <c r="G4" i="4"/>
  <c r="G5" i="4"/>
  <c r="F4" i="4"/>
  <c r="I6" i="4"/>
  <c r="G16" i="4"/>
  <c r="F14" i="4"/>
  <c r="D15" i="4"/>
  <c r="D16" i="4" s="1"/>
  <c r="I8" i="1"/>
  <c r="I9" i="1"/>
  <c r="I10" i="1"/>
  <c r="I11" i="1"/>
  <c r="I12" i="1"/>
  <c r="I7" i="1"/>
  <c r="I20" i="1"/>
  <c r="I21" i="1"/>
  <c r="I23" i="1"/>
  <c r="I19" i="1"/>
  <c r="B27" i="1"/>
  <c r="C18" i="1"/>
  <c r="K18" i="1" s="1"/>
  <c r="D18" i="1"/>
  <c r="L18" i="1" s="1"/>
  <c r="B18" i="1"/>
  <c r="J18" i="1" s="1"/>
  <c r="A20" i="1"/>
  <c r="A21" i="1"/>
  <c r="A22" i="1"/>
  <c r="I22" i="1" s="1"/>
  <c r="A23" i="1"/>
  <c r="A24" i="1"/>
  <c r="I24" i="1" s="1"/>
  <c r="A19" i="1"/>
  <c r="P6" i="1"/>
  <c r="Q6" i="1"/>
  <c r="O6" i="1"/>
  <c r="J6" i="1"/>
  <c r="K6" i="1"/>
  <c r="L6" i="1"/>
  <c r="J25" i="4" l="1"/>
  <c r="I24" i="4"/>
  <c r="J24" i="4"/>
  <c r="I25" i="4"/>
  <c r="I26" i="4" s="1"/>
  <c r="J15" i="4"/>
  <c r="I14" i="4"/>
  <c r="J14" i="4"/>
  <c r="I15" i="4"/>
  <c r="L4" i="4"/>
  <c r="L5" i="4"/>
  <c r="J6" i="4"/>
  <c r="M5" i="4" s="1"/>
  <c r="E10" i="1"/>
  <c r="E11" i="1"/>
  <c r="E8" i="1"/>
  <c r="D13" i="1"/>
  <c r="C13" i="1"/>
  <c r="E9" i="1"/>
  <c r="E12" i="1"/>
  <c r="B13" i="1"/>
  <c r="E7" i="1"/>
  <c r="G28" i="4" l="1"/>
  <c r="G30" i="4" s="1"/>
  <c r="L25" i="4"/>
  <c r="L24" i="4"/>
  <c r="L14" i="4"/>
  <c r="L16" i="4" s="1"/>
  <c r="I16" i="4"/>
  <c r="G18" i="4"/>
  <c r="J26" i="4"/>
  <c r="M24" i="4" s="1"/>
  <c r="L15" i="4"/>
  <c r="J16" i="4"/>
  <c r="M15" i="4"/>
  <c r="M4" i="4"/>
  <c r="B20" i="1"/>
  <c r="B22" i="1"/>
  <c r="B24" i="1"/>
  <c r="B21" i="1"/>
  <c r="B23" i="1"/>
  <c r="B19" i="1"/>
  <c r="C19" i="1"/>
  <c r="C21" i="1"/>
  <c r="C23" i="1"/>
  <c r="C20" i="1"/>
  <c r="C22" i="1"/>
  <c r="C24" i="1"/>
  <c r="D19" i="1"/>
  <c r="D20" i="1"/>
  <c r="D21" i="1"/>
  <c r="D22" i="1"/>
  <c r="D23" i="1"/>
  <c r="D24" i="1"/>
  <c r="E13" i="1"/>
  <c r="M25" i="4" l="1"/>
  <c r="M26" i="4" s="1"/>
  <c r="M14" i="4"/>
  <c r="M16" i="4" s="1"/>
  <c r="L26" i="4"/>
  <c r="B15" i="1"/>
  <c r="B25" i="1"/>
  <c r="C25" i="1"/>
  <c r="D25" i="1"/>
  <c r="G12" i="1"/>
  <c r="D15" i="1"/>
  <c r="G8" i="1"/>
  <c r="G9" i="1"/>
  <c r="J9" i="1" s="1"/>
  <c r="C15" i="1"/>
  <c r="G10" i="1"/>
  <c r="J10" i="1" s="1"/>
  <c r="G7" i="1"/>
  <c r="G11" i="1"/>
  <c r="L11" i="1" s="1"/>
  <c r="J12" i="1" l="1"/>
  <c r="Q11" i="1"/>
  <c r="O10" i="1"/>
  <c r="O9" i="1"/>
  <c r="O12" i="1"/>
  <c r="L12" i="1"/>
  <c r="J11" i="1"/>
  <c r="L10" i="1"/>
  <c r="L9" i="1"/>
  <c r="K12" i="1"/>
  <c r="M12" i="1" s="1"/>
  <c r="E15" i="1"/>
  <c r="L7" i="1"/>
  <c r="K10" i="1"/>
  <c r="M10" i="1" s="1"/>
  <c r="L8" i="1"/>
  <c r="K11" i="1"/>
  <c r="K9" i="1"/>
  <c r="M9" i="1" s="1"/>
  <c r="J8" i="1"/>
  <c r="K7" i="1"/>
  <c r="G13" i="1"/>
  <c r="J7" i="1"/>
  <c r="K8" i="1"/>
  <c r="P7" i="1"/>
  <c r="M7" i="1" l="1"/>
  <c r="J13" i="1"/>
  <c r="K13" i="1"/>
  <c r="K19" i="1" s="1"/>
  <c r="L13" i="1"/>
  <c r="M8" i="1"/>
  <c r="M11" i="1"/>
  <c r="O7" i="1"/>
  <c r="P8" i="1"/>
  <c r="O8" i="1"/>
  <c r="P11" i="1"/>
  <c r="P10" i="1"/>
  <c r="Q9" i="1"/>
  <c r="O11" i="1"/>
  <c r="P9" i="1"/>
  <c r="Q8" i="1"/>
  <c r="Q7" i="1"/>
  <c r="P12" i="1"/>
  <c r="Q10" i="1"/>
  <c r="Q12" i="1"/>
  <c r="L23" i="1"/>
  <c r="O13" i="1"/>
  <c r="B29" i="1"/>
  <c r="C36" i="1" s="1"/>
  <c r="P13" i="1"/>
  <c r="M13" i="1" l="1"/>
  <c r="Q13" i="1"/>
  <c r="B28" i="1" s="1"/>
  <c r="B30" i="1" s="1"/>
  <c r="B39" i="1" s="1"/>
  <c r="L24" i="1"/>
  <c r="L19" i="1"/>
  <c r="L21" i="1"/>
  <c r="L22" i="1"/>
  <c r="L20" i="1"/>
  <c r="J22" i="1"/>
  <c r="J21" i="1"/>
  <c r="J24" i="1"/>
  <c r="J23" i="1"/>
  <c r="K22" i="1"/>
  <c r="K23" i="1"/>
  <c r="J20" i="1"/>
  <c r="K20" i="1"/>
  <c r="J19" i="1"/>
  <c r="K24" i="1"/>
  <c r="K21" i="1"/>
  <c r="J25" i="1" l="1"/>
  <c r="L25" i="1"/>
  <c r="K25" i="1"/>
</calcChain>
</file>

<file path=xl/sharedStrings.xml><?xml version="1.0" encoding="utf-8"?>
<sst xmlns="http://schemas.openxmlformats.org/spreadsheetml/2006/main" count="96" uniqueCount="43">
  <si>
    <t>Перейти к статье &gt;&gt;&gt;</t>
  </si>
  <si>
    <t>Файл скачан с сайта excel2.ru &gt;&gt;&gt;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</si>
  <si>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</si>
  <si>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</si>
  <si>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</si>
  <si>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Критерий независимости хи-квадрат в MS EXCEL</t>
  </si>
  <si>
    <t>ui</t>
  </si>
  <si>
    <t>vj</t>
  </si>
  <si>
    <t>df</t>
  </si>
  <si>
    <t>p-значение</t>
  </si>
  <si>
    <t>ХИ2</t>
  </si>
  <si>
    <t>Уровень значимости</t>
  </si>
  <si>
    <t>Гражданский брак</t>
  </si>
  <si>
    <t>Полный рабочий день</t>
  </si>
  <si>
    <t>Частичная занятость</t>
  </si>
  <si>
    <t>Временно не работает</t>
  </si>
  <si>
    <t>На пенсии</t>
  </si>
  <si>
    <t>Observed</t>
  </si>
  <si>
    <t>Expected</t>
  </si>
  <si>
    <t>Влияет ли Семейное положение на Занятость?</t>
  </si>
  <si>
    <t>Всего</t>
  </si>
  <si>
    <t>Расчет ХИ2</t>
  </si>
  <si>
    <t>Observed в %</t>
  </si>
  <si>
    <t>Expected в %</t>
  </si>
  <si>
    <t>число степеней свободы</t>
  </si>
  <si>
    <t>значение статистики</t>
  </si>
  <si>
    <t>Проверка нулевой гипотезы: "Семейное положение на Занятость не влияет"</t>
  </si>
  <si>
    <t>На домохозяйстве</t>
  </si>
  <si>
    <t xml:space="preserve">Вопрос: </t>
  </si>
  <si>
    <t>Ответ:</t>
  </si>
  <si>
    <t>Учеба</t>
  </si>
  <si>
    <t>Женат</t>
  </si>
  <si>
    <t>Не состоит в отнош.</t>
  </si>
  <si>
    <t>Не женат</t>
  </si>
  <si>
    <t>Работает</t>
  </si>
  <si>
    <t>Не работает</t>
  </si>
  <si>
    <t>Семейный статус однозначно определяет Занятость</t>
  </si>
  <si>
    <t>Семейный статус и Занятость абсолютно не связаны</t>
  </si>
  <si>
    <t>в %</t>
  </si>
  <si>
    <t>Вероятность, что переменные независимы</t>
  </si>
  <si>
    <t>Семейный статус и Занятость: наличие или отсутствие связи не очевидно</t>
  </si>
  <si>
    <t>Пороговое значение ХИ2</t>
  </si>
  <si>
    <t>Результат проверки Но: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</si>
</sst>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.0"/>
    <numFmt numFmtId="166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color theme="1" tint="0.14999847407452621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0"/>
      <name val="MS Sans Serif"/>
      <family val="2"/>
    </font>
    <font>
      <u/>
      <sz val="12"/>
      <color theme="10"/>
      <name val="Arial Narrow"/>
      <family val="2"/>
      <charset val="204"/>
    </font>
    <font>
      <sz val="12"/>
      <name val="Arial Narrow"/>
      <family val="2"/>
      <charset val="204"/>
    </font>
    <font>
      <sz val="8"/>
      <name val="Helv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/>
    <xf numFmtId="0" fontId="5" fillId="3" borderId="0" xfId="3" applyFont="1" applyFill="1" applyAlignment="1" applyProtection="1">
      <alignment vertical="center"/>
    </xf>
    <xf numFmtId="0" fontId="10" fillId="0" borderId="0" xfId="1" applyFont="1"/>
    <xf numFmtId="0" fontId="8" fillId="0" borderId="0" xfId="7"/>
    <xf numFmtId="0" fontId="12" fillId="4" borderId="0" xfId="7" applyFont="1" applyFill="1" applyAlignment="1">
      <alignment vertical="center" wrapText="1"/>
    </xf>
    <xf numFmtId="0" fontId="11" fillId="5" borderId="0" xfId="1" applyFont="1" applyFill="1"/>
    <xf numFmtId="0" fontId="14" fillId="0" borderId="0" xfId="1" applyFont="1"/>
    <xf numFmtId="9" fontId="10" fillId="0" borderId="0" xfId="9" applyFont="1"/>
    <xf numFmtId="9" fontId="10" fillId="0" borderId="0" xfId="1" applyNumberFormat="1" applyFont="1"/>
    <xf numFmtId="9" fontId="14" fillId="0" borderId="0" xfId="9" applyFont="1"/>
    <xf numFmtId="9" fontId="14" fillId="0" borderId="0" xfId="1" applyNumberFormat="1" applyFont="1"/>
    <xf numFmtId="0" fontId="10" fillId="0" borderId="0" xfId="1" applyFont="1" applyAlignment="1">
      <alignment wrapText="1"/>
    </xf>
    <xf numFmtId="0" fontId="10" fillId="0" borderId="1" xfId="1" applyFont="1" applyBorder="1"/>
    <xf numFmtId="0" fontId="10" fillId="0" borderId="1" xfId="1" applyFont="1" applyBorder="1" applyAlignment="1">
      <alignment wrapText="1"/>
    </xf>
    <xf numFmtId="0" fontId="14" fillId="0" borderId="1" xfId="1" applyFont="1" applyBorder="1"/>
    <xf numFmtId="0" fontId="14" fillId="0" borderId="1" xfId="1" applyFont="1" applyBorder="1" applyAlignment="1">
      <alignment wrapText="1"/>
    </xf>
    <xf numFmtId="0" fontId="15" fillId="0" borderId="1" xfId="1" applyFont="1" applyBorder="1"/>
    <xf numFmtId="9" fontId="10" fillId="0" borderId="1" xfId="9" applyFont="1" applyBorder="1"/>
    <xf numFmtId="9" fontId="14" fillId="0" borderId="1" xfId="1" applyNumberFormat="1" applyFont="1" applyBorder="1"/>
    <xf numFmtId="9" fontId="14" fillId="0" borderId="1" xfId="9" applyFont="1" applyBorder="1"/>
    <xf numFmtId="165" fontId="10" fillId="0" borderId="1" xfId="1" applyNumberFormat="1" applyFont="1" applyBorder="1"/>
    <xf numFmtId="0" fontId="16" fillId="0" borderId="0" xfId="1" applyFont="1"/>
    <xf numFmtId="166" fontId="10" fillId="0" borderId="1" xfId="1" applyNumberFormat="1" applyFont="1" applyBorder="1"/>
    <xf numFmtId="166" fontId="14" fillId="0" borderId="1" xfId="1" applyNumberFormat="1" applyFont="1" applyBorder="1"/>
    <xf numFmtId="0" fontId="10" fillId="6" borderId="1" xfId="1" applyFont="1" applyFill="1" applyBorder="1"/>
    <xf numFmtId="0" fontId="15" fillId="0" borderId="1" xfId="1" applyFont="1" applyFill="1" applyBorder="1"/>
    <xf numFmtId="0" fontId="10" fillId="7" borderId="0" xfId="1" applyFont="1" applyFill="1"/>
    <xf numFmtId="0" fontId="0" fillId="0" borderId="1" xfId="0" applyBorder="1"/>
    <xf numFmtId="0" fontId="18" fillId="0" borderId="0" xfId="0" applyFont="1"/>
    <xf numFmtId="0" fontId="17" fillId="0" borderId="1" xfId="0" applyFont="1" applyBorder="1"/>
    <xf numFmtId="9" fontId="0" fillId="0" borderId="1" xfId="9" applyFont="1" applyBorder="1"/>
    <xf numFmtId="9" fontId="17" fillId="0" borderId="1" xfId="9" applyFont="1" applyBorder="1"/>
    <xf numFmtId="9" fontId="0" fillId="0" borderId="1" xfId="9" applyNumberFormat="1" applyFont="1" applyBorder="1"/>
    <xf numFmtId="9" fontId="1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6" borderId="1" xfId="0" applyFill="1" applyBorder="1"/>
    <xf numFmtId="166" fontId="0" fillId="0" borderId="1" xfId="0" applyNumberFormat="1" applyBorder="1"/>
    <xf numFmtId="166" fontId="0" fillId="6" borderId="1" xfId="0" applyNumberFormat="1" applyFill="1" applyBorder="1"/>
    <xf numFmtId="0" fontId="5" fillId="3" borderId="0" xfId="2" applyFont="1" applyFill="1" applyAlignment="1" applyProtection="1">
      <alignment horizontal="center" vertical="center"/>
    </xf>
    <xf numFmtId="0" fontId="4" fillId="2" borderId="0" xfId="2" applyFill="1" applyAlignment="1" applyProtection="1"/>
  </cellXfs>
  <cellStyles count="10">
    <cellStyle name="Currency_TapePivot" xfId="4"/>
    <cellStyle name="Normal_ALLOC1" xfId="5"/>
    <cellStyle name="Гиперссылка" xfId="2" builtinId="8"/>
    <cellStyle name="Гиперссылка 2" xfId="6"/>
    <cellStyle name="Гиперссылка 3" xfId="3"/>
    <cellStyle name="Обычный" xfId="0" builtinId="0"/>
    <cellStyle name="Обычный 2" xfId="1"/>
    <cellStyle name="Обычный 2 2" xfId="7"/>
    <cellStyle name="Обычный 3" xfId="8"/>
    <cellStyle name="Процентный" xfId="9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xcel2.ru/articles/kriteriy-nezavisimosti-hi-kvadrat-v-ms-excel?utm_source=organic_file&amp;utm_medium=file&amp;utm_campaign=file_download" TargetMode="External"/><Relationship Id="rId1" Type="http://schemas.openxmlformats.org/officeDocument/2006/relationships/hyperlink" Target="http://www.excel2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A2" sqref="A2"/>
    </sheetView>
  </sheetViews>
  <sheetFormatPr defaultRowHeight="12.75" x14ac:dyDescent="0.2"/>
  <cols>
    <col min="1" max="1" width="13.85546875" style="4" customWidth="1"/>
    <col min="2" max="2" width="8.85546875" style="4" customWidth="1"/>
    <col min="3" max="3" width="11.85546875" style="4" bestFit="1" customWidth="1"/>
    <col min="4" max="4" width="9.5703125" style="4" customWidth="1"/>
    <col min="5" max="5" width="6.42578125" style="4" customWidth="1"/>
    <col min="6" max="6" width="2" style="4" customWidth="1"/>
    <col min="7" max="7" width="5.28515625" style="4" bestFit="1" customWidth="1"/>
    <col min="8" max="8" width="3" style="4" customWidth="1"/>
    <col min="9" max="9" width="15" style="4" customWidth="1"/>
    <col min="10" max="10" width="8.140625" style="4" customWidth="1"/>
    <col min="11" max="11" width="11.85546875" style="4" customWidth="1"/>
    <col min="12" max="12" width="10.5703125" style="4" customWidth="1"/>
    <col min="13" max="13" width="8.140625" style="4" customWidth="1"/>
    <col min="14" max="14" width="2.28515625" style="4" customWidth="1"/>
    <col min="15" max="15" width="7.28515625" style="4" bestFit="1" customWidth="1"/>
    <col min="16" max="16" width="11.7109375" style="4" bestFit="1" customWidth="1"/>
    <col min="17" max="17" width="11" style="4" customWidth="1"/>
    <col min="18" max="265" width="9.140625" style="4"/>
    <col min="266" max="266" width="10" style="4" customWidth="1"/>
    <col min="267" max="346" width="9.140625" style="4"/>
    <col min="347" max="347" width="8.5703125" style="4" customWidth="1"/>
    <col min="348" max="16384" width="9.140625" style="4"/>
  </cols>
  <sheetData>
    <row r="1" spans="1:17" ht="26.25" x14ac:dyDescent="0.2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x14ac:dyDescent="0.25">
      <c r="A2" s="4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.75" x14ac:dyDescent="0.2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7" t="s">
        <v>19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2">
      <c r="A5" s="23" t="s">
        <v>17</v>
      </c>
      <c r="I5" s="23" t="s">
        <v>18</v>
      </c>
      <c r="O5" s="4" t="s">
        <v>21</v>
      </c>
    </row>
    <row r="6" spans="1:17" ht="26.25" x14ac:dyDescent="0.25">
      <c r="A6" s="14"/>
      <c r="B6" s="16" t="s">
        <v>31</v>
      </c>
      <c r="C6" s="17" t="s">
        <v>12</v>
      </c>
      <c r="D6" s="17" t="s">
        <v>32</v>
      </c>
      <c r="E6" s="18" t="s">
        <v>20</v>
      </c>
      <c r="G6" s="16" t="s">
        <v>6</v>
      </c>
      <c r="H6" s="8"/>
      <c r="I6" s="14"/>
      <c r="J6" s="17" t="str">
        <f>B6</f>
        <v>Женат</v>
      </c>
      <c r="K6" s="17" t="str">
        <f>C6</f>
        <v>Гражданский брак</v>
      </c>
      <c r="L6" s="17" t="str">
        <f>D6</f>
        <v>Не состоит в отнош.</v>
      </c>
      <c r="M6" s="18" t="s">
        <v>20</v>
      </c>
      <c r="N6" s="13"/>
      <c r="O6" s="17" t="str">
        <f>B6</f>
        <v>Женат</v>
      </c>
      <c r="P6" s="17" t="str">
        <f t="shared" ref="P6:Q6" si="0">C6</f>
        <v>Гражданский брак</v>
      </c>
      <c r="Q6" s="17" t="str">
        <f t="shared" si="0"/>
        <v>Не состоит в отнош.</v>
      </c>
    </row>
    <row r="7" spans="1:17" ht="26.25" x14ac:dyDescent="0.25">
      <c r="A7" s="17" t="s">
        <v>13</v>
      </c>
      <c r="B7" s="26">
        <v>89</v>
      </c>
      <c r="C7" s="26">
        <v>80</v>
      </c>
      <c r="D7" s="26">
        <v>35</v>
      </c>
      <c r="E7" s="18">
        <f t="shared" ref="E7:E13" si="1">SUM(B7:D7)</f>
        <v>204</v>
      </c>
      <c r="F7" s="8"/>
      <c r="G7" s="19">
        <f t="shared" ref="G7:G12" si="2">E7/$E$13</f>
        <v>0.40799999999999997</v>
      </c>
      <c r="H7" s="9"/>
      <c r="I7" s="17" t="str">
        <f>A7</f>
        <v>Полный рабочий день</v>
      </c>
      <c r="J7" s="22">
        <f t="shared" ref="J7:L12" si="3">$G7*B$15*$E$13</f>
        <v>74.663999999999987</v>
      </c>
      <c r="K7" s="22">
        <f t="shared" si="3"/>
        <v>68.135999999999996</v>
      </c>
      <c r="L7" s="22">
        <f t="shared" si="3"/>
        <v>61.199999999999989</v>
      </c>
      <c r="M7" s="18">
        <f>SUM(J7:L7)</f>
        <v>203.99999999999997</v>
      </c>
      <c r="O7" s="24">
        <f t="shared" ref="O7:Q12" si="4">(B7-J7)^2/J7</f>
        <v>2.752610307510988</v>
      </c>
      <c r="P7" s="24">
        <f t="shared" si="4"/>
        <v>2.0657874838558192</v>
      </c>
      <c r="Q7" s="24">
        <f t="shared" si="4"/>
        <v>11.216339869281038</v>
      </c>
    </row>
    <row r="8" spans="1:17" ht="26.25" x14ac:dyDescent="0.25">
      <c r="A8" s="17" t="s">
        <v>14</v>
      </c>
      <c r="B8" s="26">
        <v>17</v>
      </c>
      <c r="C8" s="26">
        <v>22</v>
      </c>
      <c r="D8" s="26">
        <v>44</v>
      </c>
      <c r="E8" s="18">
        <f t="shared" si="1"/>
        <v>83</v>
      </c>
      <c r="F8" s="8"/>
      <c r="G8" s="19">
        <f t="shared" si="2"/>
        <v>0.16600000000000001</v>
      </c>
      <c r="H8" s="9"/>
      <c r="I8" s="17" t="str">
        <f t="shared" ref="I8:I12" si="5">A8</f>
        <v>Частичная занятость</v>
      </c>
      <c r="J8" s="22">
        <f t="shared" si="3"/>
        <v>30.378000000000004</v>
      </c>
      <c r="K8" s="22">
        <f t="shared" si="3"/>
        <v>27.722000000000005</v>
      </c>
      <c r="L8" s="22">
        <f t="shared" si="3"/>
        <v>24.900000000000002</v>
      </c>
      <c r="M8" s="18">
        <f t="shared" ref="M8:M12" si="6">SUM(J8:L8)</f>
        <v>83.000000000000014</v>
      </c>
      <c r="O8" s="24">
        <f t="shared" si="4"/>
        <v>5.8914636908288918</v>
      </c>
      <c r="P8" s="24">
        <f t="shared" si="4"/>
        <v>1.181057788038383</v>
      </c>
      <c r="Q8" s="24">
        <f t="shared" si="4"/>
        <v>14.651004016064254</v>
      </c>
    </row>
    <row r="9" spans="1:17" ht="26.25" x14ac:dyDescent="0.25">
      <c r="A9" s="17" t="s">
        <v>15</v>
      </c>
      <c r="B9" s="26">
        <v>11</v>
      </c>
      <c r="C9" s="26">
        <v>20</v>
      </c>
      <c r="D9" s="26">
        <v>35</v>
      </c>
      <c r="E9" s="18">
        <f t="shared" si="1"/>
        <v>66</v>
      </c>
      <c r="F9" s="8"/>
      <c r="G9" s="19">
        <f t="shared" si="2"/>
        <v>0.13200000000000001</v>
      </c>
      <c r="H9" s="9"/>
      <c r="I9" s="17" t="str">
        <f t="shared" si="5"/>
        <v>Временно не работает</v>
      </c>
      <c r="J9" s="22">
        <f t="shared" si="3"/>
        <v>24.155999999999999</v>
      </c>
      <c r="K9" s="22">
        <f t="shared" si="3"/>
        <v>22.044</v>
      </c>
      <c r="L9" s="22">
        <f t="shared" si="3"/>
        <v>19.8</v>
      </c>
      <c r="M9" s="18">
        <f t="shared" si="6"/>
        <v>66</v>
      </c>
      <c r="O9" s="24">
        <f t="shared" si="4"/>
        <v>7.1651074681238605</v>
      </c>
      <c r="P9" s="24">
        <f t="shared" si="4"/>
        <v>0.18952712756305579</v>
      </c>
      <c r="Q9" s="24">
        <f t="shared" si="4"/>
        <v>11.668686868686867</v>
      </c>
    </row>
    <row r="10" spans="1:17" ht="26.25" x14ac:dyDescent="0.25">
      <c r="A10" s="17" t="s">
        <v>27</v>
      </c>
      <c r="B10" s="26">
        <v>43</v>
      </c>
      <c r="C10" s="26">
        <v>35</v>
      </c>
      <c r="D10" s="26">
        <v>6</v>
      </c>
      <c r="E10" s="18">
        <f t="shared" si="1"/>
        <v>84</v>
      </c>
      <c r="F10" s="8"/>
      <c r="G10" s="19">
        <f t="shared" si="2"/>
        <v>0.16800000000000001</v>
      </c>
      <c r="H10" s="9"/>
      <c r="I10" s="17" t="str">
        <f t="shared" si="5"/>
        <v>На домохозяйстве</v>
      </c>
      <c r="J10" s="22">
        <f t="shared" si="3"/>
        <v>30.744</v>
      </c>
      <c r="K10" s="22">
        <f t="shared" si="3"/>
        <v>28.056000000000004</v>
      </c>
      <c r="L10" s="22">
        <f t="shared" si="3"/>
        <v>25.2</v>
      </c>
      <c r="M10" s="18">
        <f t="shared" si="6"/>
        <v>84</v>
      </c>
      <c r="O10" s="24">
        <f t="shared" si="4"/>
        <v>4.8858162893572734</v>
      </c>
      <c r="P10" s="24">
        <f t="shared" si="4"/>
        <v>1.7186746506986001</v>
      </c>
      <c r="Q10" s="24">
        <f t="shared" si="4"/>
        <v>14.628571428571428</v>
      </c>
    </row>
    <row r="11" spans="1:17" ht="15" x14ac:dyDescent="0.25">
      <c r="A11" s="17" t="s">
        <v>16</v>
      </c>
      <c r="B11" s="26">
        <v>22</v>
      </c>
      <c r="C11" s="26">
        <v>6</v>
      </c>
      <c r="D11" s="26">
        <v>8</v>
      </c>
      <c r="E11" s="18">
        <f t="shared" si="1"/>
        <v>36</v>
      </c>
      <c r="F11" s="8"/>
      <c r="G11" s="19">
        <f t="shared" si="2"/>
        <v>7.1999999999999995E-2</v>
      </c>
      <c r="H11" s="9"/>
      <c r="I11" s="17" t="str">
        <f t="shared" si="5"/>
        <v>На пенсии</v>
      </c>
      <c r="J11" s="22">
        <f t="shared" si="3"/>
        <v>13.175999999999998</v>
      </c>
      <c r="K11" s="22">
        <f t="shared" si="3"/>
        <v>12.023999999999999</v>
      </c>
      <c r="L11" s="22">
        <f t="shared" si="3"/>
        <v>10.799999999999999</v>
      </c>
      <c r="M11" s="18">
        <f t="shared" si="6"/>
        <v>35.999999999999993</v>
      </c>
      <c r="O11" s="24">
        <f t="shared" si="4"/>
        <v>5.9094547662416543</v>
      </c>
      <c r="P11" s="24">
        <f t="shared" si="4"/>
        <v>3.0180119760479038</v>
      </c>
      <c r="Q11" s="24">
        <f t="shared" si="4"/>
        <v>0.72592592592592542</v>
      </c>
    </row>
    <row r="12" spans="1:17" ht="15" x14ac:dyDescent="0.25">
      <c r="A12" s="17" t="s">
        <v>30</v>
      </c>
      <c r="B12" s="26">
        <v>1</v>
      </c>
      <c r="C12" s="26">
        <v>4</v>
      </c>
      <c r="D12" s="26">
        <v>22</v>
      </c>
      <c r="E12" s="18">
        <f t="shared" si="1"/>
        <v>27</v>
      </c>
      <c r="F12" s="8"/>
      <c r="G12" s="19">
        <f t="shared" si="2"/>
        <v>5.3999999999999999E-2</v>
      </c>
      <c r="H12" s="9"/>
      <c r="I12" s="17" t="str">
        <f t="shared" si="5"/>
        <v>Учеба</v>
      </c>
      <c r="J12" s="22">
        <f t="shared" si="3"/>
        <v>9.8819999999999997</v>
      </c>
      <c r="K12" s="22">
        <f t="shared" si="3"/>
        <v>9.0180000000000007</v>
      </c>
      <c r="L12" s="22">
        <f t="shared" si="3"/>
        <v>8.1</v>
      </c>
      <c r="M12" s="18">
        <f t="shared" si="6"/>
        <v>27</v>
      </c>
      <c r="O12" s="24">
        <f t="shared" si="4"/>
        <v>7.9831940902651279</v>
      </c>
      <c r="P12" s="24">
        <f t="shared" si="4"/>
        <v>2.7922293191394991</v>
      </c>
      <c r="Q12" s="24">
        <f t="shared" si="4"/>
        <v>23.853086419753087</v>
      </c>
    </row>
    <row r="13" spans="1:17" ht="15" x14ac:dyDescent="0.25">
      <c r="A13" s="18" t="s">
        <v>20</v>
      </c>
      <c r="B13" s="18">
        <f>SUM(B7:B12)</f>
        <v>183</v>
      </c>
      <c r="C13" s="18">
        <f>SUM(C7:C12)</f>
        <v>167</v>
      </c>
      <c r="D13" s="18">
        <f>SUM(D7:D12)</f>
        <v>150</v>
      </c>
      <c r="E13" s="27">
        <f t="shared" si="1"/>
        <v>500</v>
      </c>
      <c r="F13" s="8"/>
      <c r="G13" s="21">
        <f>SUM(G7:G12)</f>
        <v>1</v>
      </c>
      <c r="H13" s="11"/>
      <c r="I13" s="18" t="s">
        <v>20</v>
      </c>
      <c r="J13" s="16">
        <f>SUM(J7:J12)</f>
        <v>182.99999999999997</v>
      </c>
      <c r="K13" s="16">
        <f>SUM(K7:K12)</f>
        <v>167</v>
      </c>
      <c r="L13" s="16">
        <f>SUM(L7:L12)</f>
        <v>150</v>
      </c>
      <c r="M13" s="27">
        <f>SUM(J13:L13)</f>
        <v>500</v>
      </c>
      <c r="O13" s="25">
        <f>SUM(O7:O12)</f>
        <v>34.587646612327795</v>
      </c>
      <c r="P13" s="25">
        <f>SUM(P7:P12)</f>
        <v>10.965288345343261</v>
      </c>
      <c r="Q13" s="25">
        <f>SUM(Q7:Q12)</f>
        <v>76.743614528282606</v>
      </c>
    </row>
    <row r="14" spans="1:17" x14ac:dyDescent="0.2">
      <c r="F14" s="8"/>
    </row>
    <row r="15" spans="1:17" x14ac:dyDescent="0.2">
      <c r="A15" s="16" t="s">
        <v>7</v>
      </c>
      <c r="B15" s="19">
        <f>B13/$E$13</f>
        <v>0.36599999999999999</v>
      </c>
      <c r="C15" s="19">
        <f>C13/$E$13</f>
        <v>0.33400000000000002</v>
      </c>
      <c r="D15" s="19">
        <f>D13/$E$13</f>
        <v>0.3</v>
      </c>
      <c r="E15" s="20">
        <f>SUM(B15:D15)</f>
        <v>1</v>
      </c>
      <c r="F15" s="10"/>
      <c r="G15" s="10"/>
      <c r="H15" s="10"/>
      <c r="I15" s="10"/>
    </row>
    <row r="17" spans="1:13" x14ac:dyDescent="0.2">
      <c r="A17" s="23" t="s">
        <v>22</v>
      </c>
      <c r="I17" s="23" t="s">
        <v>23</v>
      </c>
    </row>
    <row r="18" spans="1:13" x14ac:dyDescent="0.2">
      <c r="A18" s="14"/>
      <c r="B18" s="14" t="str">
        <f>B6</f>
        <v>Женат</v>
      </c>
      <c r="C18" s="14" t="str">
        <f>C6</f>
        <v>Гражданский брак</v>
      </c>
      <c r="D18" s="14" t="str">
        <f>D6</f>
        <v>Не состоит в отнош.</v>
      </c>
      <c r="I18" s="14"/>
      <c r="J18" s="14" t="str">
        <f>B18</f>
        <v>Женат</v>
      </c>
      <c r="K18" s="14" t="str">
        <f>C18</f>
        <v>Гражданский брак</v>
      </c>
      <c r="L18" s="14" t="str">
        <f>D18</f>
        <v>Не состоит в отнош.</v>
      </c>
      <c r="M18" s="9"/>
    </row>
    <row r="19" spans="1:13" x14ac:dyDescent="0.2">
      <c r="A19" s="14" t="str">
        <f t="shared" ref="A19:A24" si="7">A7</f>
        <v>Полный рабочий день</v>
      </c>
      <c r="B19" s="19">
        <f t="shared" ref="B19:D24" si="8">B7/B$13</f>
        <v>0.48633879781420764</v>
      </c>
      <c r="C19" s="19">
        <f t="shared" si="8"/>
        <v>0.47904191616766467</v>
      </c>
      <c r="D19" s="19">
        <f t="shared" si="8"/>
        <v>0.23333333333333334</v>
      </c>
      <c r="I19" s="14" t="str">
        <f>A19</f>
        <v>Полный рабочий день</v>
      </c>
      <c r="J19" s="19">
        <f t="shared" ref="J19:L24" si="9">J7/J$13</f>
        <v>0.40799999999999997</v>
      </c>
      <c r="K19" s="19">
        <f t="shared" si="9"/>
        <v>0.40799999999999997</v>
      </c>
      <c r="L19" s="19">
        <f t="shared" si="9"/>
        <v>0.40799999999999992</v>
      </c>
      <c r="M19" s="9"/>
    </row>
    <row r="20" spans="1:13" x14ac:dyDescent="0.2">
      <c r="A20" s="14" t="str">
        <f t="shared" si="7"/>
        <v>Частичная занятость</v>
      </c>
      <c r="B20" s="19">
        <f t="shared" si="8"/>
        <v>9.2896174863387984E-2</v>
      </c>
      <c r="C20" s="19">
        <f t="shared" si="8"/>
        <v>0.1317365269461078</v>
      </c>
      <c r="D20" s="19">
        <f t="shared" si="8"/>
        <v>0.29333333333333333</v>
      </c>
      <c r="I20" s="14" t="str">
        <f t="shared" ref="I20:I24" si="10">A20</f>
        <v>Частичная занятость</v>
      </c>
      <c r="J20" s="19">
        <f t="shared" si="9"/>
        <v>0.16600000000000004</v>
      </c>
      <c r="K20" s="19">
        <f t="shared" si="9"/>
        <v>0.16600000000000004</v>
      </c>
      <c r="L20" s="19">
        <f t="shared" si="9"/>
        <v>0.16600000000000001</v>
      </c>
      <c r="M20" s="9"/>
    </row>
    <row r="21" spans="1:13" x14ac:dyDescent="0.2">
      <c r="A21" s="14" t="str">
        <f t="shared" si="7"/>
        <v>Временно не работает</v>
      </c>
      <c r="B21" s="19">
        <f t="shared" si="8"/>
        <v>6.0109289617486336E-2</v>
      </c>
      <c r="C21" s="19">
        <f t="shared" si="8"/>
        <v>0.11976047904191617</v>
      </c>
      <c r="D21" s="19">
        <f t="shared" si="8"/>
        <v>0.23333333333333334</v>
      </c>
      <c r="I21" s="14" t="str">
        <f t="shared" si="10"/>
        <v>Временно не работает</v>
      </c>
      <c r="J21" s="19">
        <f t="shared" si="9"/>
        <v>0.13200000000000001</v>
      </c>
      <c r="K21" s="19">
        <f t="shared" si="9"/>
        <v>0.13200000000000001</v>
      </c>
      <c r="L21" s="19">
        <f t="shared" si="9"/>
        <v>0.13200000000000001</v>
      </c>
      <c r="M21" s="9"/>
    </row>
    <row r="22" spans="1:13" x14ac:dyDescent="0.2">
      <c r="A22" s="14" t="str">
        <f t="shared" si="7"/>
        <v>На домохозяйстве</v>
      </c>
      <c r="B22" s="19">
        <f t="shared" si="8"/>
        <v>0.23497267759562843</v>
      </c>
      <c r="C22" s="19">
        <f t="shared" si="8"/>
        <v>0.20958083832335328</v>
      </c>
      <c r="D22" s="19">
        <f t="shared" si="8"/>
        <v>0.04</v>
      </c>
      <c r="I22" s="14" t="str">
        <f t="shared" si="10"/>
        <v>На домохозяйстве</v>
      </c>
      <c r="J22" s="19">
        <f t="shared" si="9"/>
        <v>0.16800000000000004</v>
      </c>
      <c r="K22" s="19">
        <f t="shared" si="9"/>
        <v>0.16800000000000004</v>
      </c>
      <c r="L22" s="19">
        <f t="shared" si="9"/>
        <v>0.16799999999999998</v>
      </c>
      <c r="M22" s="9"/>
    </row>
    <row r="23" spans="1:13" x14ac:dyDescent="0.2">
      <c r="A23" s="14" t="str">
        <f t="shared" si="7"/>
        <v>На пенсии</v>
      </c>
      <c r="B23" s="19">
        <f t="shared" si="8"/>
        <v>0.12021857923497267</v>
      </c>
      <c r="C23" s="19">
        <f t="shared" si="8"/>
        <v>3.5928143712574849E-2</v>
      </c>
      <c r="D23" s="19">
        <f t="shared" si="8"/>
        <v>5.3333333333333337E-2</v>
      </c>
      <c r="I23" s="14" t="str">
        <f t="shared" si="10"/>
        <v>На пенсии</v>
      </c>
      <c r="J23" s="19">
        <f t="shared" si="9"/>
        <v>7.2000000000000008E-2</v>
      </c>
      <c r="K23" s="19">
        <f t="shared" si="9"/>
        <v>7.1999999999999995E-2</v>
      </c>
      <c r="L23" s="19">
        <f t="shared" si="9"/>
        <v>7.1999999999999995E-2</v>
      </c>
      <c r="M23" s="9"/>
    </row>
    <row r="24" spans="1:13" x14ac:dyDescent="0.2">
      <c r="A24" s="14" t="str">
        <f t="shared" si="7"/>
        <v>Учеба</v>
      </c>
      <c r="B24" s="19">
        <f t="shared" si="8"/>
        <v>5.4644808743169399E-3</v>
      </c>
      <c r="C24" s="19">
        <f t="shared" si="8"/>
        <v>2.3952095808383235E-2</v>
      </c>
      <c r="D24" s="19">
        <f t="shared" si="8"/>
        <v>0.14666666666666667</v>
      </c>
      <c r="I24" s="14" t="str">
        <f t="shared" si="10"/>
        <v>Учеба</v>
      </c>
      <c r="J24" s="19">
        <f t="shared" si="9"/>
        <v>5.4000000000000006E-2</v>
      </c>
      <c r="K24" s="19">
        <f t="shared" si="9"/>
        <v>5.4000000000000006E-2</v>
      </c>
      <c r="L24" s="19">
        <f t="shared" si="9"/>
        <v>5.3999999999999999E-2</v>
      </c>
      <c r="M24" s="10"/>
    </row>
    <row r="25" spans="1:13" x14ac:dyDescent="0.2">
      <c r="B25" s="12">
        <f>SUM(B19:B24)</f>
        <v>1</v>
      </c>
      <c r="C25" s="12">
        <f t="shared" ref="C25:D25" si="11">SUM(C19:C24)</f>
        <v>0.99999999999999989</v>
      </c>
      <c r="D25" s="12">
        <f t="shared" si="11"/>
        <v>1</v>
      </c>
      <c r="J25" s="12">
        <f>SUM(J19:J24)</f>
        <v>1.0000000000000002</v>
      </c>
      <c r="K25" s="12">
        <f>SUM(K19:K24)</f>
        <v>1</v>
      </c>
      <c r="L25" s="12">
        <f>SUM(L19:L24)</f>
        <v>0.99999999999999989</v>
      </c>
    </row>
    <row r="27" spans="1:13" x14ac:dyDescent="0.2">
      <c r="A27" s="14" t="s">
        <v>8</v>
      </c>
      <c r="B27" s="14">
        <f>(COUNTA(B6:D6)-1)*(COUNTA(A7:A12)-1)</f>
        <v>10</v>
      </c>
      <c r="C27" s="4" t="s">
        <v>24</v>
      </c>
    </row>
    <row r="28" spans="1:13" x14ac:dyDescent="0.2">
      <c r="A28" s="14" t="s">
        <v>10</v>
      </c>
      <c r="B28" s="24">
        <f>SUM(O13:Q13)</f>
        <v>122.29654948595366</v>
      </c>
      <c r="C28" s="4" t="s">
        <v>25</v>
      </c>
    </row>
    <row r="29" spans="1:13" x14ac:dyDescent="0.2">
      <c r="A29" s="14" t="s">
        <v>9</v>
      </c>
      <c r="B29" s="14">
        <f>_xlfn.CHISQ.TEST(B7:D12,J7:L12)</f>
        <v>1.7291616900960347E-21</v>
      </c>
    </row>
    <row r="30" spans="1:13" x14ac:dyDescent="0.2">
      <c r="B30" s="14">
        <f>_xlfn.CHISQ.DIST.RT(B28,B27)</f>
        <v>1.7291616900960226E-21</v>
      </c>
    </row>
    <row r="31" spans="1:13" x14ac:dyDescent="0.2">
      <c r="B31" s="14">
        <f>CHITEST(B7:D12,J7:L12)</f>
        <v>1.7291616900960347E-21</v>
      </c>
    </row>
    <row r="32" spans="1:13" ht="25.5" x14ac:dyDescent="0.2">
      <c r="A32" s="15" t="s">
        <v>11</v>
      </c>
      <c r="B32" s="26">
        <v>0.05</v>
      </c>
    </row>
    <row r="33" spans="1:3" ht="25.5" x14ac:dyDescent="0.2">
      <c r="A33" s="15" t="s">
        <v>41</v>
      </c>
      <c r="B33" s="24">
        <f>_xlfn.CHISQ.INV.RT(B32,B27)</f>
        <v>18.307038053275146</v>
      </c>
    </row>
    <row r="35" spans="1:3" x14ac:dyDescent="0.2">
      <c r="A35" s="8" t="s">
        <v>26</v>
      </c>
    </row>
    <row r="36" spans="1:3" x14ac:dyDescent="0.2">
      <c r="A36" s="4" t="s">
        <v>42</v>
      </c>
      <c r="C36" s="28" t="str">
        <f>IF(B32&gt;B29,"Отклонить","Принять")</f>
        <v>Отклонить</v>
      </c>
    </row>
    <row r="38" spans="1:3" x14ac:dyDescent="0.2">
      <c r="A38" s="8" t="s">
        <v>28</v>
      </c>
      <c r="B38" s="4" t="s">
        <v>19</v>
      </c>
    </row>
    <row r="39" spans="1:3" x14ac:dyDescent="0.2">
      <c r="A39" s="8" t="s">
        <v>29</v>
      </c>
      <c r="B39" s="4" t="str">
        <f>IF(B32&gt;B30,"В","Не в")&amp;"лияет"</f>
        <v>Влияет</v>
      </c>
    </row>
  </sheetData>
  <conditionalFormatting sqref="C36">
    <cfRule type="expression" dxfId="0" priority="1">
      <formula>$B$32&gt;$B$29</formula>
    </cfRule>
  </conditionalFormatting>
  <hyperlinks>
    <hyperlink ref="A1:E1" r:id="rId1" display="Файл скачан с сайта excel2.ru &gt;&gt;&gt;"/>
    <hyperlink ref="A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14" sqref="F14:G15"/>
    </sheetView>
  </sheetViews>
  <sheetFormatPr defaultRowHeight="15" x14ac:dyDescent="0.25"/>
  <cols>
    <col min="1" max="1" width="12.140625" bestFit="1" customWidth="1"/>
    <col min="2" max="2" width="6.85546875" bestFit="1" customWidth="1"/>
    <col min="3" max="3" width="9.5703125" bestFit="1" customWidth="1"/>
    <col min="4" max="4" width="5.85546875" customWidth="1"/>
    <col min="5" max="5" width="1.28515625" customWidth="1"/>
    <col min="6" max="6" width="6.85546875" bestFit="1" customWidth="1"/>
    <col min="7" max="7" width="9.5703125" bestFit="1" customWidth="1"/>
    <col min="8" max="8" width="1.7109375" customWidth="1"/>
    <col min="9" max="9" width="6.85546875" bestFit="1" customWidth="1"/>
    <col min="10" max="10" width="9.5703125" bestFit="1" customWidth="1"/>
    <col min="11" max="11" width="1.42578125" customWidth="1"/>
    <col min="12" max="12" width="6.85546875" bestFit="1" customWidth="1"/>
    <col min="13" max="13" width="9.5703125" bestFit="1" customWidth="1"/>
  </cols>
  <sheetData>
    <row r="1" spans="1:13" x14ac:dyDescent="0.25">
      <c r="A1" s="30" t="s">
        <v>36</v>
      </c>
    </row>
    <row r="2" spans="1:13" x14ac:dyDescent="0.25">
      <c r="A2" s="30"/>
      <c r="B2" s="30" t="s">
        <v>17</v>
      </c>
      <c r="F2" s="30" t="s">
        <v>38</v>
      </c>
      <c r="I2" s="30" t="s">
        <v>18</v>
      </c>
      <c r="L2" s="30" t="s">
        <v>38</v>
      </c>
    </row>
    <row r="3" spans="1:13" x14ac:dyDescent="0.25">
      <c r="A3" s="29"/>
      <c r="B3" s="31" t="s">
        <v>31</v>
      </c>
      <c r="C3" s="31" t="s">
        <v>33</v>
      </c>
      <c r="D3" s="31" t="s">
        <v>20</v>
      </c>
      <c r="F3" s="31" t="s">
        <v>31</v>
      </c>
      <c r="G3" s="31" t="s">
        <v>33</v>
      </c>
      <c r="I3" s="31" t="s">
        <v>31</v>
      </c>
      <c r="J3" s="31" t="s">
        <v>33</v>
      </c>
      <c r="L3" s="31" t="s">
        <v>31</v>
      </c>
      <c r="M3" s="31" t="s">
        <v>33</v>
      </c>
    </row>
    <row r="4" spans="1:13" x14ac:dyDescent="0.25">
      <c r="A4" s="31" t="s">
        <v>34</v>
      </c>
      <c r="B4" s="29">
        <v>0</v>
      </c>
      <c r="C4" s="29">
        <v>15</v>
      </c>
      <c r="D4" s="31">
        <f>SUM(B4:C4)</f>
        <v>15</v>
      </c>
      <c r="F4" s="32">
        <f t="shared" ref="F4:G6" si="0">B4/B$6</f>
        <v>0</v>
      </c>
      <c r="G4" s="32">
        <f t="shared" si="0"/>
        <v>1</v>
      </c>
      <c r="I4" s="29">
        <f>SUM(B$4:B$5)*SUM($B4:$C4)/$D$6</f>
        <v>3.75</v>
      </c>
      <c r="J4" s="29">
        <f>SUM(C$4:C$5)*SUM($B4:$C4)/$D$6</f>
        <v>11.25</v>
      </c>
      <c r="L4" s="34">
        <f>I4/I$6</f>
        <v>0.75</v>
      </c>
      <c r="M4" s="34">
        <f>J4/J$6</f>
        <v>0.75</v>
      </c>
    </row>
    <row r="5" spans="1:13" x14ac:dyDescent="0.25">
      <c r="A5" s="31" t="s">
        <v>35</v>
      </c>
      <c r="B5" s="29">
        <v>5</v>
      </c>
      <c r="C5" s="29">
        <v>0</v>
      </c>
      <c r="D5" s="31">
        <f>SUM(B5:C5)</f>
        <v>5</v>
      </c>
      <c r="F5" s="32">
        <f t="shared" si="0"/>
        <v>1</v>
      </c>
      <c r="G5" s="32">
        <f t="shared" si="0"/>
        <v>0</v>
      </c>
      <c r="I5" s="29">
        <f>SUM(B$4:B$5)*SUM($B5:$C5)/$D$6</f>
        <v>1.25</v>
      </c>
      <c r="J5" s="29">
        <f>SUM(C$4:C$5)*SUM($B5:$C5)/$D$6</f>
        <v>3.75</v>
      </c>
      <c r="L5" s="34">
        <f>I5/I$6</f>
        <v>0.25</v>
      </c>
      <c r="M5" s="34">
        <f>J5/J$6</f>
        <v>0.25</v>
      </c>
    </row>
    <row r="6" spans="1:13" x14ac:dyDescent="0.25">
      <c r="A6" s="31" t="s">
        <v>20</v>
      </c>
      <c r="B6" s="31">
        <f>SUM(B4:B5)</f>
        <v>5</v>
      </c>
      <c r="C6" s="31">
        <f t="shared" ref="C6:D6" si="1">SUM(C4:C5)</f>
        <v>15</v>
      </c>
      <c r="D6" s="31">
        <f t="shared" si="1"/>
        <v>20</v>
      </c>
      <c r="F6" s="33">
        <f t="shared" si="0"/>
        <v>1</v>
      </c>
      <c r="G6" s="33">
        <f t="shared" si="0"/>
        <v>1</v>
      </c>
      <c r="I6" s="31">
        <f>SUM(I4:I5)</f>
        <v>5</v>
      </c>
      <c r="J6" s="31">
        <f>SUM(J4:J5)</f>
        <v>15</v>
      </c>
      <c r="L6" s="35">
        <f>SUM(L4:L5)</f>
        <v>1</v>
      </c>
      <c r="M6" s="35">
        <f>SUM(M4:M5)</f>
        <v>1</v>
      </c>
    </row>
    <row r="7" spans="1:13" ht="3.75" customHeight="1" x14ac:dyDescent="0.25"/>
    <row r="8" spans="1:13" x14ac:dyDescent="0.25">
      <c r="A8" s="29" t="s">
        <v>39</v>
      </c>
      <c r="B8" s="29"/>
      <c r="C8" s="29"/>
      <c r="D8" s="29"/>
      <c r="E8" s="29"/>
      <c r="F8" s="29"/>
      <c r="G8" s="29">
        <f>_xlfn.CHISQ.TEST(B4:C5,I4:J5)</f>
        <v>7.7442164310440689E-6</v>
      </c>
    </row>
    <row r="9" spans="1:13" x14ac:dyDescent="0.25">
      <c r="A9" s="36" t="s">
        <v>11</v>
      </c>
      <c r="B9" s="37"/>
      <c r="C9" s="37"/>
      <c r="D9" s="37"/>
      <c r="E9" s="37"/>
      <c r="F9" s="37"/>
      <c r="G9" s="38">
        <v>0.05</v>
      </c>
    </row>
    <row r="11" spans="1:13" x14ac:dyDescent="0.25">
      <c r="A11" s="30" t="s">
        <v>37</v>
      </c>
    </row>
    <row r="12" spans="1:13" x14ac:dyDescent="0.25">
      <c r="A12" s="30"/>
      <c r="B12" s="30" t="s">
        <v>17</v>
      </c>
      <c r="F12" s="30" t="s">
        <v>38</v>
      </c>
      <c r="I12" s="30" t="s">
        <v>18</v>
      </c>
      <c r="L12" s="30" t="s">
        <v>38</v>
      </c>
    </row>
    <row r="13" spans="1:13" x14ac:dyDescent="0.25">
      <c r="A13" s="29"/>
      <c r="B13" s="31" t="s">
        <v>31</v>
      </c>
      <c r="C13" s="31" t="s">
        <v>33</v>
      </c>
      <c r="D13" s="31" t="s">
        <v>20</v>
      </c>
      <c r="F13" s="31" t="s">
        <v>31</v>
      </c>
      <c r="G13" s="31" t="s">
        <v>33</v>
      </c>
      <c r="I13" s="31" t="s">
        <v>31</v>
      </c>
      <c r="J13" s="31" t="s">
        <v>33</v>
      </c>
      <c r="L13" s="31" t="s">
        <v>31</v>
      </c>
      <c r="M13" s="31" t="s">
        <v>33</v>
      </c>
    </row>
    <row r="14" spans="1:13" x14ac:dyDescent="0.25">
      <c r="A14" s="31" t="s">
        <v>34</v>
      </c>
      <c r="B14" s="29">
        <v>2</v>
      </c>
      <c r="C14" s="29">
        <v>6</v>
      </c>
      <c r="D14" s="31">
        <f>SUM(B14:C14)</f>
        <v>8</v>
      </c>
      <c r="F14" s="32">
        <f>B14/B$16</f>
        <v>0.4</v>
      </c>
      <c r="G14" s="32">
        <f>C14/C$16</f>
        <v>0.4</v>
      </c>
      <c r="I14" s="29">
        <f>SUM(B$14:B$15)*SUM($B14:$C14)/$D$16</f>
        <v>2</v>
      </c>
      <c r="J14" s="29">
        <f>SUM(C$14:C$15)*SUM($B14:$C14)/$D$16</f>
        <v>6</v>
      </c>
      <c r="L14" s="34">
        <f>I14/I$16</f>
        <v>0.4</v>
      </c>
      <c r="M14" s="34">
        <f>J14/J$16</f>
        <v>0.4</v>
      </c>
    </row>
    <row r="15" spans="1:13" x14ac:dyDescent="0.25">
      <c r="A15" s="31" t="s">
        <v>35</v>
      </c>
      <c r="B15" s="29">
        <v>3</v>
      </c>
      <c r="C15" s="29">
        <v>9</v>
      </c>
      <c r="D15" s="31">
        <f>SUM(B15:C15)</f>
        <v>12</v>
      </c>
      <c r="F15" s="32">
        <f t="shared" ref="F15:G16" si="2">B15/B$16</f>
        <v>0.6</v>
      </c>
      <c r="G15" s="32">
        <f t="shared" si="2"/>
        <v>0.6</v>
      </c>
      <c r="I15" s="29">
        <f>SUM(B$14:B$15)*SUM($B15:$C15)/$D$16</f>
        <v>3</v>
      </c>
      <c r="J15" s="29">
        <f>SUM(C$14:C$15)*SUM($B15:$C15)/$D$16</f>
        <v>9</v>
      </c>
      <c r="L15" s="34">
        <f>I15/I$16</f>
        <v>0.6</v>
      </c>
      <c r="M15" s="34">
        <f>J15/J$16</f>
        <v>0.6</v>
      </c>
    </row>
    <row r="16" spans="1:13" x14ac:dyDescent="0.25">
      <c r="A16" s="31" t="s">
        <v>20</v>
      </c>
      <c r="B16" s="31">
        <f>SUM(B14:B15)</f>
        <v>5</v>
      </c>
      <c r="C16" s="31">
        <f t="shared" ref="C16" si="3">SUM(C14:C15)</f>
        <v>15</v>
      </c>
      <c r="D16" s="31">
        <f t="shared" ref="D16" si="4">SUM(D14:D15)</f>
        <v>20</v>
      </c>
      <c r="F16" s="33">
        <f t="shared" si="2"/>
        <v>1</v>
      </c>
      <c r="G16" s="33">
        <f t="shared" si="2"/>
        <v>1</v>
      </c>
      <c r="I16" s="31">
        <f>SUM(I14:I15)</f>
        <v>5</v>
      </c>
      <c r="J16" s="31">
        <f>SUM(J14:J15)</f>
        <v>15</v>
      </c>
      <c r="L16" s="35">
        <f>SUM(L14:L15)</f>
        <v>1</v>
      </c>
      <c r="M16" s="35">
        <f>SUM(M14:M15)</f>
        <v>1</v>
      </c>
    </row>
    <row r="17" spans="1:13" ht="4.5" customHeight="1" x14ac:dyDescent="0.25"/>
    <row r="18" spans="1:13" x14ac:dyDescent="0.25">
      <c r="A18" s="29" t="s">
        <v>39</v>
      </c>
      <c r="B18" s="29"/>
      <c r="C18" s="29"/>
      <c r="D18" s="29"/>
      <c r="E18" s="29"/>
      <c r="F18" s="29"/>
      <c r="G18" s="29">
        <f>_xlfn.CHISQ.TEST(B14:C15,I14:J15)</f>
        <v>1</v>
      </c>
    </row>
    <row r="19" spans="1:13" x14ac:dyDescent="0.25">
      <c r="A19" s="36" t="s">
        <v>11</v>
      </c>
      <c r="B19" s="37"/>
      <c r="C19" s="37"/>
      <c r="D19" s="37"/>
      <c r="E19" s="37"/>
      <c r="F19" s="37"/>
      <c r="G19" s="38">
        <v>0.05</v>
      </c>
    </row>
    <row r="21" spans="1:13" x14ac:dyDescent="0.25">
      <c r="A21" s="30" t="s">
        <v>40</v>
      </c>
    </row>
    <row r="22" spans="1:13" x14ac:dyDescent="0.25">
      <c r="A22" s="30"/>
      <c r="B22" s="30" t="s">
        <v>17</v>
      </c>
      <c r="F22" s="30" t="s">
        <v>38</v>
      </c>
      <c r="I22" s="30" t="s">
        <v>18</v>
      </c>
      <c r="L22" s="30" t="s">
        <v>38</v>
      </c>
    </row>
    <row r="23" spans="1:13" x14ac:dyDescent="0.25">
      <c r="A23" s="29"/>
      <c r="B23" s="31" t="s">
        <v>31</v>
      </c>
      <c r="C23" s="31" t="s">
        <v>33</v>
      </c>
      <c r="D23" s="31" t="s">
        <v>20</v>
      </c>
      <c r="F23" s="31" t="s">
        <v>31</v>
      </c>
      <c r="G23" s="31" t="s">
        <v>33</v>
      </c>
      <c r="I23" s="31" t="s">
        <v>31</v>
      </c>
      <c r="J23" s="31" t="s">
        <v>33</v>
      </c>
      <c r="L23" s="31" t="s">
        <v>31</v>
      </c>
      <c r="M23" s="31" t="s">
        <v>33</v>
      </c>
    </row>
    <row r="24" spans="1:13" x14ac:dyDescent="0.25">
      <c r="A24" s="31" t="s">
        <v>34</v>
      </c>
      <c r="B24" s="29">
        <v>3</v>
      </c>
      <c r="C24" s="29">
        <v>1</v>
      </c>
      <c r="D24" s="31">
        <f>SUM(B24:C24)</f>
        <v>4</v>
      </c>
      <c r="F24" s="32">
        <f>B24/B$26</f>
        <v>0.6</v>
      </c>
      <c r="G24" s="32">
        <f>C24/C$26</f>
        <v>6.6666666666666666E-2</v>
      </c>
      <c r="I24" s="29">
        <f>SUM(B$24:B$25)*SUM($B24:$C24)/$D$26</f>
        <v>1</v>
      </c>
      <c r="J24" s="29">
        <f>SUM(C$24:C$25)*SUM($B24:$C24)/$D$26</f>
        <v>3</v>
      </c>
      <c r="L24" s="34">
        <f>I24/I$26</f>
        <v>0.2</v>
      </c>
      <c r="M24" s="34">
        <f>J24/J$26</f>
        <v>0.2</v>
      </c>
    </row>
    <row r="25" spans="1:13" x14ac:dyDescent="0.25">
      <c r="A25" s="31" t="s">
        <v>35</v>
      </c>
      <c r="B25" s="29">
        <f>B26-B24</f>
        <v>2</v>
      </c>
      <c r="C25" s="29">
        <f>C26-C24</f>
        <v>14</v>
      </c>
      <c r="D25" s="31">
        <f>SUM(B25:C25)</f>
        <v>16</v>
      </c>
      <c r="F25" s="32">
        <f>B25/B$26</f>
        <v>0.4</v>
      </c>
      <c r="G25" s="32">
        <f>C25/C$26</f>
        <v>0.93333333333333335</v>
      </c>
      <c r="I25" s="29">
        <f>SUM(B$24:B$25)*SUM($B25:$C25)/$D$26</f>
        <v>4</v>
      </c>
      <c r="J25" s="29">
        <f>SUM(C$24:C$25)*SUM($B25:$C25)/$D$26</f>
        <v>12</v>
      </c>
      <c r="L25" s="34">
        <f>I25/I$26</f>
        <v>0.8</v>
      </c>
      <c r="M25" s="34">
        <f>J25/J$26</f>
        <v>0.8</v>
      </c>
    </row>
    <row r="26" spans="1:13" x14ac:dyDescent="0.25">
      <c r="A26" s="31" t="s">
        <v>20</v>
      </c>
      <c r="B26" s="31">
        <v>5</v>
      </c>
      <c r="C26" s="31">
        <v>15</v>
      </c>
      <c r="D26" s="31">
        <f t="shared" ref="D26" si="5">SUM(D24:D25)</f>
        <v>20</v>
      </c>
      <c r="F26" s="33">
        <f t="shared" ref="F26" si="6">B26/B$16</f>
        <v>1</v>
      </c>
      <c r="G26" s="33">
        <f t="shared" ref="G26" si="7">C26/C$16</f>
        <v>1</v>
      </c>
      <c r="I26" s="31">
        <f>SUM(I24:I25)</f>
        <v>5</v>
      </c>
      <c r="J26" s="31">
        <f>SUM(J24:J25)</f>
        <v>15</v>
      </c>
      <c r="L26" s="35">
        <f>SUM(L24:L25)</f>
        <v>1</v>
      </c>
      <c r="M26" s="35">
        <f>SUM(M24:M25)</f>
        <v>1</v>
      </c>
    </row>
    <row r="28" spans="1:13" x14ac:dyDescent="0.25">
      <c r="A28" s="29" t="s">
        <v>39</v>
      </c>
      <c r="B28" s="29"/>
      <c r="C28" s="29"/>
      <c r="D28" s="29"/>
      <c r="E28" s="29"/>
      <c r="F28" s="29"/>
      <c r="G28" s="39">
        <f>_xlfn.CHISQ.TEST(B24:C25,I24:J25)</f>
        <v>9.8232745075192487E-3</v>
      </c>
    </row>
    <row r="29" spans="1:13" x14ac:dyDescent="0.25">
      <c r="A29" s="36" t="s">
        <v>11</v>
      </c>
      <c r="B29" s="37"/>
      <c r="C29" s="37"/>
      <c r="D29" s="37"/>
      <c r="E29" s="37"/>
      <c r="F29" s="37"/>
      <c r="G29" s="40">
        <v>0.05</v>
      </c>
    </row>
    <row r="30" spans="1:13" x14ac:dyDescent="0.25">
      <c r="A30" s="36" t="str">
        <f>IF(G30,"Переменные независимы","Между переменными есть связь")</f>
        <v>Между переменными есть связь</v>
      </c>
      <c r="B30" s="37"/>
      <c r="C30" s="37"/>
      <c r="D30" s="37"/>
      <c r="E30" s="37"/>
      <c r="F30" s="37"/>
      <c r="G30" s="29" t="b">
        <f>G28&gt;G29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G5"/>
  <sheetViews>
    <sheetView showGridLines="0" workbookViewId="0">
      <selection sqref="A1:G1"/>
    </sheetView>
  </sheetViews>
  <sheetFormatPr defaultColWidth="0" defaultRowHeight="15.75" customHeight="1" zeroHeight="1" x14ac:dyDescent="0.25"/>
  <cols>
    <col min="1" max="1" width="93.42578125" style="5" customWidth="1"/>
    <col min="2" max="16384" width="9.140625" style="5" hidden="1"/>
  </cols>
  <sheetData>
    <row r="1" spans="1:7" ht="36.75" customHeight="1" x14ac:dyDescent="0.25">
      <c r="A1" s="41" t="s">
        <v>2</v>
      </c>
      <c r="B1" s="41"/>
      <c r="C1" s="41"/>
      <c r="D1" s="41"/>
      <c r="E1" s="41"/>
      <c r="F1" s="41"/>
      <c r="G1" s="41"/>
    </row>
    <row r="2" spans="1:7" ht="107.25" customHeight="1" x14ac:dyDescent="0.25">
      <c r="A2" s="6" t="s">
        <v>3</v>
      </c>
    </row>
    <row r="3" spans="1:7" ht="105" customHeight="1" x14ac:dyDescent="0.25">
      <c r="A3" s="6" t="s">
        <v>4</v>
      </c>
    </row>
    <row r="4" spans="1:7" ht="28.5" hidden="1" customHeight="1" x14ac:dyDescent="0.25"/>
    <row r="5" spans="1:7" ht="15.75" hidden="1" customHeight="1" x14ac:dyDescent="0.25"/>
  </sheetData>
  <sheetProtection sheet="1" objects="1" scenarios="1" selectLockedCells="1"/>
  <mergeCells count="1">
    <mergeCell ref="A1:G1"/>
  </mergeCells>
  <hyperlinks>
    <hyperlink ref="A1" r:id="rId1" display="Файл скачан с сайта excel2.ru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</vt:lpstr>
      <vt:lpstr>Пояснение</vt:lpstr>
      <vt:lpstr>EXCEL2.RU</vt:lpstr>
    </vt:vector>
  </TitlesOfParts>
  <Company>ОАО "ТВЭЛ"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Michael</cp:lastModifiedBy>
  <dcterms:created xsi:type="dcterms:W3CDTF">2015-12-29T05:54:24Z</dcterms:created>
  <dcterms:modified xsi:type="dcterms:W3CDTF">2016-12-14T16:30:37Z</dcterms:modified>
</cp:coreProperties>
</file>