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7-semester\МАД\ЛР 1\"/>
    </mc:Choice>
  </mc:AlternateContent>
  <xr:revisionPtr revIDLastSave="0" documentId="13_ncr:1_{4112C63A-6CE9-4B72-9DE4-45319EB1F15A}" xr6:coauthVersionLast="45" xr6:coauthVersionMax="45" xr10:uidLastSave="{00000000-0000-0000-0000-000000000000}"/>
  <bookViews>
    <workbookView xWindow="14895" yWindow="990" windowWidth="17565" windowHeight="19485" tabRatio="757" xr2:uid="{00000000-000D-0000-FFFF-FFFF00000000}"/>
  </bookViews>
  <sheets>
    <sheet name="Пример" sheetId="1" r:id="rId1"/>
    <sheet name="Анализ Дисперсионный" sheetId="5" r:id="rId2"/>
    <sheet name="Пояснение" sheetId="4" r:id="rId3"/>
    <sheet name="EXCEL2.RU" sheetId="3" r:id="rId4"/>
  </sheets>
  <definedNames>
    <definedName name="_xlnm._FilterDatabase" localSheetId="1" hidden="1">'Анализ Дисперсионный'!$N$351:$O$510</definedName>
    <definedName name="_xlnm._FilterDatabase" localSheetId="0" hidden="1">Пример!$A$222:$C$381</definedName>
    <definedName name="anscount" hidden="1">2</definedName>
    <definedName name="limcount" hidden="1">2</definedName>
    <definedName name="sencount" hidden="1">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Пример!#REF!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альфа">#REF!</definedName>
    <definedName name="бета">#REF!</definedName>
    <definedName name="Выборка">Пример!#REF!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R192" i="5" l="1"/>
  <c r="S192" i="5" s="1"/>
  <c r="R193" i="5"/>
  <c r="S193" i="5" s="1"/>
  <c r="R194" i="5"/>
  <c r="S194" i="5" s="1"/>
  <c r="R195" i="5"/>
  <c r="S195" i="5" s="1"/>
  <c r="R196" i="5"/>
  <c r="S196" i="5" s="1"/>
  <c r="R197" i="5"/>
  <c r="S197" i="5" s="1"/>
  <c r="R198" i="5"/>
  <c r="S198" i="5" s="1"/>
  <c r="R199" i="5"/>
  <c r="S199" i="5" s="1"/>
  <c r="R200" i="5"/>
  <c r="S200" i="5" s="1"/>
  <c r="R201" i="5"/>
  <c r="S201" i="5" s="1"/>
  <c r="R202" i="5"/>
  <c r="S202" i="5" s="1"/>
  <c r="R203" i="5"/>
  <c r="S203" i="5" s="1"/>
  <c r="R204" i="5"/>
  <c r="S204" i="5" s="1"/>
  <c r="R205" i="5"/>
  <c r="S205" i="5" s="1"/>
  <c r="R206" i="5"/>
  <c r="S206" i="5" s="1"/>
  <c r="R207" i="5"/>
  <c r="S207" i="5" s="1"/>
  <c r="R208" i="5"/>
  <c r="S208" i="5" s="1"/>
  <c r="R209" i="5"/>
  <c r="S209" i="5" s="1"/>
  <c r="R210" i="5"/>
  <c r="S210" i="5" s="1"/>
  <c r="R211" i="5"/>
  <c r="S211" i="5" s="1"/>
  <c r="R212" i="5"/>
  <c r="S212" i="5" s="1"/>
  <c r="R213" i="5"/>
  <c r="S213" i="5" s="1"/>
  <c r="R214" i="5"/>
  <c r="S214" i="5" s="1"/>
  <c r="R215" i="5"/>
  <c r="S215" i="5" s="1"/>
  <c r="R216" i="5"/>
  <c r="S216" i="5" s="1"/>
  <c r="R217" i="5"/>
  <c r="S217" i="5" s="1"/>
  <c r="R218" i="5"/>
  <c r="S218" i="5" s="1"/>
  <c r="R219" i="5"/>
  <c r="S219" i="5" s="1"/>
  <c r="R220" i="5"/>
  <c r="S220" i="5" s="1"/>
  <c r="R221" i="5"/>
  <c r="S221" i="5" s="1"/>
  <c r="R222" i="5"/>
  <c r="S222" i="5" s="1"/>
  <c r="R223" i="5"/>
  <c r="S223" i="5" s="1"/>
  <c r="R224" i="5"/>
  <c r="S224" i="5" s="1"/>
  <c r="R225" i="5"/>
  <c r="S225" i="5" s="1"/>
  <c r="R226" i="5"/>
  <c r="S226" i="5" s="1"/>
  <c r="R227" i="5"/>
  <c r="S227" i="5" s="1"/>
  <c r="R228" i="5"/>
  <c r="S228" i="5" s="1"/>
  <c r="R229" i="5"/>
  <c r="S229" i="5" s="1"/>
  <c r="R230" i="5"/>
  <c r="S230" i="5" s="1"/>
  <c r="R231" i="5"/>
  <c r="S231" i="5" s="1"/>
  <c r="R232" i="5"/>
  <c r="S232" i="5" s="1"/>
  <c r="R233" i="5"/>
  <c r="S233" i="5" s="1"/>
  <c r="R234" i="5"/>
  <c r="S234" i="5" s="1"/>
  <c r="R235" i="5"/>
  <c r="S235" i="5" s="1"/>
  <c r="R236" i="5"/>
  <c r="S236" i="5" s="1"/>
  <c r="R237" i="5"/>
  <c r="S237" i="5" s="1"/>
  <c r="R238" i="5"/>
  <c r="S238" i="5" s="1"/>
  <c r="R239" i="5"/>
  <c r="S239" i="5" s="1"/>
  <c r="R240" i="5"/>
  <c r="S240" i="5" s="1"/>
  <c r="R241" i="5"/>
  <c r="S241" i="5" s="1"/>
  <c r="R242" i="5"/>
  <c r="S242" i="5" s="1"/>
  <c r="R243" i="5"/>
  <c r="S243" i="5" s="1"/>
  <c r="R244" i="5"/>
  <c r="S244" i="5" s="1"/>
  <c r="R245" i="5"/>
  <c r="S245" i="5" s="1"/>
  <c r="R246" i="5"/>
  <c r="S246" i="5" s="1"/>
  <c r="R247" i="5"/>
  <c r="S247" i="5" s="1"/>
  <c r="R248" i="5"/>
  <c r="S248" i="5" s="1"/>
  <c r="R249" i="5"/>
  <c r="S249" i="5" s="1"/>
  <c r="R250" i="5"/>
  <c r="S250" i="5" s="1"/>
  <c r="R251" i="5"/>
  <c r="S251" i="5" s="1"/>
  <c r="R252" i="5"/>
  <c r="S252" i="5" s="1"/>
  <c r="R253" i="5"/>
  <c r="S253" i="5" s="1"/>
  <c r="R254" i="5"/>
  <c r="S254" i="5" s="1"/>
  <c r="R255" i="5"/>
  <c r="S255" i="5" s="1"/>
  <c r="R256" i="5"/>
  <c r="S256" i="5" s="1"/>
  <c r="R257" i="5"/>
  <c r="S257" i="5" s="1"/>
  <c r="R258" i="5"/>
  <c r="S258" i="5" s="1"/>
  <c r="R259" i="5"/>
  <c r="S259" i="5" s="1"/>
  <c r="R260" i="5"/>
  <c r="S260" i="5" s="1"/>
  <c r="R261" i="5"/>
  <c r="S261" i="5" s="1"/>
  <c r="R262" i="5"/>
  <c r="S262" i="5" s="1"/>
  <c r="R263" i="5"/>
  <c r="S263" i="5" s="1"/>
  <c r="R264" i="5"/>
  <c r="S264" i="5" s="1"/>
  <c r="R265" i="5"/>
  <c r="S265" i="5" s="1"/>
  <c r="R266" i="5"/>
  <c r="S266" i="5" s="1"/>
  <c r="R267" i="5"/>
  <c r="S267" i="5" s="1"/>
  <c r="R268" i="5"/>
  <c r="S268" i="5" s="1"/>
  <c r="R269" i="5"/>
  <c r="S269" i="5" s="1"/>
  <c r="R270" i="5"/>
  <c r="S270" i="5" s="1"/>
  <c r="R271" i="5"/>
  <c r="S271" i="5" s="1"/>
  <c r="R272" i="5"/>
  <c r="S272" i="5" s="1"/>
  <c r="R273" i="5"/>
  <c r="S273" i="5" s="1"/>
  <c r="R274" i="5"/>
  <c r="S274" i="5" s="1"/>
  <c r="R275" i="5"/>
  <c r="S275" i="5" s="1"/>
  <c r="R276" i="5"/>
  <c r="S276" i="5" s="1"/>
  <c r="R277" i="5"/>
  <c r="S277" i="5" s="1"/>
  <c r="R278" i="5"/>
  <c r="S278" i="5" s="1"/>
  <c r="R279" i="5"/>
  <c r="S279" i="5" s="1"/>
  <c r="R280" i="5"/>
  <c r="S280" i="5" s="1"/>
  <c r="R281" i="5"/>
  <c r="S281" i="5" s="1"/>
  <c r="R282" i="5"/>
  <c r="S282" i="5" s="1"/>
  <c r="R283" i="5"/>
  <c r="S283" i="5" s="1"/>
  <c r="R284" i="5"/>
  <c r="S284" i="5" s="1"/>
  <c r="R285" i="5"/>
  <c r="S285" i="5" s="1"/>
  <c r="R286" i="5"/>
  <c r="S286" i="5" s="1"/>
  <c r="R287" i="5"/>
  <c r="S287" i="5" s="1"/>
  <c r="R288" i="5"/>
  <c r="S288" i="5" s="1"/>
  <c r="R289" i="5"/>
  <c r="S289" i="5" s="1"/>
  <c r="R290" i="5"/>
  <c r="S290" i="5" s="1"/>
  <c r="R291" i="5"/>
  <c r="S291" i="5" s="1"/>
  <c r="R292" i="5"/>
  <c r="S292" i="5" s="1"/>
  <c r="R293" i="5"/>
  <c r="S293" i="5" s="1"/>
  <c r="R294" i="5"/>
  <c r="S294" i="5" s="1"/>
  <c r="R295" i="5"/>
  <c r="S295" i="5" s="1"/>
  <c r="R296" i="5"/>
  <c r="S296" i="5" s="1"/>
  <c r="R297" i="5"/>
  <c r="S297" i="5" s="1"/>
  <c r="R298" i="5"/>
  <c r="S298" i="5" s="1"/>
  <c r="R299" i="5"/>
  <c r="S299" i="5" s="1"/>
  <c r="R300" i="5"/>
  <c r="S300" i="5" s="1"/>
  <c r="R301" i="5"/>
  <c r="S301" i="5" s="1"/>
  <c r="R302" i="5"/>
  <c r="S302" i="5" s="1"/>
  <c r="R303" i="5"/>
  <c r="S303" i="5" s="1"/>
  <c r="R304" i="5"/>
  <c r="S304" i="5" s="1"/>
  <c r="R305" i="5"/>
  <c r="S305" i="5" s="1"/>
  <c r="R306" i="5"/>
  <c r="S306" i="5" s="1"/>
  <c r="R307" i="5"/>
  <c r="S307" i="5" s="1"/>
  <c r="R308" i="5"/>
  <c r="S308" i="5" s="1"/>
  <c r="R309" i="5"/>
  <c r="S309" i="5" s="1"/>
  <c r="R310" i="5"/>
  <c r="S310" i="5" s="1"/>
  <c r="R311" i="5"/>
  <c r="S311" i="5" s="1"/>
  <c r="R312" i="5"/>
  <c r="S312" i="5" s="1"/>
  <c r="R313" i="5"/>
  <c r="S313" i="5" s="1"/>
  <c r="R314" i="5"/>
  <c r="S314" i="5" s="1"/>
  <c r="R315" i="5"/>
  <c r="S315" i="5" s="1"/>
  <c r="R316" i="5"/>
  <c r="S316" i="5" s="1"/>
  <c r="R317" i="5"/>
  <c r="S317" i="5" s="1"/>
  <c r="R318" i="5"/>
  <c r="S318" i="5" s="1"/>
  <c r="R319" i="5"/>
  <c r="S319" i="5" s="1"/>
  <c r="R320" i="5"/>
  <c r="S320" i="5" s="1"/>
  <c r="R321" i="5"/>
  <c r="S321" i="5" s="1"/>
  <c r="R322" i="5"/>
  <c r="S322" i="5" s="1"/>
  <c r="R323" i="5"/>
  <c r="S323" i="5" s="1"/>
  <c r="R324" i="5"/>
  <c r="S324" i="5" s="1"/>
  <c r="R325" i="5"/>
  <c r="S325" i="5" s="1"/>
  <c r="R326" i="5"/>
  <c r="S326" i="5" s="1"/>
  <c r="R327" i="5"/>
  <c r="S327" i="5" s="1"/>
  <c r="R328" i="5"/>
  <c r="S328" i="5" s="1"/>
  <c r="R329" i="5"/>
  <c r="S329" i="5" s="1"/>
  <c r="R330" i="5"/>
  <c r="S330" i="5" s="1"/>
  <c r="R331" i="5"/>
  <c r="S331" i="5" s="1"/>
  <c r="R332" i="5"/>
  <c r="S332" i="5" s="1"/>
  <c r="R333" i="5"/>
  <c r="S333" i="5" s="1"/>
  <c r="R334" i="5"/>
  <c r="S334" i="5" s="1"/>
  <c r="R335" i="5"/>
  <c r="S335" i="5" s="1"/>
  <c r="R336" i="5"/>
  <c r="S336" i="5" s="1"/>
  <c r="R337" i="5"/>
  <c r="S337" i="5" s="1"/>
  <c r="R338" i="5"/>
  <c r="S338" i="5" s="1"/>
  <c r="R339" i="5"/>
  <c r="S339" i="5" s="1"/>
  <c r="R340" i="5"/>
  <c r="S340" i="5" s="1"/>
  <c r="R341" i="5"/>
  <c r="S341" i="5" s="1"/>
  <c r="R342" i="5"/>
  <c r="S342" i="5" s="1"/>
  <c r="R343" i="5"/>
  <c r="S343" i="5" s="1"/>
  <c r="R344" i="5"/>
  <c r="S344" i="5" s="1"/>
  <c r="R345" i="5"/>
  <c r="S345" i="5" s="1"/>
  <c r="R346" i="5"/>
  <c r="S346" i="5" s="1"/>
  <c r="R347" i="5"/>
  <c r="S347" i="5" s="1"/>
  <c r="R348" i="5"/>
  <c r="S348" i="5" s="1"/>
  <c r="R349" i="5"/>
  <c r="S349" i="5" s="1"/>
  <c r="R191" i="5"/>
  <c r="S191" i="5" s="1"/>
  <c r="T191" i="5" l="1"/>
  <c r="U191" i="5" s="1"/>
  <c r="X191" i="5" s="1"/>
  <c r="H169" i="5"/>
  <c r="G169" i="5"/>
  <c r="F169" i="5"/>
  <c r="E169" i="5"/>
  <c r="D169" i="5"/>
  <c r="I169" i="5" s="1"/>
  <c r="I168" i="5"/>
  <c r="I167" i="5"/>
  <c r="I166" i="5"/>
  <c r="I165" i="5"/>
  <c r="B23" i="1" l="1"/>
  <c r="B29" i="1" s="1"/>
  <c r="E16" i="1"/>
  <c r="O16" i="1" s="1"/>
  <c r="F16" i="1"/>
  <c r="P16" i="1" s="1"/>
  <c r="V6" i="1"/>
  <c r="W6" i="1"/>
  <c r="O6" i="1"/>
  <c r="P6" i="1"/>
  <c r="G7" i="1"/>
  <c r="G8" i="1"/>
  <c r="G9" i="1"/>
  <c r="G10" i="1"/>
  <c r="F11" i="1"/>
  <c r="F20" i="1" s="1"/>
  <c r="E11" i="1"/>
  <c r="E17" i="1" s="1"/>
  <c r="F19" i="1" l="1"/>
  <c r="E18" i="1"/>
  <c r="E20" i="1"/>
  <c r="F18" i="1"/>
  <c r="E19" i="1"/>
  <c r="E21" i="1" s="1"/>
  <c r="F17" i="1"/>
  <c r="B25" i="4"/>
  <c r="C25" i="4"/>
  <c r="G25" i="4" s="1"/>
  <c r="F25" i="4"/>
  <c r="G24" i="4"/>
  <c r="F24" i="4"/>
  <c r="D24" i="4"/>
  <c r="C16" i="4"/>
  <c r="G14" i="4" s="1"/>
  <c r="B16" i="4"/>
  <c r="F16" i="4" s="1"/>
  <c r="D14" i="4"/>
  <c r="C6" i="4"/>
  <c r="G6" i="4" s="1"/>
  <c r="B6" i="4"/>
  <c r="F6" i="4" s="1"/>
  <c r="D5" i="4"/>
  <c r="D4" i="4"/>
  <c r="F21" i="1" l="1"/>
  <c r="D6" i="4"/>
  <c r="G26" i="4"/>
  <c r="F26" i="4"/>
  <c r="D25" i="4"/>
  <c r="D26" i="4" s="1"/>
  <c r="G15" i="4"/>
  <c r="F15" i="4"/>
  <c r="F5" i="4"/>
  <c r="G4" i="4"/>
  <c r="G5" i="4"/>
  <c r="F4" i="4"/>
  <c r="G16" i="4"/>
  <c r="F14" i="4"/>
  <c r="D15" i="4"/>
  <c r="D16" i="4" s="1"/>
  <c r="K8" i="1"/>
  <c r="K9" i="1"/>
  <c r="K10" i="1"/>
  <c r="K7" i="1"/>
  <c r="C16" i="1"/>
  <c r="M16" i="1" s="1"/>
  <c r="D16" i="1"/>
  <c r="N16" i="1" s="1"/>
  <c r="L16" i="1"/>
  <c r="A18" i="1"/>
  <c r="K18" i="1" s="1"/>
  <c r="A19" i="1"/>
  <c r="K19" i="1" s="1"/>
  <c r="A20" i="1"/>
  <c r="K20" i="1" s="1"/>
  <c r="A17" i="1"/>
  <c r="K17" i="1" s="1"/>
  <c r="T6" i="1"/>
  <c r="U6" i="1"/>
  <c r="S6" i="1"/>
  <c r="L6" i="1"/>
  <c r="M6" i="1"/>
  <c r="N6" i="1"/>
  <c r="J5" i="4" l="1"/>
  <c r="J6" i="4" s="1"/>
  <c r="M5" i="4" s="1"/>
  <c r="I5" i="4"/>
  <c r="J4" i="4"/>
  <c r="I4" i="4"/>
  <c r="J25" i="4"/>
  <c r="I24" i="4"/>
  <c r="J24" i="4"/>
  <c r="I25" i="4"/>
  <c r="J15" i="4"/>
  <c r="I14" i="4"/>
  <c r="J14" i="4"/>
  <c r="I15" i="4"/>
  <c r="I26" i="4" l="1"/>
  <c r="L25" i="4" s="1"/>
  <c r="G8" i="4"/>
  <c r="I6" i="4"/>
  <c r="L5" i="4" s="1"/>
  <c r="L4" i="4"/>
  <c r="L6" i="4" s="1"/>
  <c r="G28" i="4"/>
  <c r="G30" i="4" s="1"/>
  <c r="A30" i="4" s="1"/>
  <c r="I16" i="4"/>
  <c r="L14" i="4" s="1"/>
  <c r="G18" i="4"/>
  <c r="J26" i="4"/>
  <c r="M24" i="4" s="1"/>
  <c r="J16" i="4"/>
  <c r="M15" i="4"/>
  <c r="M4" i="4"/>
  <c r="M6" i="4" s="1"/>
  <c r="L24" i="4" l="1"/>
  <c r="L26" i="4" s="1"/>
  <c r="L15" i="4"/>
  <c r="L16" i="4" s="1"/>
  <c r="M25" i="4"/>
  <c r="M26" i="4" s="1"/>
  <c r="M14" i="4"/>
  <c r="M16" i="4" s="1"/>
  <c r="D11" i="1" l="1"/>
  <c r="C11" i="1"/>
  <c r="B11" i="1"/>
  <c r="B17" i="1" l="1"/>
  <c r="G11" i="1"/>
  <c r="B13" i="1" s="1"/>
  <c r="D20" i="1"/>
  <c r="D19" i="1"/>
  <c r="D17" i="1"/>
  <c r="B19" i="1"/>
  <c r="D18" i="1"/>
  <c r="C19" i="1"/>
  <c r="B18" i="1"/>
  <c r="C20" i="1"/>
  <c r="B20" i="1"/>
  <c r="C17" i="1"/>
  <c r="C18" i="1"/>
  <c r="C13" i="1" l="1"/>
  <c r="I9" i="1"/>
  <c r="F13" i="1"/>
  <c r="I7" i="1"/>
  <c r="E13" i="1"/>
  <c r="I10" i="1"/>
  <c r="I8" i="1"/>
  <c r="D21" i="1"/>
  <c r="D13" i="1"/>
  <c r="B21" i="1"/>
  <c r="L10" i="1"/>
  <c r="C21" i="1"/>
  <c r="I11" i="1" l="1"/>
  <c r="M9" i="1"/>
  <c r="T9" i="1" s="1"/>
  <c r="M10" i="1"/>
  <c r="T10" i="1" s="1"/>
  <c r="N10" i="1"/>
  <c r="U10" i="1" s="1"/>
  <c r="O10" i="1"/>
  <c r="P10" i="1"/>
  <c r="N7" i="1"/>
  <c r="U7" i="1" s="1"/>
  <c r="O7" i="1"/>
  <c r="P7" i="1"/>
  <c r="L7" i="1"/>
  <c r="L8" i="1"/>
  <c r="S8" i="1" s="1"/>
  <c r="O8" i="1"/>
  <c r="P8" i="1"/>
  <c r="L9" i="1"/>
  <c r="O9" i="1"/>
  <c r="P9" i="1"/>
  <c r="N9" i="1"/>
  <c r="U9" i="1" s="1"/>
  <c r="G13" i="1"/>
  <c r="M8" i="1"/>
  <c r="T8" i="1" s="1"/>
  <c r="M7" i="1"/>
  <c r="N8" i="1"/>
  <c r="S10" i="1"/>
  <c r="V9" i="1" l="1"/>
  <c r="W9" i="1"/>
  <c r="V8" i="1"/>
  <c r="W8" i="1"/>
  <c r="O11" i="1"/>
  <c r="O19" i="1" s="1"/>
  <c r="V7" i="1"/>
  <c r="W10" i="1"/>
  <c r="Q8" i="1"/>
  <c r="P11" i="1"/>
  <c r="P17" i="1" s="1"/>
  <c r="W7" i="1"/>
  <c r="V10" i="1"/>
  <c r="Q9" i="1"/>
  <c r="S9" i="1"/>
  <c r="Q7" i="1"/>
  <c r="S7" i="1"/>
  <c r="B27" i="1"/>
  <c r="B25" i="1"/>
  <c r="C32" i="1" s="1"/>
  <c r="N11" i="1"/>
  <c r="N20" i="1" s="1"/>
  <c r="L11" i="1"/>
  <c r="L20" i="1" s="1"/>
  <c r="Q10" i="1"/>
  <c r="U8" i="1"/>
  <c r="U11" i="1" s="1"/>
  <c r="M11" i="1"/>
  <c r="M20" i="1" s="1"/>
  <c r="T7" i="1"/>
  <c r="T11" i="1" s="1"/>
  <c r="N17" i="1" l="1"/>
  <c r="S11" i="1"/>
  <c r="P20" i="1"/>
  <c r="M18" i="1"/>
  <c r="P18" i="1"/>
  <c r="Q11" i="1"/>
  <c r="W11" i="1"/>
  <c r="L17" i="1"/>
  <c r="M17" i="1"/>
  <c r="P19" i="1"/>
  <c r="O17" i="1"/>
  <c r="V11" i="1"/>
  <c r="O18" i="1"/>
  <c r="N19" i="1"/>
  <c r="M19" i="1"/>
  <c r="N18" i="1"/>
  <c r="N21" i="1" s="1"/>
  <c r="L18" i="1"/>
  <c r="L19" i="1"/>
  <c r="O20" i="1"/>
  <c r="B24" i="1" l="1"/>
  <c r="B26" i="1" s="1"/>
  <c r="B35" i="1" s="1"/>
  <c r="O21" i="1"/>
  <c r="L21" i="1"/>
  <c r="M21" i="1"/>
  <c r="P21" i="1"/>
</calcChain>
</file>

<file path=xl/sharedStrings.xml><?xml version="1.0" encoding="utf-8"?>
<sst xmlns="http://schemas.openxmlformats.org/spreadsheetml/2006/main" count="1583" uniqueCount="91">
  <si>
    <t>Перейти к статье &gt;&gt;&gt;</t>
  </si>
  <si>
    <t>Файл скачан с сайта excel2.ru &gt;&gt;&gt;</t>
  </si>
  <si>
    <t>EXCEL2.RU - профессиональные приемы для всех &gt;&gt;&gt;</t>
  </si>
  <si>
    <t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</si>
  <si>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</si>
  <si>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>Критерий независимости хи-квадрат в MS EXCEL</t>
  </si>
  <si>
    <t>ui</t>
  </si>
  <si>
    <t>vj</t>
  </si>
  <si>
    <t>df</t>
  </si>
  <si>
    <t>p-значение</t>
  </si>
  <si>
    <t>ХИ2</t>
  </si>
  <si>
    <t>Уровень значимости</t>
  </si>
  <si>
    <t>Observed</t>
  </si>
  <si>
    <t>Expected</t>
  </si>
  <si>
    <t>Всего</t>
  </si>
  <si>
    <t>Расчет ХИ2</t>
  </si>
  <si>
    <t>Observed в %</t>
  </si>
  <si>
    <t>Expected в %</t>
  </si>
  <si>
    <t>число степеней свободы</t>
  </si>
  <si>
    <t>значение статистики</t>
  </si>
  <si>
    <t xml:space="preserve">Вопрос: </t>
  </si>
  <si>
    <t>Ответ:</t>
  </si>
  <si>
    <t>Женат</t>
  </si>
  <si>
    <t>Не женат</t>
  </si>
  <si>
    <t>Работает</t>
  </si>
  <si>
    <t>Не работает</t>
  </si>
  <si>
    <t>Семейный статус однозначно определяет Занятость</t>
  </si>
  <si>
    <t>Семейный статус и Занятость абсолютно не связаны</t>
  </si>
  <si>
    <t>в %</t>
  </si>
  <si>
    <t>Вероятность, что переменные независимы</t>
  </si>
  <si>
    <t>Семейный статус и Занятость: наличие или отсутствие связи не очевидно</t>
  </si>
  <si>
    <t>Пороговое значение ХИ2</t>
  </si>
  <si>
    <t>Результат проверки Но:</t>
  </si>
  <si>
    <t>engine-size</t>
  </si>
  <si>
    <t>horsepower</t>
  </si>
  <si>
    <t>body-style</t>
  </si>
  <si>
    <t>convertible</t>
  </si>
  <si>
    <t>sedan</t>
  </si>
  <si>
    <t>wagon</t>
  </si>
  <si>
    <t>hardtop</t>
  </si>
  <si>
    <t>hatchback</t>
  </si>
  <si>
    <t>100..149</t>
  </si>
  <si>
    <t>150..200</t>
  </si>
  <si>
    <t>66..99</t>
  </si>
  <si>
    <t>Влияет ли Тип кузова на Мощность двигателя?</t>
  </si>
  <si>
    <t>48..65</t>
  </si>
  <si>
    <t>Проверка нулевой гипотезы: "Тип кузова на Мощность двигателя не влияет"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</si>
  <si>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</si>
  <si>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</si>
  <si>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</si>
  <si>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</si>
  <si>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</si>
  <si>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</si>
  <si>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</si>
  <si>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</si>
  <si>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</si>
  <si>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</si>
  <si>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</si>
  <si>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Столбец 5</t>
  </si>
  <si>
    <t>Дисперсионный анализ</t>
  </si>
  <si>
    <t>Источник вариации</t>
  </si>
  <si>
    <t>SS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</si>
  <si>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</si>
  <si>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</si>
  <si>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</si>
  <si>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</si>
  <si>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</si>
  <si>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</si>
  <si>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</si>
  <si>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rank1</t>
  </si>
  <si>
    <t>rank2</t>
  </si>
  <si>
    <t>d</t>
  </si>
  <si>
    <t>d^2</t>
  </si>
  <si>
    <t>Коэффициента ранговой корреляции Спирмена</t>
  </si>
  <si>
    <t>№ п/п</t>
  </si>
  <si>
    <t>Лошадиные силы</t>
  </si>
  <si>
    <t>Тип кузова</t>
  </si>
  <si>
    <t>gas</t>
  </si>
  <si>
    <t>diesel</t>
  </si>
  <si>
    <t>Двухфакторный дисперсионный анализ с повторениями</t>
  </si>
  <si>
    <t>Выборка</t>
  </si>
  <si>
    <t>Столбцы</t>
  </si>
  <si>
    <t>Взаимодействие</t>
  </si>
  <si>
    <t>Внутри</t>
  </si>
  <si>
    <t>t-критерий</t>
  </si>
  <si>
    <t>кол-во измерений</t>
  </si>
  <si>
    <r>
      <t xml:space="preserve">Табличное значение t при </t>
    </r>
    <r>
      <rPr>
        <sz val="11"/>
        <color theme="1"/>
        <rFont val="Calibri"/>
        <family val="2"/>
        <charset val="204"/>
      </rPr>
      <t>α</t>
    </r>
    <r>
      <rPr>
        <sz val="11"/>
        <color theme="1"/>
        <rFont val="Calibri"/>
        <family val="2"/>
        <charset val="204"/>
        <scheme val="minor"/>
      </rPr>
      <t>=0,01</t>
    </r>
  </si>
  <si>
    <t>drive-wheels</t>
  </si>
  <si>
    <t>rwd</t>
  </si>
  <si>
    <t>fwd</t>
  </si>
  <si>
    <t>4wd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</si>
</sst>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"/>
    <numFmt numFmtId="166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4"/>
      <color theme="1" tint="0.14999847407452621"/>
      <name val="Calibri"/>
      <family val="2"/>
      <charset val="204"/>
      <scheme val="minor"/>
    </font>
    <font>
      <b/>
      <sz val="12"/>
      <color theme="1" tint="0.1499984740745262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20"/>
      <color theme="0"/>
      <name val="Calibri"/>
      <family val="2"/>
      <charset val="204"/>
      <scheme val="minor"/>
    </font>
    <font>
      <sz val="10"/>
      <name val="MS Sans Serif"/>
      <family val="2"/>
    </font>
    <font>
      <u/>
      <sz val="12"/>
      <color theme="10"/>
      <name val="Arial Narrow"/>
      <family val="2"/>
      <charset val="204"/>
    </font>
    <font>
      <sz val="12"/>
      <name val="Arial Narrow"/>
      <family val="2"/>
      <charset val="204"/>
    </font>
    <font>
      <sz val="8"/>
      <name val="Helv"/>
    </font>
    <font>
      <sz val="1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color theme="2" tint="-0.74999237037263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2"/>
      <color rgb="FF123654"/>
      <name val="Times New Roman"/>
      <family val="1"/>
      <charset val="204"/>
    </font>
    <font>
      <i/>
      <sz val="10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0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>
      <alignment horizontal="left"/>
    </xf>
    <xf numFmtId="9" fontId="13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/>
    <xf numFmtId="0" fontId="5" fillId="3" borderId="0" xfId="3" applyFont="1" applyFill="1" applyAlignment="1" applyProtection="1">
      <alignment vertical="center"/>
    </xf>
    <xf numFmtId="0" fontId="10" fillId="0" borderId="0" xfId="1" applyFont="1"/>
    <xf numFmtId="0" fontId="8" fillId="0" borderId="0" xfId="7"/>
    <xf numFmtId="0" fontId="12" fillId="4" borderId="0" xfId="7" applyFont="1" applyFill="1" applyAlignment="1">
      <alignment vertical="center" wrapText="1"/>
    </xf>
    <xf numFmtId="0" fontId="11" fillId="5" borderId="0" xfId="1" applyFont="1" applyFill="1"/>
    <xf numFmtId="0" fontId="0" fillId="0" borderId="1" xfId="0" applyBorder="1"/>
    <xf numFmtId="0" fontId="15" fillId="0" borderId="0" xfId="0" applyFont="1"/>
    <xf numFmtId="0" fontId="14" fillId="0" borderId="1" xfId="0" applyFont="1" applyBorder="1"/>
    <xf numFmtId="9" fontId="0" fillId="0" borderId="1" xfId="9" applyFont="1" applyBorder="1"/>
    <xf numFmtId="9" fontId="14" fillId="0" borderId="1" xfId="9" applyFont="1" applyBorder="1"/>
    <xf numFmtId="9" fontId="0" fillId="0" borderId="1" xfId="9" applyNumberFormat="1" applyFont="1" applyBorder="1"/>
    <xf numFmtId="9" fontId="14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6" borderId="1" xfId="0" applyFill="1" applyBorder="1"/>
    <xf numFmtId="166" fontId="0" fillId="0" borderId="1" xfId="0" applyNumberFormat="1" applyBorder="1"/>
    <xf numFmtId="166" fontId="0" fillId="6" borderId="1" xfId="0" applyNumberFormat="1" applyFill="1" applyBorder="1"/>
    <xf numFmtId="0" fontId="4" fillId="2" borderId="0" xfId="2" applyFill="1" applyAlignment="1" applyProtection="1"/>
    <xf numFmtId="0" fontId="16" fillId="0" borderId="0" xfId="1" applyFont="1"/>
    <xf numFmtId="0" fontId="16" fillId="0" borderId="1" xfId="1" applyFont="1" applyBorder="1"/>
    <xf numFmtId="0" fontId="16" fillId="5" borderId="0" xfId="1" applyFont="1" applyFill="1"/>
    <xf numFmtId="0" fontId="17" fillId="0" borderId="0" xfId="1" applyFont="1"/>
    <xf numFmtId="0" fontId="18" fillId="0" borderId="0" xfId="0" applyFont="1"/>
    <xf numFmtId="0" fontId="18" fillId="0" borderId="1" xfId="0" applyFont="1" applyBorder="1"/>
    <xf numFmtId="0" fontId="19" fillId="0" borderId="1" xfId="1" applyFont="1" applyBorder="1"/>
    <xf numFmtId="0" fontId="19" fillId="0" borderId="0" xfId="1" applyFont="1"/>
    <xf numFmtId="0" fontId="19" fillId="0" borderId="1" xfId="1" applyFont="1" applyBorder="1" applyAlignment="1">
      <alignment wrapText="1"/>
    </xf>
    <xf numFmtId="0" fontId="16" fillId="0" borderId="0" xfId="1" applyFont="1" applyAlignment="1">
      <alignment wrapText="1"/>
    </xf>
    <xf numFmtId="0" fontId="19" fillId="0" borderId="1" xfId="1" applyFont="1" applyFill="1" applyBorder="1"/>
    <xf numFmtId="9" fontId="16" fillId="0" borderId="1" xfId="9" applyFont="1" applyBorder="1"/>
    <xf numFmtId="9" fontId="16" fillId="0" borderId="0" xfId="9" applyFont="1"/>
    <xf numFmtId="165" fontId="16" fillId="0" borderId="1" xfId="1" applyNumberFormat="1" applyFont="1" applyBorder="1"/>
    <xf numFmtId="165" fontId="19" fillId="0" borderId="1" xfId="1" applyNumberFormat="1" applyFont="1" applyBorder="1"/>
    <xf numFmtId="166" fontId="16" fillId="0" borderId="1" xfId="1" applyNumberFormat="1" applyFont="1" applyBorder="1"/>
    <xf numFmtId="9" fontId="19" fillId="0" borderId="1" xfId="9" applyFont="1" applyBorder="1"/>
    <xf numFmtId="9" fontId="19" fillId="0" borderId="0" xfId="9" applyFont="1"/>
    <xf numFmtId="166" fontId="19" fillId="0" borderId="1" xfId="1" applyNumberFormat="1" applyFont="1" applyBorder="1"/>
    <xf numFmtId="9" fontId="19" fillId="0" borderId="1" xfId="1" applyNumberFormat="1" applyFont="1" applyBorder="1"/>
    <xf numFmtId="9" fontId="16" fillId="0" borderId="0" xfId="1" applyNumberFormat="1" applyFont="1"/>
    <xf numFmtId="9" fontId="19" fillId="0" borderId="0" xfId="1" applyNumberFormat="1" applyFont="1"/>
    <xf numFmtId="0" fontId="16" fillId="0" borderId="1" xfId="1" applyFont="1" applyBorder="1" applyAlignment="1">
      <alignment wrapText="1"/>
    </xf>
    <xf numFmtId="0" fontId="16" fillId="6" borderId="1" xfId="1" applyFont="1" applyFill="1" applyBorder="1"/>
    <xf numFmtId="0" fontId="16" fillId="7" borderId="0" xfId="1" applyFont="1" applyFill="1"/>
    <xf numFmtId="0" fontId="16" fillId="0" borderId="1" xfId="1" applyFont="1" applyBorder="1" applyAlignment="1">
      <alignment horizontal="center"/>
    </xf>
    <xf numFmtId="0" fontId="16" fillId="0" borderId="0" xfId="1" applyFont="1" applyBorder="1"/>
    <xf numFmtId="0" fontId="10" fillId="0" borderId="0" xfId="1" applyFont="1" applyBorder="1"/>
    <xf numFmtId="0" fontId="16" fillId="0" borderId="0" xfId="1" applyFont="1" applyBorder="1" applyAlignment="1">
      <alignment horizontal="center"/>
    </xf>
    <xf numFmtId="0" fontId="16" fillId="0" borderId="1" xfId="1" applyFont="1" applyBorder="1" applyAlignment="1">
      <alignment horizontal="center" vertical="center"/>
    </xf>
    <xf numFmtId="0" fontId="16" fillId="8" borderId="0" xfId="1" applyFont="1" applyFill="1"/>
    <xf numFmtId="0" fontId="0" fillId="0" borderId="0" xfId="0" applyFill="1" applyBorder="1" applyAlignment="1"/>
    <xf numFmtId="0" fontId="0" fillId="0" borderId="4" xfId="0" applyFill="1" applyBorder="1" applyAlignment="1"/>
    <xf numFmtId="0" fontId="15" fillId="0" borderId="5" xfId="0" applyFont="1" applyFill="1" applyBorder="1" applyAlignment="1">
      <alignment horizontal="center"/>
    </xf>
    <xf numFmtId="0" fontId="16" fillId="7" borderId="1" xfId="1" applyFont="1" applyFill="1" applyBorder="1"/>
    <xf numFmtId="0" fontId="0" fillId="0" borderId="0" xfId="0" applyBorder="1"/>
    <xf numFmtId="0" fontId="16" fillId="0" borderId="0" xfId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Fill="1" applyBorder="1"/>
    <xf numFmtId="2" fontId="16" fillId="0" borderId="1" xfId="1" applyNumberFormat="1" applyFont="1" applyBorder="1" applyAlignment="1">
      <alignment horizontal="center" vertical="center"/>
    </xf>
    <xf numFmtId="2" fontId="0" fillId="0" borderId="0" xfId="0" applyNumberFormat="1" applyFill="1"/>
    <xf numFmtId="0" fontId="16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8" fillId="0" borderId="0" xfId="0" applyFont="1" applyBorder="1"/>
    <xf numFmtId="0" fontId="18" fillId="0" borderId="1" xfId="0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6" fillId="0" borderId="0" xfId="1" applyFont="1" applyBorder="1" applyAlignment="1"/>
    <xf numFmtId="0" fontId="18" fillId="0" borderId="1" xfId="0" applyFont="1" applyBorder="1" applyAlignment="1">
      <alignment vertical="center"/>
    </xf>
    <xf numFmtId="0" fontId="20" fillId="0" borderId="6" xfId="0" applyFont="1" applyFill="1" applyBorder="1" applyAlignment="1">
      <alignment horizontal="right"/>
    </xf>
    <xf numFmtId="0" fontId="18" fillId="0" borderId="0" xfId="0" applyFont="1" applyFill="1" applyBorder="1" applyAlignment="1"/>
    <xf numFmtId="0" fontId="18" fillId="0" borderId="0" xfId="1" applyFont="1" applyFill="1" applyBorder="1" applyAlignment="1"/>
    <xf numFmtId="0" fontId="20" fillId="0" borderId="6" xfId="1" applyFont="1" applyFill="1" applyBorder="1" applyAlignment="1">
      <alignment horizontal="right"/>
    </xf>
    <xf numFmtId="0" fontId="20" fillId="0" borderId="5" xfId="1" applyFont="1" applyFill="1" applyBorder="1" applyAlignment="1">
      <alignment horizontal="center"/>
    </xf>
    <xf numFmtId="0" fontId="18" fillId="6" borderId="0" xfId="1" applyFont="1" applyFill="1" applyBorder="1" applyAlignment="1"/>
    <xf numFmtId="0" fontId="18" fillId="9" borderId="0" xfId="1" applyFont="1" applyFill="1" applyBorder="1" applyAlignment="1"/>
    <xf numFmtId="0" fontId="18" fillId="0" borderId="4" xfId="1" applyFont="1" applyFill="1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6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wrapText="1"/>
    </xf>
    <xf numFmtId="0" fontId="16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/>
    </xf>
    <xf numFmtId="0" fontId="5" fillId="3" borderId="0" xfId="2" applyFont="1" applyFill="1" applyAlignment="1" applyProtection="1">
      <alignment horizontal="center" vertical="center"/>
    </xf>
    <xf numFmtId="0" fontId="19" fillId="0" borderId="0" xfId="1" applyFont="1" applyFill="1" applyBorder="1"/>
    <xf numFmtId="0" fontId="19" fillId="0" borderId="0" xfId="1" applyFont="1" applyBorder="1"/>
    <xf numFmtId="0" fontId="22" fillId="0" borderId="1" xfId="0" applyFont="1" applyBorder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18" fillId="11" borderId="1" xfId="0" applyFont="1" applyFill="1" applyBorder="1" applyAlignment="1">
      <alignment horizontal="center"/>
    </xf>
    <xf numFmtId="2" fontId="23" fillId="10" borderId="1" xfId="0" applyNumberFormat="1" applyFont="1" applyFill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0" fontId="10" fillId="0" borderId="1" xfId="1" applyFont="1" applyBorder="1"/>
    <xf numFmtId="0" fontId="18" fillId="0" borderId="1" xfId="0" applyFont="1" applyBorder="1" applyAlignment="1">
      <alignment horizontal="center"/>
    </xf>
    <xf numFmtId="0" fontId="24" fillId="0" borderId="6" xfId="0" applyFont="1" applyFill="1" applyBorder="1" applyAlignment="1">
      <alignment horizontal="right"/>
    </xf>
  </cellXfs>
  <cellStyles count="10">
    <cellStyle name="Currency_TapePivot" xfId="4" xr:uid="{00000000-0005-0000-0000-000000000000}"/>
    <cellStyle name="Normal_ALLOC1" xfId="5" xr:uid="{00000000-0005-0000-0000-000001000000}"/>
    <cellStyle name="Гиперссылка" xfId="2" builtinId="8"/>
    <cellStyle name="Гиперссылка 2" xfId="6" xr:uid="{00000000-0005-0000-0000-000003000000}"/>
    <cellStyle name="Гиперссылка 3" xfId="3" xr:uid="{00000000-0005-0000-0000-000004000000}"/>
    <cellStyle name="Обычный" xfId="0" builtinId="0"/>
    <cellStyle name="Обычный 2" xfId="1" xr:uid="{00000000-0005-0000-0000-000006000000}"/>
    <cellStyle name="Обычный 2 2" xfId="7" xr:uid="{00000000-0005-0000-0000-000007000000}"/>
    <cellStyle name="Обычный 3" xfId="8" xr:uid="{00000000-0005-0000-0000-000008000000}"/>
    <cellStyle name="Процентный" xfId="9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xcel2.ru/articles/kriteriy-nezavisimosti-hi-kvadrat-v-ms-excel?utm_source=organic_file&amp;utm_medium=file&amp;utm_campaign=file_download" TargetMode="External"/><Relationship Id="rId1" Type="http://schemas.openxmlformats.org/officeDocument/2006/relationships/hyperlink" Target="http://www.excel2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xcel2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381"/>
  <sheetViews>
    <sheetView tabSelected="1" topLeftCell="B161" zoomScale="115" zoomScaleNormal="115" workbookViewId="0">
      <selection activeCell="M202" sqref="G167:M202"/>
    </sheetView>
  </sheetViews>
  <sheetFormatPr defaultColWidth="9.140625" defaultRowHeight="15" x14ac:dyDescent="0.25"/>
  <cols>
    <col min="1" max="1" width="16.42578125" style="4" customWidth="1"/>
    <col min="2" max="2" width="15" style="4" customWidth="1"/>
    <col min="3" max="3" width="13.28515625" style="4" customWidth="1"/>
    <col min="4" max="4" width="11.140625" style="4" customWidth="1"/>
    <col min="5" max="5" width="15.140625" style="4" customWidth="1"/>
    <col min="6" max="6" width="9.85546875" style="4" customWidth="1"/>
    <col min="7" max="7" width="21.7109375" style="4" customWidth="1"/>
    <col min="8" max="8" width="12.28515625" style="4" customWidth="1"/>
    <col min="9" max="9" width="10.28515625" style="4" customWidth="1"/>
    <col min="10" max="10" width="14.5703125" style="4" customWidth="1"/>
    <col min="11" max="11" width="15" style="4" customWidth="1"/>
    <col min="12" max="12" width="12.85546875" style="4" customWidth="1"/>
    <col min="13" max="13" width="15.140625" style="4" customWidth="1"/>
    <col min="14" max="14" width="10.5703125" style="4" customWidth="1"/>
    <col min="15" max="16" width="9.140625" bestFit="1" customWidth="1"/>
    <col min="17" max="17" width="8.140625" style="4" customWidth="1"/>
    <col min="18" max="18" width="10.28515625" style="4" customWidth="1"/>
    <col min="19" max="19" width="11.85546875" style="4" customWidth="1"/>
    <col min="20" max="20" width="12" style="4" bestFit="1" customWidth="1"/>
    <col min="21" max="21" width="11" style="4" customWidth="1"/>
    <col min="22" max="23" width="9.42578125" style="4" bestFit="1" customWidth="1"/>
    <col min="24" max="24" width="9.140625" style="4"/>
    <col min="25" max="25" width="11.5703125" style="4" bestFit="1" customWidth="1"/>
    <col min="26" max="26" width="13.140625" style="4" customWidth="1"/>
    <col min="27" max="27" width="13.28515625" style="4" customWidth="1"/>
    <col min="28" max="28" width="12.85546875" style="4" customWidth="1"/>
    <col min="29" max="29" width="12.28515625" style="4" customWidth="1"/>
    <col min="30" max="30" width="14.140625" style="4" customWidth="1"/>
    <col min="31" max="267" width="9.140625" style="4"/>
    <col min="268" max="268" width="10" style="4" customWidth="1"/>
    <col min="269" max="348" width="9.140625" style="4"/>
    <col min="349" max="349" width="8.5703125" style="4" customWidth="1"/>
    <col min="350" max="16384" width="9.140625" style="4"/>
  </cols>
  <sheetData>
    <row r="1" spans="1:32" ht="26.25" x14ac:dyDescent="0.2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Q1" s="3"/>
      <c r="R1" s="3"/>
      <c r="S1" s="3"/>
      <c r="T1" s="3"/>
      <c r="U1" s="3"/>
    </row>
    <row r="2" spans="1:32" ht="15.75" x14ac:dyDescent="0.25">
      <c r="A2" s="20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Q2" s="2"/>
      <c r="R2" s="2"/>
      <c r="S2" s="2"/>
      <c r="T2" s="2"/>
      <c r="U2" s="2"/>
      <c r="Y2" s="47"/>
      <c r="Z2" s="47"/>
      <c r="AA2" s="48"/>
      <c r="AB2" s="49"/>
      <c r="AC2" s="49"/>
    </row>
    <row r="3" spans="1:32" ht="18.75" x14ac:dyDescent="0.25">
      <c r="A3" s="1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Q3" s="1"/>
      <c r="R3" s="1"/>
      <c r="S3" s="1"/>
      <c r="T3" s="1"/>
      <c r="U3" s="1"/>
      <c r="Y3" s="47"/>
      <c r="Z3" s="47"/>
      <c r="AA3" s="48"/>
      <c r="AB3" s="49"/>
      <c r="AC3" s="49"/>
    </row>
    <row r="4" spans="1:32" ht="15.75" x14ac:dyDescent="0.25">
      <c r="A4" s="7" t="s">
        <v>44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Q4" s="7"/>
      <c r="R4" s="7"/>
      <c r="S4" s="7"/>
      <c r="T4" s="7"/>
      <c r="U4" s="7"/>
      <c r="Y4" s="47"/>
      <c r="Z4" s="47"/>
      <c r="AA4" s="48"/>
      <c r="AB4" s="49"/>
      <c r="AC4" s="49"/>
    </row>
    <row r="5" spans="1:32" ht="15.75" x14ac:dyDescent="0.25">
      <c r="A5" s="24" t="s">
        <v>12</v>
      </c>
      <c r="B5" s="21"/>
      <c r="C5" s="21"/>
      <c r="D5" s="21"/>
      <c r="E5" s="21"/>
      <c r="F5" s="21"/>
      <c r="G5" s="21"/>
      <c r="H5" s="21"/>
      <c r="I5" s="21"/>
      <c r="J5" s="21"/>
      <c r="K5" s="24" t="s">
        <v>13</v>
      </c>
      <c r="L5" s="21"/>
      <c r="M5" s="21"/>
      <c r="N5" s="21"/>
      <c r="O5" s="25"/>
      <c r="P5" s="25"/>
      <c r="Q5" s="21"/>
      <c r="R5" s="21"/>
      <c r="S5" s="21" t="s">
        <v>15</v>
      </c>
      <c r="T5" s="21"/>
      <c r="U5" s="21"/>
      <c r="V5" s="21"/>
      <c r="W5" s="21"/>
      <c r="Y5" s="47"/>
      <c r="Z5" s="47"/>
      <c r="AA5" s="48"/>
      <c r="AB5" s="49"/>
      <c r="AC5" s="49"/>
    </row>
    <row r="6" spans="1:32" ht="31.5" x14ac:dyDescent="0.25">
      <c r="A6" s="26"/>
      <c r="B6" s="26" t="s">
        <v>36</v>
      </c>
      <c r="C6" s="26" t="s">
        <v>39</v>
      </c>
      <c r="D6" s="26" t="s">
        <v>40</v>
      </c>
      <c r="E6" s="26" t="s">
        <v>37</v>
      </c>
      <c r="F6" s="26" t="s">
        <v>38</v>
      </c>
      <c r="G6" s="26"/>
      <c r="H6" s="21"/>
      <c r="I6" s="27" t="s">
        <v>6</v>
      </c>
      <c r="J6" s="28"/>
      <c r="K6" s="22"/>
      <c r="L6" s="29" t="str">
        <f>B6</f>
        <v>convertible</v>
      </c>
      <c r="M6" s="29" t="str">
        <f>C6</f>
        <v>hardtop</v>
      </c>
      <c r="N6" s="29" t="str">
        <f>D6</f>
        <v>hatchback</v>
      </c>
      <c r="O6" s="29" t="str">
        <f t="shared" ref="O6:P6" si="0">E6</f>
        <v>sedan</v>
      </c>
      <c r="P6" s="29" t="str">
        <f t="shared" si="0"/>
        <v>wagon</v>
      </c>
      <c r="Q6" s="27" t="s">
        <v>14</v>
      </c>
      <c r="R6" s="30"/>
      <c r="S6" s="29" t="str">
        <f>B6</f>
        <v>convertible</v>
      </c>
      <c r="T6" s="29" t="str">
        <f>C6</f>
        <v>hardtop</v>
      </c>
      <c r="U6" s="29" t="str">
        <f>D6</f>
        <v>hatchback</v>
      </c>
      <c r="V6" s="29" t="str">
        <f t="shared" ref="V6:W6" si="1">E6</f>
        <v>sedan</v>
      </c>
      <c r="W6" s="29" t="str">
        <f t="shared" si="1"/>
        <v>wagon</v>
      </c>
      <c r="Y6" s="47"/>
      <c r="Z6" s="22" t="s">
        <v>35</v>
      </c>
      <c r="AA6" s="22" t="s">
        <v>34</v>
      </c>
      <c r="AB6" s="49"/>
      <c r="AC6" s="22" t="s">
        <v>35</v>
      </c>
      <c r="AD6" s="22" t="s">
        <v>34</v>
      </c>
    </row>
    <row r="7" spans="1:32" ht="15.75" x14ac:dyDescent="0.25">
      <c r="A7" s="26" t="s">
        <v>45</v>
      </c>
      <c r="B7" s="26">
        <v>0</v>
      </c>
      <c r="C7" s="26">
        <v>0</v>
      </c>
      <c r="D7" s="26">
        <v>7</v>
      </c>
      <c r="E7" s="26">
        <v>4</v>
      </c>
      <c r="F7" s="26">
        <v>3</v>
      </c>
      <c r="G7" s="31">
        <f t="shared" ref="G7:G10" si="2">SUM(B7:F7)</f>
        <v>14</v>
      </c>
      <c r="H7" s="28"/>
      <c r="I7" s="32">
        <f>G7/$G$11</f>
        <v>8.8050314465408799E-2</v>
      </c>
      <c r="J7" s="33"/>
      <c r="K7" s="29" t="str">
        <f>A7</f>
        <v>48..65</v>
      </c>
      <c r="L7" s="34">
        <f t="shared" ref="L7:N10" si="3">$I7*B$13*$G$11</f>
        <v>0.17610062893081763</v>
      </c>
      <c r="M7" s="34">
        <f t="shared" si="3"/>
        <v>0.44025157232704398</v>
      </c>
      <c r="N7" s="34">
        <f t="shared" si="3"/>
        <v>4.930817610062892</v>
      </c>
      <c r="O7" s="34">
        <f t="shared" ref="O7:P10" si="4">$I7*E$13*$G$11</f>
        <v>6.9559748427672954</v>
      </c>
      <c r="P7" s="34">
        <f t="shared" si="4"/>
        <v>1.4968553459119498</v>
      </c>
      <c r="Q7" s="35">
        <f>SUM(L7:P7)</f>
        <v>14</v>
      </c>
      <c r="R7" s="21"/>
      <c r="S7" s="36">
        <f t="shared" ref="S7:U10" si="5">(B7-L7)^2/L7</f>
        <v>0.17610062893081763</v>
      </c>
      <c r="T7" s="36">
        <f t="shared" si="5"/>
        <v>0.44025157232704398</v>
      </c>
      <c r="U7" s="36">
        <f t="shared" si="5"/>
        <v>0.86831761006289421</v>
      </c>
      <c r="V7" s="36">
        <f t="shared" ref="V7:W10" si="6">(E7-O7)^2/O7</f>
        <v>1.2561556745936968</v>
      </c>
      <c r="W7" s="36">
        <f t="shared" si="6"/>
        <v>1.5094603879287563</v>
      </c>
      <c r="Y7" s="47"/>
      <c r="Z7" s="22" t="s">
        <v>36</v>
      </c>
      <c r="AA7" s="22">
        <v>155</v>
      </c>
      <c r="AB7" s="49"/>
      <c r="AC7" s="22" t="s">
        <v>40</v>
      </c>
      <c r="AD7" s="22">
        <v>48</v>
      </c>
      <c r="AF7" s="4">
        <v>200</v>
      </c>
    </row>
    <row r="8" spans="1:32" ht="15.75" x14ac:dyDescent="0.25">
      <c r="A8" s="26" t="s">
        <v>43</v>
      </c>
      <c r="B8" s="26">
        <v>0</v>
      </c>
      <c r="C8" s="26">
        <v>1</v>
      </c>
      <c r="D8" s="26">
        <v>31</v>
      </c>
      <c r="E8" s="26">
        <v>41</v>
      </c>
      <c r="F8" s="26">
        <v>8</v>
      </c>
      <c r="G8" s="31">
        <f t="shared" si="2"/>
        <v>81</v>
      </c>
      <c r="H8" s="28"/>
      <c r="I8" s="32">
        <f t="shared" ref="I8:I10" si="7">G8/$G$11</f>
        <v>0.50943396226415094</v>
      </c>
      <c r="J8" s="33"/>
      <c r="K8" s="29" t="str">
        <f t="shared" ref="K8:K10" si="8">A8</f>
        <v>66..99</v>
      </c>
      <c r="L8" s="34">
        <f t="shared" si="3"/>
        <v>1.0188679245283019</v>
      </c>
      <c r="M8" s="34">
        <f t="shared" si="3"/>
        <v>2.5471698113207544</v>
      </c>
      <c r="N8" s="34">
        <f t="shared" si="3"/>
        <v>28.528301886792452</v>
      </c>
      <c r="O8" s="34">
        <f t="shared" si="4"/>
        <v>40.245283018867923</v>
      </c>
      <c r="P8" s="34">
        <f t="shared" si="4"/>
        <v>8.6603773584905674</v>
      </c>
      <c r="Q8" s="35">
        <f t="shared" ref="Q8:Q11" si="9">SUM(L8:P8)</f>
        <v>81</v>
      </c>
      <c r="R8" s="21"/>
      <c r="S8" s="36">
        <f t="shared" si="5"/>
        <v>1.0188679245283019</v>
      </c>
      <c r="T8" s="36">
        <f t="shared" si="5"/>
        <v>0.93976240391334698</v>
      </c>
      <c r="U8" s="36">
        <f t="shared" si="5"/>
        <v>0.21414844763901386</v>
      </c>
      <c r="V8" s="36">
        <f t="shared" si="6"/>
        <v>1.4153154826668145E-2</v>
      </c>
      <c r="W8" s="36">
        <f t="shared" si="6"/>
        <v>5.0355571998191517E-2</v>
      </c>
      <c r="Y8" s="47"/>
      <c r="Z8" s="22" t="s">
        <v>37</v>
      </c>
      <c r="AA8" s="22">
        <v>176</v>
      </c>
      <c r="AB8" s="49"/>
      <c r="AC8" s="22" t="s">
        <v>37</v>
      </c>
      <c r="AD8" s="22">
        <v>52</v>
      </c>
    </row>
    <row r="9" spans="1:32" ht="15.75" x14ac:dyDescent="0.25">
      <c r="A9" s="26" t="s">
        <v>41</v>
      </c>
      <c r="B9" s="26">
        <v>1</v>
      </c>
      <c r="C9" s="26">
        <v>4</v>
      </c>
      <c r="D9" s="26">
        <v>12</v>
      </c>
      <c r="E9" s="26">
        <v>27</v>
      </c>
      <c r="F9" s="26">
        <v>4</v>
      </c>
      <c r="G9" s="31">
        <f t="shared" si="2"/>
        <v>48</v>
      </c>
      <c r="H9" s="28"/>
      <c r="I9" s="32">
        <f t="shared" si="7"/>
        <v>0.30188679245283018</v>
      </c>
      <c r="J9" s="33"/>
      <c r="K9" s="29" t="str">
        <f t="shared" si="8"/>
        <v>100..149</v>
      </c>
      <c r="L9" s="34">
        <f t="shared" si="3"/>
        <v>0.60377358490566047</v>
      </c>
      <c r="M9" s="34">
        <f t="shared" si="3"/>
        <v>1.5094339622641508</v>
      </c>
      <c r="N9" s="34">
        <f t="shared" si="3"/>
        <v>16.90566037735849</v>
      </c>
      <c r="O9" s="34">
        <f t="shared" si="4"/>
        <v>23.849056603773587</v>
      </c>
      <c r="P9" s="34">
        <f t="shared" si="4"/>
        <v>5.1320754716981138</v>
      </c>
      <c r="Q9" s="35">
        <f t="shared" si="9"/>
        <v>48</v>
      </c>
      <c r="R9" s="21"/>
      <c r="S9" s="36">
        <f t="shared" si="5"/>
        <v>0.26002358490566024</v>
      </c>
      <c r="T9" s="36">
        <f t="shared" si="5"/>
        <v>4.109433962264152</v>
      </c>
      <c r="U9" s="36">
        <f t="shared" si="5"/>
        <v>1.4235175202156334</v>
      </c>
      <c r="V9" s="36">
        <f t="shared" si="6"/>
        <v>0.41630343921662238</v>
      </c>
      <c r="W9" s="36">
        <f t="shared" si="6"/>
        <v>0.24972253052164287</v>
      </c>
      <c r="Y9" s="47"/>
      <c r="Z9" s="22" t="s">
        <v>37</v>
      </c>
      <c r="AA9" s="22">
        <v>123</v>
      </c>
      <c r="AB9" s="49"/>
      <c r="AC9" s="22" t="s">
        <v>37</v>
      </c>
      <c r="AD9" s="22">
        <v>52</v>
      </c>
    </row>
    <row r="10" spans="1:32" ht="15.75" x14ac:dyDescent="0.25">
      <c r="A10" s="26" t="s">
        <v>42</v>
      </c>
      <c r="B10" s="26">
        <v>1</v>
      </c>
      <c r="C10" s="26">
        <v>0</v>
      </c>
      <c r="D10" s="26">
        <v>6</v>
      </c>
      <c r="E10" s="26">
        <v>7</v>
      </c>
      <c r="F10" s="26">
        <v>2</v>
      </c>
      <c r="G10" s="31">
        <f t="shared" si="2"/>
        <v>16</v>
      </c>
      <c r="H10" s="28"/>
      <c r="I10" s="32">
        <f t="shared" si="7"/>
        <v>0.10062893081761007</v>
      </c>
      <c r="J10" s="33"/>
      <c r="K10" s="29" t="str">
        <f t="shared" si="8"/>
        <v>150..200</v>
      </c>
      <c r="L10" s="34">
        <f t="shared" si="3"/>
        <v>0.20125786163522014</v>
      </c>
      <c r="M10" s="34">
        <f t="shared" si="3"/>
        <v>0.50314465408805031</v>
      </c>
      <c r="N10" s="34">
        <f t="shared" si="3"/>
        <v>5.635220125786164</v>
      </c>
      <c r="O10" s="34">
        <f t="shared" si="4"/>
        <v>7.949685534591195</v>
      </c>
      <c r="P10" s="34">
        <f t="shared" si="4"/>
        <v>1.7106918238993711</v>
      </c>
      <c r="Q10" s="35">
        <f t="shared" si="9"/>
        <v>16</v>
      </c>
      <c r="R10" s="21"/>
      <c r="S10" s="36">
        <f t="shared" si="5"/>
        <v>3.1700078616352205</v>
      </c>
      <c r="T10" s="36">
        <f t="shared" si="5"/>
        <v>0.50314465408805031</v>
      </c>
      <c r="U10" s="36">
        <f t="shared" si="5"/>
        <v>2.3612982929020598E-2</v>
      </c>
      <c r="V10" s="36">
        <f t="shared" si="6"/>
        <v>0.1134513573760051</v>
      </c>
      <c r="W10" s="36">
        <f t="shared" si="6"/>
        <v>4.8927118017018101E-2</v>
      </c>
      <c r="Y10" s="47"/>
      <c r="Z10" s="22" t="s">
        <v>38</v>
      </c>
      <c r="AA10" s="22">
        <v>123</v>
      </c>
      <c r="AB10" s="49"/>
      <c r="AC10" s="22" t="s">
        <v>37</v>
      </c>
      <c r="AD10" s="22">
        <v>55</v>
      </c>
    </row>
    <row r="11" spans="1:32" ht="15.75" x14ac:dyDescent="0.25">
      <c r="A11" s="27" t="s">
        <v>14</v>
      </c>
      <c r="B11" s="27">
        <f>SUM(B7:B10)</f>
        <v>2</v>
      </c>
      <c r="C11" s="27">
        <f>SUM(C7:C10)</f>
        <v>5</v>
      </c>
      <c r="D11" s="27">
        <f>SUM(D7:D10)</f>
        <v>56</v>
      </c>
      <c r="E11" s="27">
        <f>SUM(E7:E10)</f>
        <v>79</v>
      </c>
      <c r="F11" s="27">
        <f>SUM(F7:F10)</f>
        <v>17</v>
      </c>
      <c r="G11" s="31">
        <f>SUM(B11:F11)</f>
        <v>159</v>
      </c>
      <c r="H11" s="28"/>
      <c r="I11" s="37">
        <f>SUM(I7:I10)</f>
        <v>1</v>
      </c>
      <c r="J11" s="38"/>
      <c r="K11" s="27" t="s">
        <v>14</v>
      </c>
      <c r="L11" s="27">
        <f>SUM(L7:L10)</f>
        <v>2</v>
      </c>
      <c r="M11" s="27">
        <f>SUM(M7:M10)</f>
        <v>4.9999999999999991</v>
      </c>
      <c r="N11" s="27">
        <f>SUM(N7:N10)</f>
        <v>56</v>
      </c>
      <c r="O11" s="27">
        <f t="shared" ref="O11:P11" si="10">SUM(O7:O10)</f>
        <v>79</v>
      </c>
      <c r="P11" s="27">
        <f t="shared" si="10"/>
        <v>17.000000000000004</v>
      </c>
      <c r="Q11" s="35">
        <f t="shared" si="9"/>
        <v>159</v>
      </c>
      <c r="R11" s="21"/>
      <c r="S11" s="39">
        <f>SUM(S7:S10)</f>
        <v>4.625</v>
      </c>
      <c r="T11" s="39">
        <f>SUM(T7:T10)</f>
        <v>5.9925925925925929</v>
      </c>
      <c r="U11" s="39">
        <f>SUM(U7:U10)</f>
        <v>2.5295965608465623</v>
      </c>
      <c r="V11" s="39">
        <f t="shared" ref="V11:W11" si="11">SUM(V7:V10)</f>
        <v>1.8000636260129927</v>
      </c>
      <c r="W11" s="39">
        <f t="shared" si="11"/>
        <v>1.8584656084656086</v>
      </c>
      <c r="Y11" s="47"/>
      <c r="Z11" s="22" t="s">
        <v>39</v>
      </c>
      <c r="AA11" s="22">
        <v>123</v>
      </c>
      <c r="AB11" s="49"/>
      <c r="AC11" s="22" t="s">
        <v>40</v>
      </c>
      <c r="AD11" s="22">
        <v>56</v>
      </c>
    </row>
    <row r="12" spans="1:32" ht="15.75" x14ac:dyDescent="0.25">
      <c r="A12" s="21"/>
      <c r="B12" s="21"/>
      <c r="C12" s="21"/>
      <c r="D12" s="21"/>
      <c r="E12" s="21"/>
      <c r="F12" s="21"/>
      <c r="G12" s="21"/>
      <c r="H12" s="28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Y12" s="47"/>
      <c r="Z12" s="22" t="s">
        <v>37</v>
      </c>
      <c r="AA12" s="22">
        <v>123</v>
      </c>
      <c r="AB12" s="49"/>
      <c r="AC12" s="22" t="s">
        <v>37</v>
      </c>
      <c r="AD12" s="22">
        <v>56</v>
      </c>
    </row>
    <row r="13" spans="1:32" ht="15.75" x14ac:dyDescent="0.25">
      <c r="A13" s="27" t="s">
        <v>7</v>
      </c>
      <c r="B13" s="32">
        <f>B11/$G$11</f>
        <v>1.2578616352201259E-2</v>
      </c>
      <c r="C13" s="32">
        <f>C11/$G$11</f>
        <v>3.1446540880503145E-2</v>
      </c>
      <c r="D13" s="32">
        <f>D11/$G$11</f>
        <v>0.3522012578616352</v>
      </c>
      <c r="E13" s="32">
        <f t="shared" ref="E13:F13" si="12">E11/$G$11</f>
        <v>0.49685534591194969</v>
      </c>
      <c r="F13" s="32">
        <f t="shared" si="12"/>
        <v>0.1069182389937107</v>
      </c>
      <c r="G13" s="40">
        <f>SUM(B13:F13)</f>
        <v>1</v>
      </c>
      <c r="H13" s="41"/>
      <c r="I13" s="41"/>
      <c r="J13" s="41"/>
      <c r="K13" s="4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Y13" s="47"/>
      <c r="Z13" s="22" t="s">
        <v>37</v>
      </c>
      <c r="AA13" s="22">
        <v>140</v>
      </c>
      <c r="AB13" s="49"/>
      <c r="AC13" s="22" t="s">
        <v>40</v>
      </c>
      <c r="AD13" s="22">
        <v>58</v>
      </c>
    </row>
    <row r="14" spans="1:32" ht="15.75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5"/>
      <c r="P14" s="25"/>
      <c r="Q14" s="21"/>
      <c r="R14" s="21"/>
      <c r="S14" s="21"/>
      <c r="T14" s="21"/>
      <c r="U14" s="21"/>
      <c r="V14" s="21"/>
      <c r="W14" s="21"/>
      <c r="Y14" s="47"/>
      <c r="Z14" s="22" t="s">
        <v>37</v>
      </c>
      <c r="AA14" s="22">
        <v>114</v>
      </c>
      <c r="AB14" s="49"/>
      <c r="AC14" s="22" t="s">
        <v>40</v>
      </c>
      <c r="AD14" s="22">
        <v>60</v>
      </c>
    </row>
    <row r="15" spans="1:32" ht="15.75" x14ac:dyDescent="0.25">
      <c r="A15" s="24" t="s">
        <v>16</v>
      </c>
      <c r="B15" s="21"/>
      <c r="C15" s="21"/>
      <c r="D15" s="21"/>
      <c r="E15" s="21"/>
      <c r="F15" s="21"/>
      <c r="G15" s="21"/>
      <c r="H15" s="21"/>
      <c r="I15" s="21"/>
      <c r="J15" s="21"/>
      <c r="K15" s="24" t="s">
        <v>17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Y15" s="47"/>
      <c r="Z15" s="22" t="s">
        <v>37</v>
      </c>
      <c r="AA15" s="22">
        <v>106</v>
      </c>
      <c r="AB15" s="49"/>
      <c r="AC15" s="22" t="s">
        <v>40</v>
      </c>
      <c r="AD15" s="22">
        <v>62</v>
      </c>
    </row>
    <row r="16" spans="1:32" ht="15.75" x14ac:dyDescent="0.25">
      <c r="A16" s="22"/>
      <c r="B16" s="22" t="str">
        <f>B6</f>
        <v>convertible</v>
      </c>
      <c r="C16" s="22" t="str">
        <f>C6</f>
        <v>hardtop</v>
      </c>
      <c r="D16" s="22" t="str">
        <f>D6</f>
        <v>hatchback</v>
      </c>
      <c r="E16" s="22" t="str">
        <f t="shared" ref="E16:F16" si="13">E6</f>
        <v>sedan</v>
      </c>
      <c r="F16" s="22" t="str">
        <f t="shared" si="13"/>
        <v>wagon</v>
      </c>
      <c r="G16" s="21"/>
      <c r="H16" s="21"/>
      <c r="I16" s="21"/>
      <c r="J16" s="21"/>
      <c r="K16" s="22"/>
      <c r="L16" s="22" t="str">
        <f>B16</f>
        <v>convertible</v>
      </c>
      <c r="M16" s="22" t="str">
        <f>C16</f>
        <v>hardtop</v>
      </c>
      <c r="N16" s="22" t="str">
        <f>D16</f>
        <v>hatchback</v>
      </c>
      <c r="O16" s="22" t="str">
        <f t="shared" ref="O16:P16" si="14">E16</f>
        <v>sedan</v>
      </c>
      <c r="P16" s="22" t="str">
        <f t="shared" si="14"/>
        <v>wagon</v>
      </c>
      <c r="Q16" s="33"/>
      <c r="R16" s="21"/>
      <c r="S16" s="21"/>
      <c r="T16" s="21"/>
      <c r="U16" s="21"/>
      <c r="V16" s="21"/>
      <c r="W16" s="21"/>
      <c r="Y16" s="47"/>
      <c r="Z16" s="22" t="s">
        <v>40</v>
      </c>
      <c r="AA16" s="22">
        <v>143</v>
      </c>
      <c r="AB16" s="49"/>
      <c r="AC16" s="22" t="s">
        <v>40</v>
      </c>
      <c r="AD16" s="22">
        <v>62</v>
      </c>
    </row>
    <row r="17" spans="1:30" ht="15.75" x14ac:dyDescent="0.25">
      <c r="A17" s="22" t="str">
        <f>A7</f>
        <v>48..65</v>
      </c>
      <c r="B17" s="32">
        <f t="shared" ref="B17:D20" si="15">B7/B$11</f>
        <v>0</v>
      </c>
      <c r="C17" s="32">
        <f t="shared" si="15"/>
        <v>0</v>
      </c>
      <c r="D17" s="32">
        <f t="shared" si="15"/>
        <v>0.125</v>
      </c>
      <c r="E17" s="32">
        <f t="shared" ref="E17:F17" si="16">E7/E$11</f>
        <v>5.0632911392405063E-2</v>
      </c>
      <c r="F17" s="32">
        <f t="shared" si="16"/>
        <v>0.17647058823529413</v>
      </c>
      <c r="G17" s="21"/>
      <c r="H17" s="21"/>
      <c r="I17" s="21"/>
      <c r="J17" s="21"/>
      <c r="K17" s="22" t="str">
        <f>A17</f>
        <v>48..65</v>
      </c>
      <c r="L17" s="32">
        <f t="shared" ref="L17:N20" si="17">L7/L$11</f>
        <v>8.8050314465408813E-2</v>
      </c>
      <c r="M17" s="32">
        <f t="shared" si="17"/>
        <v>8.8050314465408813E-2</v>
      </c>
      <c r="N17" s="32">
        <f t="shared" si="17"/>
        <v>8.8050314465408785E-2</v>
      </c>
      <c r="O17" s="32">
        <f t="shared" ref="O17:P17" si="18">O7/O$11</f>
        <v>8.8050314465408799E-2</v>
      </c>
      <c r="P17" s="32">
        <f t="shared" si="18"/>
        <v>8.8050314465408799E-2</v>
      </c>
      <c r="Q17" s="33"/>
      <c r="R17" s="21"/>
      <c r="S17" s="21"/>
      <c r="T17" s="21"/>
      <c r="U17" s="21"/>
      <c r="V17" s="21"/>
      <c r="W17" s="21"/>
      <c r="Y17" s="47"/>
      <c r="Z17" s="22" t="s">
        <v>37</v>
      </c>
      <c r="AA17" s="22">
        <v>134</v>
      </c>
      <c r="AB17" s="49"/>
      <c r="AC17" s="22" t="s">
        <v>40</v>
      </c>
      <c r="AD17" s="22">
        <v>62</v>
      </c>
    </row>
    <row r="18" spans="1:30" ht="15.75" x14ac:dyDescent="0.25">
      <c r="A18" s="22" t="str">
        <f>A8</f>
        <v>66..99</v>
      </c>
      <c r="B18" s="32">
        <f t="shared" si="15"/>
        <v>0</v>
      </c>
      <c r="C18" s="32">
        <f t="shared" si="15"/>
        <v>0.2</v>
      </c>
      <c r="D18" s="32">
        <f t="shared" si="15"/>
        <v>0.5535714285714286</v>
      </c>
      <c r="E18" s="32">
        <f t="shared" ref="E18:F18" si="19">E8/E$11</f>
        <v>0.51898734177215189</v>
      </c>
      <c r="F18" s="32">
        <f t="shared" si="19"/>
        <v>0.47058823529411764</v>
      </c>
      <c r="G18" s="21"/>
      <c r="H18" s="21"/>
      <c r="I18" s="21"/>
      <c r="J18" s="21"/>
      <c r="K18" s="22" t="str">
        <f t="shared" ref="K18:K20" si="20">A18</f>
        <v>66..99</v>
      </c>
      <c r="L18" s="32">
        <f t="shared" si="17"/>
        <v>0.50943396226415094</v>
      </c>
      <c r="M18" s="32">
        <f t="shared" si="17"/>
        <v>0.50943396226415094</v>
      </c>
      <c r="N18" s="32">
        <f t="shared" si="17"/>
        <v>0.50943396226415094</v>
      </c>
      <c r="O18" s="32">
        <f t="shared" ref="O18:P18" si="21">O8/O$11</f>
        <v>0.50943396226415094</v>
      </c>
      <c r="P18" s="32">
        <f t="shared" si="21"/>
        <v>0.50943396226415094</v>
      </c>
      <c r="Q18" s="33"/>
      <c r="R18" s="21"/>
      <c r="S18" s="21"/>
      <c r="T18" s="21"/>
      <c r="U18" s="21"/>
      <c r="V18" s="21"/>
      <c r="W18" s="21"/>
      <c r="Y18" s="47"/>
      <c r="Z18" s="22" t="s">
        <v>37</v>
      </c>
      <c r="AA18" s="22">
        <v>121</v>
      </c>
      <c r="AB18" s="49"/>
      <c r="AC18" s="22" t="s">
        <v>38</v>
      </c>
      <c r="AD18" s="22">
        <v>62</v>
      </c>
    </row>
    <row r="19" spans="1:30" ht="15.75" x14ac:dyDescent="0.25">
      <c r="A19" s="22" t="str">
        <f>A9</f>
        <v>100..149</v>
      </c>
      <c r="B19" s="32">
        <f t="shared" si="15"/>
        <v>0.5</v>
      </c>
      <c r="C19" s="32">
        <f t="shared" si="15"/>
        <v>0.8</v>
      </c>
      <c r="D19" s="32">
        <f t="shared" si="15"/>
        <v>0.21428571428571427</v>
      </c>
      <c r="E19" s="32">
        <f t="shared" ref="E19:F19" si="22">E9/E$11</f>
        <v>0.34177215189873417</v>
      </c>
      <c r="F19" s="32">
        <f t="shared" si="22"/>
        <v>0.23529411764705882</v>
      </c>
      <c r="G19" s="21"/>
      <c r="H19" s="21"/>
      <c r="I19" s="21"/>
      <c r="J19" s="21"/>
      <c r="K19" s="22" t="str">
        <f t="shared" si="20"/>
        <v>100..149</v>
      </c>
      <c r="L19" s="32">
        <f t="shared" si="17"/>
        <v>0.30188679245283023</v>
      </c>
      <c r="M19" s="32">
        <f t="shared" si="17"/>
        <v>0.30188679245283023</v>
      </c>
      <c r="N19" s="32">
        <f t="shared" si="17"/>
        <v>0.30188679245283018</v>
      </c>
      <c r="O19" s="32">
        <f t="shared" ref="O19:P19" si="23">O9/O$11</f>
        <v>0.30188679245283023</v>
      </c>
      <c r="P19" s="32">
        <f t="shared" si="23"/>
        <v>0.30188679245283018</v>
      </c>
      <c r="Q19" s="33"/>
      <c r="R19" s="21"/>
      <c r="S19" s="21"/>
      <c r="T19" s="21"/>
      <c r="U19" s="21"/>
      <c r="V19" s="21"/>
      <c r="W19" s="21"/>
      <c r="Y19" s="47"/>
      <c r="Z19" s="22" t="s">
        <v>37</v>
      </c>
      <c r="AA19" s="22">
        <v>121</v>
      </c>
      <c r="AB19" s="49"/>
      <c r="AC19" s="22" t="s">
        <v>38</v>
      </c>
      <c r="AD19" s="22">
        <v>62</v>
      </c>
    </row>
    <row r="20" spans="1:30" ht="15.75" x14ac:dyDescent="0.25">
      <c r="A20" s="22" t="str">
        <f>A10</f>
        <v>150..200</v>
      </c>
      <c r="B20" s="32">
        <f t="shared" si="15"/>
        <v>0.5</v>
      </c>
      <c r="C20" s="32">
        <f t="shared" si="15"/>
        <v>0</v>
      </c>
      <c r="D20" s="32">
        <f t="shared" si="15"/>
        <v>0.10714285714285714</v>
      </c>
      <c r="E20" s="32">
        <f t="shared" ref="E20:F20" si="24">E10/E$11</f>
        <v>8.8607594936708861E-2</v>
      </c>
      <c r="F20" s="32">
        <f t="shared" si="24"/>
        <v>0.11764705882352941</v>
      </c>
      <c r="G20" s="21"/>
      <c r="H20" s="21"/>
      <c r="I20" s="21"/>
      <c r="J20" s="21"/>
      <c r="K20" s="22" t="str">
        <f t="shared" si="20"/>
        <v>150..200</v>
      </c>
      <c r="L20" s="32">
        <f t="shared" si="17"/>
        <v>0.10062893081761007</v>
      </c>
      <c r="M20" s="32">
        <f t="shared" si="17"/>
        <v>0.10062893081761008</v>
      </c>
      <c r="N20" s="32">
        <f t="shared" si="17"/>
        <v>0.10062893081761007</v>
      </c>
      <c r="O20" s="32">
        <f t="shared" ref="O20:P20" si="25">O10/O$11</f>
        <v>0.10062893081761007</v>
      </c>
      <c r="P20" s="32">
        <f t="shared" si="25"/>
        <v>0.10062893081761004</v>
      </c>
      <c r="Q20" s="33"/>
      <c r="R20" s="21"/>
      <c r="S20" s="21"/>
      <c r="T20" s="21"/>
      <c r="U20" s="21"/>
      <c r="V20" s="21"/>
      <c r="W20" s="21"/>
      <c r="Y20" s="47"/>
      <c r="Z20" s="22" t="s">
        <v>40</v>
      </c>
      <c r="AA20" s="22">
        <v>200</v>
      </c>
      <c r="AB20" s="49"/>
      <c r="AC20" s="22" t="s">
        <v>38</v>
      </c>
      <c r="AD20" s="22">
        <v>62</v>
      </c>
    </row>
    <row r="21" spans="1:30" ht="15.75" x14ac:dyDescent="0.25">
      <c r="A21" s="21"/>
      <c r="B21" s="42">
        <f>SUM(B17:B20)</f>
        <v>1</v>
      </c>
      <c r="C21" s="42">
        <f>SUM(C17:C20)</f>
        <v>1</v>
      </c>
      <c r="D21" s="42">
        <f>SUM(D17:D20)</f>
        <v>1</v>
      </c>
      <c r="E21" s="42">
        <f t="shared" ref="E21:F21" si="26">SUM(E17:E20)</f>
        <v>1</v>
      </c>
      <c r="F21" s="42">
        <f t="shared" si="26"/>
        <v>1</v>
      </c>
      <c r="G21" s="21"/>
      <c r="H21" s="21"/>
      <c r="I21" s="21"/>
      <c r="J21" s="21"/>
      <c r="K21" s="21"/>
      <c r="L21" s="42">
        <f>SUM(L17:L20)</f>
        <v>1</v>
      </c>
      <c r="M21" s="42">
        <f>SUM(M17:M20)</f>
        <v>1</v>
      </c>
      <c r="N21" s="42">
        <f>SUM(N17:N20)</f>
        <v>1</v>
      </c>
      <c r="O21" s="42">
        <f t="shared" ref="O21:P21" si="27">SUM(O17:O20)</f>
        <v>1</v>
      </c>
      <c r="P21" s="42">
        <f t="shared" si="27"/>
        <v>1</v>
      </c>
      <c r="Q21" s="21"/>
      <c r="R21" s="21"/>
      <c r="S21" s="21"/>
      <c r="T21" s="21"/>
      <c r="U21" s="21"/>
      <c r="V21" s="21"/>
      <c r="W21" s="21"/>
      <c r="Y21" s="47"/>
      <c r="Z21" s="22" t="s">
        <v>37</v>
      </c>
      <c r="AA21" s="22">
        <v>160</v>
      </c>
      <c r="AB21" s="49"/>
      <c r="AC21" s="22" t="s">
        <v>40</v>
      </c>
      <c r="AD21" s="22">
        <v>68</v>
      </c>
    </row>
    <row r="22" spans="1:30" ht="15.75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5"/>
      <c r="P22" s="25"/>
      <c r="Q22" s="21"/>
      <c r="R22" s="21"/>
      <c r="S22" s="21"/>
      <c r="T22" s="21"/>
      <c r="U22" s="21"/>
      <c r="V22" s="21"/>
      <c r="W22" s="21"/>
      <c r="Y22" s="47"/>
      <c r="Z22" s="22" t="s">
        <v>38</v>
      </c>
      <c r="AA22" s="22">
        <v>162</v>
      </c>
      <c r="AB22" s="49"/>
      <c r="AC22" s="22" t="s">
        <v>40</v>
      </c>
      <c r="AD22" s="22">
        <v>68</v>
      </c>
    </row>
    <row r="23" spans="1:30" ht="15.75" x14ac:dyDescent="0.25">
      <c r="A23" s="22" t="s">
        <v>8</v>
      </c>
      <c r="B23" s="22">
        <f>(COUNTA(B6:F6)-1)*(COUNTA(A7:A10)-1)</f>
        <v>12</v>
      </c>
      <c r="C23" s="21" t="s">
        <v>18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Y23" s="47"/>
      <c r="Z23" s="22" t="s">
        <v>37</v>
      </c>
      <c r="AA23" s="22">
        <v>160</v>
      </c>
      <c r="AB23" s="49"/>
      <c r="AC23" s="22" t="s">
        <v>40</v>
      </c>
      <c r="AD23" s="22">
        <v>68</v>
      </c>
    </row>
    <row r="24" spans="1:30" ht="15.75" x14ac:dyDescent="0.25">
      <c r="A24" s="22" t="s">
        <v>10</v>
      </c>
      <c r="B24" s="36">
        <f>SUM(S11:W11)</f>
        <v>16.805718387917757</v>
      </c>
      <c r="C24" s="21" t="s">
        <v>19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Y24" s="47"/>
      <c r="Z24" s="22" t="s">
        <v>37</v>
      </c>
      <c r="AA24" s="22">
        <v>162</v>
      </c>
      <c r="AB24" s="49"/>
      <c r="AC24" s="22" t="s">
        <v>40</v>
      </c>
      <c r="AD24" s="22">
        <v>68</v>
      </c>
    </row>
    <row r="25" spans="1:30" ht="15.75" x14ac:dyDescent="0.25">
      <c r="A25" s="22" t="s">
        <v>9</v>
      </c>
      <c r="B25" s="55">
        <f>_xlfn.CHISQ.TEST(B7:F10,L7:P10)</f>
        <v>0.15705284191702046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Y25" s="47"/>
      <c r="Z25" s="22" t="s">
        <v>40</v>
      </c>
      <c r="AA25" s="22">
        <v>160</v>
      </c>
      <c r="AB25" s="49"/>
      <c r="AC25" s="22" t="s">
        <v>40</v>
      </c>
      <c r="AD25" s="22">
        <v>68</v>
      </c>
    </row>
    <row r="26" spans="1:30" ht="15.75" x14ac:dyDescent="0.25">
      <c r="A26" s="21"/>
      <c r="B26" s="22">
        <f>_xlfn.CHISQ.DIST.RT(B24,B23)</f>
        <v>0.15705284191702046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Y26" s="47"/>
      <c r="Z26" s="22" t="s">
        <v>37</v>
      </c>
      <c r="AA26" s="22">
        <v>120</v>
      </c>
      <c r="AB26" s="49"/>
      <c r="AC26" s="22" t="s">
        <v>40</v>
      </c>
      <c r="AD26" s="22">
        <v>68</v>
      </c>
    </row>
    <row r="27" spans="1:30" ht="15.75" x14ac:dyDescent="0.25">
      <c r="A27" s="21"/>
      <c r="B27" s="22">
        <f>CHITEST(B7:F10,L7:P10)</f>
        <v>0.15705284191702046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Y27" s="47"/>
      <c r="Z27" s="22" t="s">
        <v>37</v>
      </c>
      <c r="AA27" s="22">
        <v>142</v>
      </c>
      <c r="AB27" s="49"/>
      <c r="AC27" s="22" t="s">
        <v>40</v>
      </c>
      <c r="AD27" s="22">
        <v>68</v>
      </c>
    </row>
    <row r="28" spans="1:30" ht="31.5" x14ac:dyDescent="0.25">
      <c r="A28" s="43" t="s">
        <v>11</v>
      </c>
      <c r="B28" s="44">
        <v>0.05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Y28" s="47"/>
      <c r="Z28" s="22" t="s">
        <v>40</v>
      </c>
      <c r="AA28" s="22">
        <v>160</v>
      </c>
      <c r="AB28" s="49"/>
      <c r="AC28" s="22" t="s">
        <v>40</v>
      </c>
      <c r="AD28" s="22">
        <v>68</v>
      </c>
    </row>
    <row r="29" spans="1:30" ht="31.5" x14ac:dyDescent="0.25">
      <c r="A29" s="43" t="s">
        <v>31</v>
      </c>
      <c r="B29" s="36">
        <f>_xlfn.CHISQ.INV.RT(B28,B23)</f>
        <v>21.026069817483066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Y29" s="47"/>
      <c r="Z29" s="22" t="s">
        <v>37</v>
      </c>
      <c r="AA29" s="22">
        <v>95</v>
      </c>
      <c r="AB29" s="49"/>
      <c r="AC29" s="22" t="s">
        <v>40</v>
      </c>
      <c r="AD29" s="22">
        <v>68</v>
      </c>
    </row>
    <row r="30" spans="1:30" ht="15.75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Y30" s="47"/>
      <c r="Z30" s="22" t="s">
        <v>37</v>
      </c>
      <c r="AA30" s="22">
        <v>110</v>
      </c>
      <c r="AB30" s="49"/>
      <c r="AC30" s="22" t="s">
        <v>40</v>
      </c>
      <c r="AD30" s="22">
        <v>68</v>
      </c>
    </row>
    <row r="31" spans="1:30" ht="15.75" x14ac:dyDescent="0.25">
      <c r="A31" s="28" t="s">
        <v>46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Y31" s="47"/>
      <c r="Z31" s="22" t="s">
        <v>36</v>
      </c>
      <c r="AA31" s="22">
        <v>116</v>
      </c>
      <c r="AB31" s="49"/>
      <c r="AC31" s="22" t="s">
        <v>40</v>
      </c>
      <c r="AD31" s="22">
        <v>68</v>
      </c>
    </row>
    <row r="32" spans="1:30" ht="15.75" x14ac:dyDescent="0.25">
      <c r="A32" s="21" t="s">
        <v>32</v>
      </c>
      <c r="B32" s="21"/>
      <c r="C32" s="45" t="str">
        <f>IF(B28&gt;B25,"Отклонить","Принять")</f>
        <v>Принять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Y32" s="47"/>
      <c r="Z32" s="22" t="s">
        <v>37</v>
      </c>
      <c r="AA32" s="22">
        <v>115</v>
      </c>
      <c r="AB32" s="49"/>
      <c r="AC32" s="22" t="s">
        <v>37</v>
      </c>
      <c r="AD32" s="22">
        <v>68</v>
      </c>
    </row>
    <row r="33" spans="1:30" ht="15.75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5"/>
      <c r="P33" s="25"/>
      <c r="Q33" s="21"/>
      <c r="R33" s="21"/>
      <c r="S33" s="21"/>
      <c r="T33" s="21"/>
      <c r="U33" s="21"/>
      <c r="V33" s="21"/>
      <c r="W33" s="21"/>
      <c r="Y33" s="47"/>
      <c r="Z33" s="22" t="s">
        <v>40</v>
      </c>
      <c r="AA33" s="22">
        <v>160</v>
      </c>
      <c r="AB33" s="49"/>
      <c r="AC33" s="22" t="s">
        <v>37</v>
      </c>
      <c r="AD33" s="22">
        <v>68</v>
      </c>
    </row>
    <row r="34" spans="1:30" ht="15.75" x14ac:dyDescent="0.25">
      <c r="A34" s="28" t="s">
        <v>20</v>
      </c>
      <c r="B34" s="23" t="s">
        <v>44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Y34" s="47"/>
      <c r="Z34" s="22" t="s">
        <v>37</v>
      </c>
      <c r="AA34" s="22">
        <v>101</v>
      </c>
      <c r="AB34" s="49"/>
      <c r="AC34" s="22" t="s">
        <v>37</v>
      </c>
      <c r="AD34" s="22">
        <v>68</v>
      </c>
    </row>
    <row r="35" spans="1:30" ht="15.75" x14ac:dyDescent="0.25">
      <c r="A35" s="28" t="s">
        <v>21</v>
      </c>
      <c r="B35" s="51" t="str">
        <f>IF(B28&gt;B26,"В","Не в")&amp;"лияет"</f>
        <v>Не влияет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Y35" s="47"/>
      <c r="Z35" s="22" t="s">
        <v>37</v>
      </c>
      <c r="AA35" s="22">
        <v>95</v>
      </c>
      <c r="AB35" s="49"/>
      <c r="AC35" s="22" t="s">
        <v>37</v>
      </c>
      <c r="AD35" s="22">
        <v>68</v>
      </c>
    </row>
    <row r="36" spans="1:30" ht="15.75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Y36" s="47"/>
      <c r="Z36" s="22" t="s">
        <v>37</v>
      </c>
      <c r="AA36" s="22">
        <v>114</v>
      </c>
      <c r="AB36" s="49"/>
      <c r="AC36" s="22" t="s">
        <v>37</v>
      </c>
      <c r="AD36" s="22">
        <v>68</v>
      </c>
    </row>
    <row r="37" spans="1:30" ht="15.75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5"/>
      <c r="P37" s="25"/>
      <c r="Q37" s="21"/>
      <c r="R37" s="21"/>
      <c r="S37" s="21"/>
      <c r="T37" s="21"/>
      <c r="U37" s="21"/>
      <c r="V37" s="21"/>
      <c r="W37" s="21"/>
      <c r="Y37" s="47"/>
      <c r="Z37" s="22" t="s">
        <v>37</v>
      </c>
      <c r="AA37" s="22">
        <v>97</v>
      </c>
      <c r="AB37" s="49"/>
      <c r="AC37" s="22" t="s">
        <v>37</v>
      </c>
      <c r="AD37" s="22">
        <v>68</v>
      </c>
    </row>
    <row r="38" spans="1:30" ht="15.75" customHeight="1" x14ac:dyDescent="0.25">
      <c r="A38" s="80" t="s">
        <v>74</v>
      </c>
      <c r="B38" s="81" t="s">
        <v>75</v>
      </c>
      <c r="C38" s="82" t="s">
        <v>76</v>
      </c>
      <c r="D38" s="83"/>
      <c r="E38" s="83"/>
      <c r="F38" s="68"/>
      <c r="G38" s="25" t="s">
        <v>79</v>
      </c>
      <c r="H38" s="25"/>
      <c r="I38" s="25"/>
      <c r="J38" s="25"/>
      <c r="K38" s="25"/>
      <c r="L38" s="25"/>
      <c r="M38" s="25"/>
      <c r="N38" s="68"/>
      <c r="O38" s="68"/>
      <c r="P38" s="68"/>
      <c r="Q38" s="68"/>
      <c r="R38" s="68"/>
      <c r="S38" s="68"/>
      <c r="T38" s="68"/>
      <c r="U38" s="68"/>
      <c r="V38" s="21"/>
      <c r="W38" s="21"/>
      <c r="Y38" s="47"/>
      <c r="Z38" s="22" t="s">
        <v>40</v>
      </c>
      <c r="AA38" s="22">
        <v>161</v>
      </c>
      <c r="AB38" s="49"/>
      <c r="AC38" s="22" t="s">
        <v>37</v>
      </c>
      <c r="AD38" s="22">
        <v>68</v>
      </c>
    </row>
    <row r="39" spans="1:30" ht="15.75" x14ac:dyDescent="0.25">
      <c r="A39" s="80"/>
      <c r="B39" s="81"/>
      <c r="C39" s="82"/>
      <c r="D39" s="46"/>
      <c r="E39" s="46"/>
      <c r="F39" s="49"/>
      <c r="G39" s="25"/>
      <c r="H39" s="25"/>
      <c r="I39" s="25"/>
      <c r="J39" s="25"/>
      <c r="K39" s="25"/>
      <c r="L39" s="25"/>
      <c r="M39" s="25"/>
      <c r="N39" s="49"/>
      <c r="O39" s="49"/>
      <c r="P39" s="49"/>
      <c r="Q39" s="49"/>
      <c r="R39" s="49"/>
      <c r="S39" s="49"/>
      <c r="T39" s="49"/>
      <c r="U39" s="49"/>
      <c r="V39" s="21"/>
      <c r="W39" s="21"/>
      <c r="Y39" s="47"/>
      <c r="Z39" s="22" t="s">
        <v>38</v>
      </c>
      <c r="AA39" s="22">
        <v>114</v>
      </c>
      <c r="AB39" s="49"/>
      <c r="AC39" s="22" t="s">
        <v>39</v>
      </c>
      <c r="AD39" s="22">
        <v>69</v>
      </c>
    </row>
    <row r="40" spans="1:30" ht="15.75" x14ac:dyDescent="0.25">
      <c r="A40" s="50">
        <v>1</v>
      </c>
      <c r="B40" s="26" t="s">
        <v>45</v>
      </c>
      <c r="C40" s="69" t="s">
        <v>36</v>
      </c>
      <c r="D40" s="66"/>
      <c r="E40" s="46"/>
      <c r="F40" s="47"/>
      <c r="G40" s="25" t="s">
        <v>48</v>
      </c>
      <c r="H40" s="25" t="s">
        <v>77</v>
      </c>
      <c r="I40" s="25" t="s">
        <v>78</v>
      </c>
      <c r="J40" s="25" t="s">
        <v>68</v>
      </c>
      <c r="K40" s="25"/>
      <c r="L40" s="25"/>
      <c r="M40" s="25"/>
      <c r="N40" s="47"/>
      <c r="O40" s="65"/>
      <c r="P40" s="65"/>
      <c r="Q40" s="47"/>
      <c r="R40" s="47"/>
      <c r="S40" s="47"/>
      <c r="T40" s="47"/>
      <c r="U40" s="47"/>
      <c r="V40" s="21"/>
      <c r="W40" s="21"/>
      <c r="Y40" s="47"/>
      <c r="Z40" s="22" t="s">
        <v>37</v>
      </c>
      <c r="AA40" s="22">
        <v>101</v>
      </c>
      <c r="AB40" s="49"/>
      <c r="AC40" s="22" t="s">
        <v>40</v>
      </c>
      <c r="AD40" s="22">
        <v>69</v>
      </c>
    </row>
    <row r="41" spans="1:30" ht="16.5" thickBot="1" x14ac:dyDescent="0.3">
      <c r="A41" s="50">
        <v>2</v>
      </c>
      <c r="B41" s="26" t="s">
        <v>43</v>
      </c>
      <c r="C41" s="69"/>
      <c r="D41" s="66"/>
      <c r="E41" s="46"/>
      <c r="F41" s="48"/>
      <c r="G41" s="70" t="s">
        <v>36</v>
      </c>
      <c r="H41" s="70"/>
      <c r="I41" s="70"/>
      <c r="J41" s="70"/>
      <c r="K41" s="25"/>
      <c r="L41" s="25"/>
      <c r="M41" s="25"/>
      <c r="N41" s="48"/>
      <c r="O41" s="56"/>
      <c r="P41" s="56"/>
      <c r="Q41" s="48"/>
      <c r="R41" s="48"/>
      <c r="S41" s="48"/>
      <c r="T41" s="48"/>
      <c r="U41" s="48"/>
      <c r="Y41" s="47"/>
      <c r="Z41" s="22" t="s">
        <v>40</v>
      </c>
      <c r="AA41" s="22">
        <v>161</v>
      </c>
      <c r="AB41" s="49"/>
      <c r="AC41" s="22" t="s">
        <v>40</v>
      </c>
      <c r="AD41" s="22">
        <v>69</v>
      </c>
    </row>
    <row r="42" spans="1:30" ht="15.75" x14ac:dyDescent="0.25">
      <c r="A42" s="50">
        <v>3</v>
      </c>
      <c r="B42" s="26" t="s">
        <v>41</v>
      </c>
      <c r="C42" s="69"/>
      <c r="D42" s="66"/>
      <c r="E42" s="46"/>
      <c r="F42" s="48"/>
      <c r="G42" s="71" t="s">
        <v>50</v>
      </c>
      <c r="H42" s="71">
        <v>4</v>
      </c>
      <c r="I42" s="71">
        <v>4</v>
      </c>
      <c r="J42" s="71">
        <v>8</v>
      </c>
      <c r="K42" s="25"/>
      <c r="L42" s="25"/>
      <c r="M42" s="25"/>
      <c r="N42" s="48"/>
      <c r="O42" s="56"/>
      <c r="P42" s="56"/>
      <c r="Q42" s="48"/>
      <c r="R42" s="48"/>
      <c r="S42" s="48"/>
      <c r="T42" s="48"/>
      <c r="U42" s="48"/>
      <c r="Y42" s="47"/>
      <c r="Z42" s="22" t="s">
        <v>37</v>
      </c>
      <c r="AA42" s="22">
        <v>114</v>
      </c>
      <c r="AB42" s="49"/>
      <c r="AC42" s="22" t="s">
        <v>37</v>
      </c>
      <c r="AD42" s="22">
        <v>69</v>
      </c>
    </row>
    <row r="43" spans="1:30" ht="15.75" x14ac:dyDescent="0.25">
      <c r="A43" s="50">
        <v>4</v>
      </c>
      <c r="B43" s="26" t="s">
        <v>42</v>
      </c>
      <c r="C43" s="69"/>
      <c r="D43" s="66"/>
      <c r="E43" s="46"/>
      <c r="F43" s="48"/>
      <c r="G43" s="71" t="s">
        <v>51</v>
      </c>
      <c r="H43" s="71">
        <v>2</v>
      </c>
      <c r="I43" s="71">
        <v>0</v>
      </c>
      <c r="J43" s="71">
        <v>2</v>
      </c>
      <c r="K43" s="25"/>
      <c r="L43" s="25"/>
      <c r="M43" s="25"/>
      <c r="N43" s="48"/>
      <c r="O43" s="56"/>
      <c r="P43" s="56"/>
      <c r="Q43" s="48"/>
      <c r="R43" s="48"/>
      <c r="S43" s="48"/>
      <c r="T43" s="48"/>
      <c r="U43" s="48"/>
      <c r="Y43" s="47"/>
      <c r="Z43" s="22" t="s">
        <v>37</v>
      </c>
      <c r="AA43" s="22">
        <v>156</v>
      </c>
      <c r="AB43" s="49"/>
      <c r="AC43" s="22" t="s">
        <v>37</v>
      </c>
      <c r="AD43" s="22">
        <v>69</v>
      </c>
    </row>
    <row r="44" spans="1:30" ht="15.75" x14ac:dyDescent="0.25">
      <c r="A44" s="50">
        <v>5</v>
      </c>
      <c r="B44" s="26" t="s">
        <v>45</v>
      </c>
      <c r="C44" s="69" t="s">
        <v>39</v>
      </c>
      <c r="D44" s="46"/>
      <c r="E44" s="46"/>
      <c r="F44" s="48"/>
      <c r="G44" s="71" t="s">
        <v>52</v>
      </c>
      <c r="H44" s="71">
        <v>0.5</v>
      </c>
      <c r="I44" s="71">
        <v>0</v>
      </c>
      <c r="J44" s="71">
        <v>0.25</v>
      </c>
      <c r="K44" s="25"/>
      <c r="L44" s="25"/>
      <c r="M44" s="25"/>
      <c r="N44" s="48"/>
      <c r="O44" s="56"/>
      <c r="P44" s="56"/>
      <c r="Q44" s="48"/>
      <c r="R44" s="48"/>
      <c r="S44" s="48"/>
      <c r="T44" s="48"/>
      <c r="U44" s="48"/>
      <c r="Y44" s="47"/>
      <c r="Z44" s="22" t="s">
        <v>37</v>
      </c>
      <c r="AA44" s="22">
        <v>95</v>
      </c>
      <c r="AB44" s="49"/>
      <c r="AC44" s="22" t="s">
        <v>37</v>
      </c>
      <c r="AD44" s="22">
        <v>69</v>
      </c>
    </row>
    <row r="45" spans="1:30" ht="15.75" x14ac:dyDescent="0.25">
      <c r="A45" s="50">
        <v>6</v>
      </c>
      <c r="B45" s="26" t="s">
        <v>43</v>
      </c>
      <c r="C45" s="69"/>
      <c r="D45" s="66"/>
      <c r="E45" s="46"/>
      <c r="F45" s="48"/>
      <c r="G45" s="71" t="s">
        <v>53</v>
      </c>
      <c r="H45" s="71">
        <v>0.33333333333333331</v>
      </c>
      <c r="I45" s="71">
        <v>0</v>
      </c>
      <c r="J45" s="71">
        <v>0.21428571428571427</v>
      </c>
      <c r="K45" s="25"/>
      <c r="L45" s="25"/>
      <c r="M45" s="25"/>
      <c r="N45" s="48"/>
      <c r="O45" s="56"/>
      <c r="P45" s="56"/>
      <c r="Q45" s="48"/>
      <c r="R45" s="48"/>
      <c r="S45" s="48"/>
      <c r="T45" s="48"/>
      <c r="U45" s="48"/>
      <c r="Y45" s="47"/>
      <c r="Z45" s="22" t="s">
        <v>37</v>
      </c>
      <c r="AA45" s="22">
        <v>110</v>
      </c>
      <c r="AB45" s="49"/>
      <c r="AC45" s="22" t="s">
        <v>37</v>
      </c>
      <c r="AD45" s="22">
        <v>69</v>
      </c>
    </row>
    <row r="46" spans="1:30" ht="15.75" x14ac:dyDescent="0.25">
      <c r="A46" s="50">
        <v>7</v>
      </c>
      <c r="B46" s="26" t="s">
        <v>41</v>
      </c>
      <c r="C46" s="69"/>
      <c r="D46" s="66"/>
      <c r="E46" s="46"/>
      <c r="F46" s="48"/>
      <c r="G46" s="71"/>
      <c r="H46" s="71"/>
      <c r="I46" s="71"/>
      <c r="J46" s="71"/>
      <c r="K46" s="25"/>
      <c r="L46" s="25"/>
      <c r="M46" s="25"/>
      <c r="N46" s="48"/>
      <c r="O46" s="56"/>
      <c r="P46" s="56"/>
      <c r="Q46" s="48"/>
      <c r="R46" s="48"/>
      <c r="S46" s="48"/>
      <c r="T46" s="48"/>
      <c r="U46" s="48"/>
      <c r="Y46" s="47"/>
      <c r="Z46" s="22" t="s">
        <v>40</v>
      </c>
      <c r="AA46" s="22">
        <v>110</v>
      </c>
      <c r="AB46" s="49"/>
      <c r="AC46" s="22" t="s">
        <v>37</v>
      </c>
      <c r="AD46" s="22">
        <v>69</v>
      </c>
    </row>
    <row r="47" spans="1:30" ht="16.5" thickBot="1" x14ac:dyDescent="0.3">
      <c r="A47" s="50">
        <v>8</v>
      </c>
      <c r="B47" s="26" t="s">
        <v>42</v>
      </c>
      <c r="C47" s="69"/>
      <c r="D47" s="46"/>
      <c r="E47" s="46"/>
      <c r="F47" s="48"/>
      <c r="G47" s="70" t="s">
        <v>39</v>
      </c>
      <c r="H47" s="70"/>
      <c r="I47" s="70"/>
      <c r="J47" s="70"/>
      <c r="K47" s="25"/>
      <c r="L47" s="25"/>
      <c r="M47" s="25"/>
      <c r="N47" s="48"/>
      <c r="O47" s="56"/>
      <c r="P47" s="56"/>
      <c r="Q47" s="48"/>
      <c r="R47" s="48"/>
      <c r="S47" s="48"/>
      <c r="T47" s="48"/>
      <c r="U47" s="48"/>
      <c r="Y47" s="47"/>
      <c r="Z47" s="22" t="s">
        <v>38</v>
      </c>
      <c r="AA47" s="22">
        <v>152</v>
      </c>
      <c r="AB47" s="49"/>
      <c r="AC47" s="22" t="s">
        <v>38</v>
      </c>
      <c r="AD47" s="22">
        <v>69</v>
      </c>
    </row>
    <row r="48" spans="1:30" ht="15.75" x14ac:dyDescent="0.25">
      <c r="A48" s="50">
        <v>9</v>
      </c>
      <c r="B48" s="26" t="s">
        <v>45</v>
      </c>
      <c r="C48" s="69" t="s">
        <v>40</v>
      </c>
      <c r="D48" s="46"/>
      <c r="E48" s="46"/>
      <c r="F48" s="48"/>
      <c r="G48" s="71" t="s">
        <v>50</v>
      </c>
      <c r="H48" s="71">
        <v>4</v>
      </c>
      <c r="I48" s="71">
        <v>4</v>
      </c>
      <c r="J48" s="71">
        <v>8</v>
      </c>
      <c r="K48" s="25"/>
      <c r="L48" s="25"/>
      <c r="M48" s="25"/>
      <c r="N48" s="48"/>
      <c r="O48" s="56"/>
      <c r="P48" s="56"/>
      <c r="Q48" s="48"/>
      <c r="R48" s="48"/>
      <c r="S48" s="48"/>
      <c r="T48" s="48"/>
      <c r="U48" s="48"/>
      <c r="Y48" s="47"/>
      <c r="Z48" s="22" t="s">
        <v>37</v>
      </c>
      <c r="AA48" s="22">
        <v>102</v>
      </c>
      <c r="AB48" s="49"/>
      <c r="AC48" s="22" t="s">
        <v>38</v>
      </c>
      <c r="AD48" s="22">
        <v>69</v>
      </c>
    </row>
    <row r="49" spans="1:30" ht="15.75" x14ac:dyDescent="0.25">
      <c r="A49" s="50">
        <v>10</v>
      </c>
      <c r="B49" s="26" t="s">
        <v>43</v>
      </c>
      <c r="C49" s="69"/>
      <c r="D49" s="46"/>
      <c r="E49" s="46"/>
      <c r="F49" s="48"/>
      <c r="G49" s="71" t="s">
        <v>51</v>
      </c>
      <c r="H49" s="71">
        <v>4</v>
      </c>
      <c r="I49" s="71">
        <v>1</v>
      </c>
      <c r="J49" s="71">
        <v>5</v>
      </c>
      <c r="K49" s="25"/>
      <c r="L49" s="25"/>
      <c r="M49" s="25"/>
      <c r="N49" s="48"/>
      <c r="O49" s="56"/>
      <c r="P49" s="56"/>
      <c r="Q49" s="48"/>
      <c r="R49" s="48"/>
      <c r="S49" s="48"/>
      <c r="T49" s="48"/>
      <c r="U49" s="48"/>
      <c r="Y49" s="47"/>
      <c r="Z49" s="22" t="s">
        <v>37</v>
      </c>
      <c r="AA49" s="22">
        <v>152</v>
      </c>
      <c r="AB49" s="49"/>
      <c r="AC49" s="22" t="s">
        <v>40</v>
      </c>
      <c r="AD49" s="22">
        <v>70</v>
      </c>
    </row>
    <row r="50" spans="1:30" ht="15.75" x14ac:dyDescent="0.25">
      <c r="A50" s="50">
        <v>11</v>
      </c>
      <c r="B50" s="26" t="s">
        <v>41</v>
      </c>
      <c r="C50" s="69"/>
      <c r="D50" s="46"/>
      <c r="E50" s="46"/>
      <c r="F50" s="48"/>
      <c r="G50" s="71" t="s">
        <v>52</v>
      </c>
      <c r="H50" s="71">
        <v>1</v>
      </c>
      <c r="I50" s="71">
        <v>0.25</v>
      </c>
      <c r="J50" s="71">
        <v>0.625</v>
      </c>
      <c r="K50" s="25"/>
      <c r="L50" s="25"/>
      <c r="M50" s="25"/>
      <c r="N50" s="48"/>
      <c r="O50" s="56"/>
      <c r="P50" s="56"/>
      <c r="Q50" s="48"/>
      <c r="R50" s="48"/>
      <c r="S50" s="48"/>
      <c r="T50" s="48"/>
      <c r="U50" s="48"/>
      <c r="Y50" s="47"/>
      <c r="Z50" s="22" t="s">
        <v>37</v>
      </c>
      <c r="AA50" s="22">
        <v>152</v>
      </c>
      <c r="AB50" s="49"/>
      <c r="AC50" s="22" t="s">
        <v>40</v>
      </c>
      <c r="AD50" s="22">
        <v>70</v>
      </c>
    </row>
    <row r="51" spans="1:30" ht="15.75" x14ac:dyDescent="0.25">
      <c r="A51" s="50">
        <v>12</v>
      </c>
      <c r="B51" s="26" t="s">
        <v>42</v>
      </c>
      <c r="C51" s="69"/>
      <c r="D51" s="46"/>
      <c r="E51" s="46"/>
      <c r="F51" s="48"/>
      <c r="G51" s="71" t="s">
        <v>53</v>
      </c>
      <c r="H51" s="71">
        <v>2</v>
      </c>
      <c r="I51" s="71">
        <v>0.25</v>
      </c>
      <c r="J51" s="71">
        <v>1.125</v>
      </c>
      <c r="K51" s="25"/>
      <c r="L51" s="25"/>
      <c r="M51" s="25"/>
      <c r="N51" s="48"/>
      <c r="O51" s="56"/>
      <c r="P51" s="56"/>
      <c r="Q51" s="48"/>
      <c r="R51" s="48"/>
      <c r="S51" s="48"/>
      <c r="T51" s="48"/>
      <c r="U51" s="48"/>
      <c r="Y51" s="47"/>
      <c r="Z51" s="22" t="s">
        <v>38</v>
      </c>
      <c r="AA51" s="22">
        <v>114</v>
      </c>
      <c r="AB51" s="49"/>
      <c r="AC51" s="22" t="s">
        <v>40</v>
      </c>
      <c r="AD51" s="22">
        <v>70</v>
      </c>
    </row>
    <row r="52" spans="1:30" ht="15.75" x14ac:dyDescent="0.25">
      <c r="A52" s="50">
        <v>13</v>
      </c>
      <c r="B52" s="26" t="s">
        <v>45</v>
      </c>
      <c r="C52" s="69" t="s">
        <v>37</v>
      </c>
      <c r="D52" s="46"/>
      <c r="E52" s="46"/>
      <c r="F52" s="48"/>
      <c r="G52" s="71"/>
      <c r="H52" s="71"/>
      <c r="I52" s="71"/>
      <c r="J52" s="71"/>
      <c r="K52" s="25"/>
      <c r="L52" s="25"/>
      <c r="M52" s="25"/>
      <c r="N52" s="48"/>
      <c r="O52" s="56"/>
      <c r="P52" s="56"/>
      <c r="Q52" s="48"/>
      <c r="R52" s="48"/>
      <c r="S52" s="48"/>
      <c r="T52" s="48"/>
      <c r="U52" s="48"/>
      <c r="Y52" s="47"/>
      <c r="Z52" s="22" t="s">
        <v>37</v>
      </c>
      <c r="AA52" s="22">
        <v>95</v>
      </c>
      <c r="AB52" s="49"/>
      <c r="AC52" s="22" t="s">
        <v>40</v>
      </c>
      <c r="AD52" s="22">
        <v>70</v>
      </c>
    </row>
    <row r="53" spans="1:30" ht="16.5" thickBot="1" x14ac:dyDescent="0.3">
      <c r="A53" s="50">
        <v>14</v>
      </c>
      <c r="B53" s="26" t="s">
        <v>43</v>
      </c>
      <c r="C53" s="69"/>
      <c r="D53" s="46"/>
      <c r="E53" s="46"/>
      <c r="F53" s="48"/>
      <c r="G53" s="70" t="s">
        <v>40</v>
      </c>
      <c r="H53" s="70"/>
      <c r="I53" s="70"/>
      <c r="J53" s="70"/>
      <c r="K53" s="25"/>
      <c r="L53" s="25"/>
      <c r="M53" s="25"/>
      <c r="N53" s="48"/>
      <c r="O53" s="56"/>
      <c r="P53" s="56"/>
      <c r="Q53" s="48"/>
      <c r="R53" s="48"/>
      <c r="S53" s="48"/>
      <c r="T53" s="48"/>
      <c r="U53" s="48"/>
      <c r="Y53" s="47"/>
      <c r="Z53" s="22" t="s">
        <v>40</v>
      </c>
      <c r="AA53" s="22">
        <v>145</v>
      </c>
      <c r="AB53" s="49"/>
      <c r="AC53" s="22" t="s">
        <v>37</v>
      </c>
      <c r="AD53" s="22">
        <v>70</v>
      </c>
    </row>
    <row r="54" spans="1:30" ht="15.75" x14ac:dyDescent="0.25">
      <c r="A54" s="50">
        <v>15</v>
      </c>
      <c r="B54" s="26" t="s">
        <v>41</v>
      </c>
      <c r="C54" s="69"/>
      <c r="D54" s="46"/>
      <c r="E54" s="46"/>
      <c r="F54" s="48"/>
      <c r="G54" s="71" t="s">
        <v>50</v>
      </c>
      <c r="H54" s="71">
        <v>4</v>
      </c>
      <c r="I54" s="71">
        <v>4</v>
      </c>
      <c r="J54" s="71">
        <v>8</v>
      </c>
      <c r="K54" s="25"/>
      <c r="L54" s="25"/>
      <c r="M54" s="25"/>
      <c r="N54" s="48"/>
      <c r="O54" s="56"/>
      <c r="P54" s="56"/>
      <c r="Q54" s="48"/>
      <c r="R54" s="48"/>
      <c r="S54" s="48"/>
      <c r="T54" s="48"/>
      <c r="U54" s="48"/>
      <c r="Y54" s="47"/>
      <c r="Z54" s="22" t="s">
        <v>37</v>
      </c>
      <c r="AA54" s="22">
        <v>101</v>
      </c>
      <c r="AB54" s="49"/>
      <c r="AC54" s="22" t="s">
        <v>37</v>
      </c>
      <c r="AD54" s="22">
        <v>70</v>
      </c>
    </row>
    <row r="55" spans="1:30" ht="15.75" x14ac:dyDescent="0.25">
      <c r="A55" s="50">
        <v>16</v>
      </c>
      <c r="B55" s="26" t="s">
        <v>42</v>
      </c>
      <c r="C55" s="69"/>
      <c r="D55" s="46"/>
      <c r="E55" s="46"/>
      <c r="F55" s="48"/>
      <c r="G55" s="71" t="s">
        <v>51</v>
      </c>
      <c r="H55" s="71">
        <v>55</v>
      </c>
      <c r="I55" s="71">
        <v>1</v>
      </c>
      <c r="J55" s="71">
        <v>56</v>
      </c>
      <c r="K55" s="25"/>
      <c r="L55" s="25"/>
      <c r="M55" s="25"/>
      <c r="N55" s="48"/>
      <c r="O55" s="56"/>
      <c r="P55" s="56"/>
      <c r="Q55" s="48"/>
      <c r="R55" s="48"/>
      <c r="S55" s="48"/>
      <c r="T55" s="48"/>
      <c r="U55" s="48"/>
      <c r="Y55" s="47"/>
      <c r="Z55" s="22" t="s">
        <v>37</v>
      </c>
      <c r="AA55" s="22">
        <v>114</v>
      </c>
      <c r="AB55" s="49"/>
      <c r="AC55" s="22" t="s">
        <v>37</v>
      </c>
      <c r="AD55" s="22">
        <v>70</v>
      </c>
    </row>
    <row r="56" spans="1:30" ht="15.75" x14ac:dyDescent="0.25">
      <c r="A56" s="50">
        <v>17</v>
      </c>
      <c r="B56" s="26" t="s">
        <v>45</v>
      </c>
      <c r="C56" s="69" t="s">
        <v>38</v>
      </c>
      <c r="D56" s="46"/>
      <c r="E56" s="46"/>
      <c r="F56" s="48"/>
      <c r="G56" s="71" t="s">
        <v>52</v>
      </c>
      <c r="H56" s="71">
        <v>13.75</v>
      </c>
      <c r="I56" s="71">
        <v>0.25</v>
      </c>
      <c r="J56" s="71">
        <v>7</v>
      </c>
      <c r="K56" s="25"/>
      <c r="L56" s="25"/>
      <c r="M56" s="25"/>
      <c r="N56" s="48"/>
      <c r="O56" s="56"/>
      <c r="P56" s="56"/>
      <c r="Q56" s="48"/>
      <c r="R56" s="48"/>
      <c r="S56" s="48"/>
      <c r="T56" s="48"/>
      <c r="U56" s="48"/>
      <c r="Y56" s="47"/>
      <c r="Z56" s="22" t="s">
        <v>37</v>
      </c>
      <c r="AA56" s="22">
        <v>110</v>
      </c>
      <c r="AB56" s="49"/>
      <c r="AC56" s="22" t="s">
        <v>37</v>
      </c>
      <c r="AD56" s="22">
        <v>70</v>
      </c>
    </row>
    <row r="57" spans="1:30" ht="15.75" x14ac:dyDescent="0.25">
      <c r="A57" s="50">
        <v>18</v>
      </c>
      <c r="B57" s="26" t="s">
        <v>43</v>
      </c>
      <c r="C57" s="69"/>
      <c r="D57" s="46"/>
      <c r="E57" s="46"/>
      <c r="F57" s="48"/>
      <c r="G57" s="71" t="s">
        <v>53</v>
      </c>
      <c r="H57" s="71">
        <v>153.58333333333334</v>
      </c>
      <c r="I57" s="71">
        <v>0.25</v>
      </c>
      <c r="J57" s="71">
        <v>118</v>
      </c>
      <c r="K57" s="25"/>
      <c r="L57" s="25"/>
      <c r="M57" s="25"/>
      <c r="N57" s="48"/>
      <c r="O57" s="56"/>
      <c r="P57" s="56"/>
      <c r="Q57" s="48"/>
      <c r="R57" s="48"/>
      <c r="S57" s="48"/>
      <c r="T57" s="48"/>
      <c r="U57" s="48"/>
      <c r="Y57" s="47"/>
      <c r="Z57" s="22" t="s">
        <v>37</v>
      </c>
      <c r="AA57" s="22">
        <v>97</v>
      </c>
      <c r="AB57" s="49"/>
      <c r="AC57" s="22" t="s">
        <v>37</v>
      </c>
      <c r="AD57" s="22">
        <v>70</v>
      </c>
    </row>
    <row r="58" spans="1:30" ht="15.75" x14ac:dyDescent="0.25">
      <c r="A58" s="50">
        <v>19</v>
      </c>
      <c r="B58" s="26" t="s">
        <v>41</v>
      </c>
      <c r="C58" s="69"/>
      <c r="D58" s="46"/>
      <c r="E58" s="46"/>
      <c r="F58" s="48"/>
      <c r="G58" s="71"/>
      <c r="H58" s="71"/>
      <c r="I58" s="71"/>
      <c r="J58" s="71"/>
      <c r="K58" s="25"/>
      <c r="L58" s="25"/>
      <c r="M58" s="25"/>
      <c r="N58" s="48"/>
      <c r="O58" s="56"/>
      <c r="P58" s="56"/>
      <c r="Q58" s="48"/>
      <c r="R58" s="48"/>
      <c r="S58" s="48"/>
      <c r="T58" s="48"/>
      <c r="U58" s="48"/>
      <c r="Y58" s="47"/>
      <c r="Z58" s="22" t="s">
        <v>40</v>
      </c>
      <c r="AA58" s="22">
        <v>110</v>
      </c>
      <c r="AB58" s="49"/>
      <c r="AC58" s="22" t="s">
        <v>40</v>
      </c>
      <c r="AD58" s="22">
        <v>73</v>
      </c>
    </row>
    <row r="59" spans="1:30" ht="16.5" thickBot="1" x14ac:dyDescent="0.3">
      <c r="A59" s="50">
        <v>20</v>
      </c>
      <c r="B59" s="26" t="s">
        <v>42</v>
      </c>
      <c r="C59" s="69"/>
      <c r="D59" s="46"/>
      <c r="E59" s="46"/>
      <c r="F59" s="48"/>
      <c r="G59" s="70" t="s">
        <v>37</v>
      </c>
      <c r="H59" s="70"/>
      <c r="I59" s="70"/>
      <c r="J59" s="70"/>
      <c r="K59" s="25"/>
      <c r="L59" s="25"/>
      <c r="M59" s="25"/>
      <c r="N59" s="48"/>
      <c r="O59" s="56"/>
      <c r="P59" s="56"/>
      <c r="Q59" s="48"/>
      <c r="R59" s="48"/>
      <c r="S59" s="48"/>
      <c r="T59" s="48"/>
      <c r="U59" s="48"/>
      <c r="Y59" s="47"/>
      <c r="Z59" s="22" t="s">
        <v>38</v>
      </c>
      <c r="AA59" s="22">
        <v>111</v>
      </c>
      <c r="AB59" s="49"/>
      <c r="AC59" s="22" t="s">
        <v>40</v>
      </c>
      <c r="AD59" s="22">
        <v>73</v>
      </c>
    </row>
    <row r="60" spans="1:30" ht="15.75" x14ac:dyDescent="0.25">
      <c r="G60" s="71" t="s">
        <v>50</v>
      </c>
      <c r="H60" s="71">
        <v>4</v>
      </c>
      <c r="I60" s="71">
        <v>4</v>
      </c>
      <c r="J60" s="71">
        <v>8</v>
      </c>
      <c r="K60" s="25"/>
      <c r="L60" s="25"/>
      <c r="M60" s="25"/>
      <c r="Y60" s="47"/>
      <c r="Z60" s="22" t="s">
        <v>40</v>
      </c>
      <c r="AA60" s="22">
        <v>116</v>
      </c>
      <c r="AB60" s="49"/>
      <c r="AC60" s="22" t="s">
        <v>37</v>
      </c>
      <c r="AD60" s="22">
        <v>73</v>
      </c>
    </row>
    <row r="61" spans="1:30" ht="15.75" x14ac:dyDescent="0.25">
      <c r="A61" s="46"/>
      <c r="B61" s="66"/>
      <c r="C61" s="66"/>
      <c r="D61" s="66"/>
      <c r="E61" s="46"/>
      <c r="F61" s="65"/>
      <c r="G61" s="71" t="s">
        <v>51</v>
      </c>
      <c r="H61" s="71">
        <v>67</v>
      </c>
      <c r="I61" s="71">
        <v>12</v>
      </c>
      <c r="J61" s="71">
        <v>79</v>
      </c>
      <c r="K61" s="25"/>
      <c r="L61" s="25"/>
      <c r="M61" s="25"/>
      <c r="Y61" s="47"/>
      <c r="Z61" s="22" t="s">
        <v>37</v>
      </c>
      <c r="AA61" s="22">
        <v>111</v>
      </c>
      <c r="AB61" s="49"/>
      <c r="AC61" s="22" t="s">
        <v>40</v>
      </c>
      <c r="AD61" s="22">
        <v>76</v>
      </c>
    </row>
    <row r="62" spans="1:30" ht="15.75" x14ac:dyDescent="0.25">
      <c r="A62" s="46" t="s">
        <v>36</v>
      </c>
      <c r="B62" s="66">
        <v>234</v>
      </c>
      <c r="C62" s="66">
        <v>155</v>
      </c>
      <c r="D62" s="66" t="s">
        <v>77</v>
      </c>
      <c r="E62" s="46"/>
      <c r="F62" s="65"/>
      <c r="G62" s="71"/>
      <c r="H62" s="72"/>
      <c r="I62" s="72"/>
      <c r="J62" s="72"/>
      <c r="K62" s="21"/>
      <c r="L62" s="21"/>
      <c r="M62" s="21"/>
      <c r="Y62" s="47"/>
      <c r="Z62" s="22" t="s">
        <v>40</v>
      </c>
      <c r="AA62" s="22">
        <v>92</v>
      </c>
      <c r="AB62" s="49"/>
      <c r="AC62" s="22" t="s">
        <v>40</v>
      </c>
      <c r="AD62" s="22">
        <v>76</v>
      </c>
    </row>
    <row r="63" spans="1:30" ht="15.75" x14ac:dyDescent="0.25">
      <c r="A63" s="46" t="s">
        <v>37</v>
      </c>
      <c r="B63" s="46">
        <v>97</v>
      </c>
      <c r="C63" s="46">
        <v>52</v>
      </c>
      <c r="D63" s="67" t="s">
        <v>78</v>
      </c>
      <c r="E63" s="46"/>
      <c r="F63" s="65"/>
      <c r="G63" s="71"/>
      <c r="H63" s="72"/>
      <c r="I63" s="72"/>
      <c r="J63" s="72"/>
      <c r="K63" s="21"/>
      <c r="L63" s="21"/>
      <c r="M63" s="21"/>
      <c r="Y63" s="47"/>
      <c r="Z63" s="22" t="s">
        <v>40</v>
      </c>
      <c r="AA63" s="22">
        <v>84</v>
      </c>
      <c r="AB63" s="49"/>
      <c r="AC63" s="22" t="s">
        <v>40</v>
      </c>
      <c r="AD63" s="22">
        <v>76</v>
      </c>
    </row>
    <row r="64" spans="1:30" ht="15.75" x14ac:dyDescent="0.25">
      <c r="A64" s="46" t="s">
        <v>37</v>
      </c>
      <c r="B64" s="46">
        <v>97</v>
      </c>
      <c r="C64" s="46">
        <v>52</v>
      </c>
      <c r="D64" s="67" t="s">
        <v>78</v>
      </c>
      <c r="E64" s="46"/>
      <c r="F64" s="65"/>
      <c r="G64" s="71"/>
      <c r="H64" s="72"/>
      <c r="I64" s="72"/>
      <c r="J64" s="72"/>
      <c r="K64" s="21"/>
      <c r="L64" s="21"/>
      <c r="M64" s="21"/>
      <c r="Y64" s="47"/>
      <c r="Z64" s="22" t="s">
        <v>39</v>
      </c>
      <c r="AA64" s="22">
        <v>116</v>
      </c>
      <c r="AB64" s="49"/>
      <c r="AC64" s="22" t="s">
        <v>37</v>
      </c>
      <c r="AD64" s="22">
        <v>76</v>
      </c>
    </row>
    <row r="65" spans="1:30" ht="16.5" thickBot="1" x14ac:dyDescent="0.3">
      <c r="A65" s="46" t="s">
        <v>38</v>
      </c>
      <c r="B65" s="66">
        <v>183</v>
      </c>
      <c r="C65" s="66">
        <v>123</v>
      </c>
      <c r="D65" s="66" t="s">
        <v>78</v>
      </c>
      <c r="E65" s="46"/>
      <c r="F65" s="65"/>
      <c r="G65" s="70" t="s">
        <v>38</v>
      </c>
      <c r="H65" s="73"/>
      <c r="I65" s="73"/>
      <c r="J65" s="73"/>
      <c r="K65" s="21"/>
      <c r="L65" s="21"/>
      <c r="M65" s="21"/>
      <c r="Y65" s="47"/>
      <c r="Z65" s="22" t="s">
        <v>37</v>
      </c>
      <c r="AA65" s="22">
        <v>92</v>
      </c>
      <c r="AB65" s="49"/>
      <c r="AC65" s="22" t="s">
        <v>38</v>
      </c>
      <c r="AD65" s="22">
        <v>76</v>
      </c>
    </row>
    <row r="66" spans="1:30" ht="15.75" x14ac:dyDescent="0.25">
      <c r="A66" s="46" t="s">
        <v>39</v>
      </c>
      <c r="B66" s="46">
        <v>183</v>
      </c>
      <c r="C66" s="46">
        <v>123</v>
      </c>
      <c r="D66" s="67" t="s">
        <v>78</v>
      </c>
      <c r="E66" s="46"/>
      <c r="F66" s="48"/>
      <c r="G66" s="72" t="s">
        <v>50</v>
      </c>
      <c r="H66" s="72">
        <v>4</v>
      </c>
      <c r="I66" s="72">
        <v>4</v>
      </c>
      <c r="J66" s="72">
        <v>8</v>
      </c>
      <c r="K66" s="21"/>
      <c r="L66" s="21"/>
      <c r="M66" s="21"/>
      <c r="Y66" s="47"/>
      <c r="Z66" s="22" t="s">
        <v>37</v>
      </c>
      <c r="AA66" s="22">
        <v>73</v>
      </c>
      <c r="AB66" s="49"/>
      <c r="AC66" s="22" t="s">
        <v>37</v>
      </c>
      <c r="AD66" s="22">
        <v>82</v>
      </c>
    </row>
    <row r="67" spans="1:30" ht="15.75" x14ac:dyDescent="0.25">
      <c r="A67" s="46" t="s">
        <v>37</v>
      </c>
      <c r="B67" s="46">
        <v>103</v>
      </c>
      <c r="C67" s="46">
        <v>55</v>
      </c>
      <c r="D67" s="67" t="s">
        <v>78</v>
      </c>
      <c r="E67" s="46"/>
      <c r="G67" s="72" t="s">
        <v>51</v>
      </c>
      <c r="H67" s="72">
        <v>16</v>
      </c>
      <c r="I67" s="72">
        <v>1</v>
      </c>
      <c r="J67" s="72">
        <v>17</v>
      </c>
      <c r="K67" s="21"/>
      <c r="L67" s="21"/>
      <c r="M67" s="21"/>
      <c r="Y67" s="47"/>
      <c r="Z67" s="22" t="s">
        <v>40</v>
      </c>
      <c r="AA67" s="22">
        <v>84</v>
      </c>
      <c r="AB67" s="49"/>
      <c r="AC67" s="22" t="s">
        <v>37</v>
      </c>
      <c r="AD67" s="22">
        <v>82</v>
      </c>
    </row>
    <row r="68" spans="1:30" ht="15.75" x14ac:dyDescent="0.25">
      <c r="A68" s="46" t="s">
        <v>37</v>
      </c>
      <c r="B68" s="46">
        <v>110</v>
      </c>
      <c r="C68" s="46">
        <v>56</v>
      </c>
      <c r="D68" s="67" t="s">
        <v>78</v>
      </c>
      <c r="E68" s="46"/>
      <c r="G68" s="72" t="s">
        <v>52</v>
      </c>
      <c r="H68" s="72">
        <v>4</v>
      </c>
      <c r="I68" s="72">
        <v>0.25</v>
      </c>
      <c r="J68" s="72">
        <v>2.125</v>
      </c>
      <c r="K68" s="21"/>
      <c r="L68" s="21"/>
      <c r="M68" s="21"/>
      <c r="Y68" s="47"/>
      <c r="Z68" s="22" t="s">
        <v>37</v>
      </c>
      <c r="AA68" s="22">
        <v>100</v>
      </c>
      <c r="AB68" s="49"/>
      <c r="AC68" s="22" t="s">
        <v>37</v>
      </c>
      <c r="AD68" s="22">
        <v>82</v>
      </c>
    </row>
    <row r="69" spans="1:30" ht="15.75" x14ac:dyDescent="0.25">
      <c r="A69" s="46" t="s">
        <v>37</v>
      </c>
      <c r="B69" s="46">
        <v>97</v>
      </c>
      <c r="C69" s="46">
        <v>68</v>
      </c>
      <c r="D69" s="67" t="s">
        <v>78</v>
      </c>
      <c r="E69" s="46"/>
      <c r="G69" s="72" t="s">
        <v>53</v>
      </c>
      <c r="H69" s="72">
        <v>7.333333333333333</v>
      </c>
      <c r="I69" s="72">
        <v>0.25</v>
      </c>
      <c r="J69" s="72">
        <v>7.2678571428571432</v>
      </c>
      <c r="K69" s="21"/>
      <c r="L69" s="21"/>
      <c r="M69" s="21"/>
      <c r="Y69" s="47"/>
      <c r="Z69" s="22" t="s">
        <v>37</v>
      </c>
      <c r="AA69" s="22">
        <v>86</v>
      </c>
      <c r="AB69" s="49"/>
      <c r="AC69" s="22" t="s">
        <v>38</v>
      </c>
      <c r="AD69" s="22">
        <v>82</v>
      </c>
    </row>
    <row r="70" spans="1:30" ht="15.75" x14ac:dyDescent="0.25">
      <c r="A70" s="46" t="s">
        <v>37</v>
      </c>
      <c r="B70" s="46">
        <v>90</v>
      </c>
      <c r="C70" s="46">
        <v>68</v>
      </c>
      <c r="D70" s="67" t="s">
        <v>77</v>
      </c>
      <c r="E70" s="46"/>
      <c r="G70" s="72"/>
      <c r="H70" s="72"/>
      <c r="I70" s="72"/>
      <c r="J70" s="72"/>
      <c r="K70" s="21"/>
      <c r="L70" s="21"/>
      <c r="M70" s="21"/>
      <c r="Y70" s="47"/>
      <c r="Z70" s="22" t="s">
        <v>37</v>
      </c>
      <c r="AA70" s="22">
        <v>84</v>
      </c>
      <c r="AB70" s="49"/>
      <c r="AC70" s="22" t="s">
        <v>38</v>
      </c>
      <c r="AD70" s="22">
        <v>82</v>
      </c>
    </row>
    <row r="71" spans="1:30" ht="16.5" thickBot="1" x14ac:dyDescent="0.3">
      <c r="A71" s="46" t="s">
        <v>40</v>
      </c>
      <c r="B71" s="46">
        <v>61</v>
      </c>
      <c r="C71" s="46">
        <v>48</v>
      </c>
      <c r="D71" s="67" t="s">
        <v>77</v>
      </c>
      <c r="E71" s="46"/>
      <c r="G71" s="73" t="s">
        <v>68</v>
      </c>
      <c r="H71" s="73"/>
      <c r="I71" s="73"/>
      <c r="J71" s="73"/>
      <c r="K71" s="73"/>
      <c r="L71" s="73"/>
      <c r="M71" s="73"/>
      <c r="Y71" s="47"/>
      <c r="Z71" s="22" t="s">
        <v>38</v>
      </c>
      <c r="AA71" s="22">
        <v>94</v>
      </c>
      <c r="AB71" s="49"/>
      <c r="AC71" s="22" t="s">
        <v>40</v>
      </c>
      <c r="AD71" s="22">
        <v>84</v>
      </c>
    </row>
    <row r="72" spans="1:30" ht="15.75" x14ac:dyDescent="0.25">
      <c r="A72" s="46" t="s">
        <v>37</v>
      </c>
      <c r="B72" s="46">
        <v>98</v>
      </c>
      <c r="C72" s="46">
        <v>68</v>
      </c>
      <c r="D72" s="67" t="s">
        <v>77</v>
      </c>
      <c r="E72" s="46"/>
      <c r="G72" s="72" t="s">
        <v>50</v>
      </c>
      <c r="H72" s="72">
        <v>20</v>
      </c>
      <c r="I72" s="72">
        <v>20</v>
      </c>
      <c r="J72" s="72"/>
      <c r="K72" s="72"/>
      <c r="L72" s="72"/>
      <c r="M72" s="72"/>
      <c r="Y72" s="47"/>
      <c r="Z72" s="22" t="s">
        <v>37</v>
      </c>
      <c r="AA72" s="22">
        <v>100</v>
      </c>
      <c r="AB72" s="49"/>
      <c r="AC72" s="22" t="s">
        <v>40</v>
      </c>
      <c r="AD72" s="22">
        <v>84</v>
      </c>
    </row>
    <row r="73" spans="1:30" ht="15.75" x14ac:dyDescent="0.25">
      <c r="A73" s="46" t="s">
        <v>37</v>
      </c>
      <c r="B73" s="46">
        <v>91</v>
      </c>
      <c r="C73" s="46">
        <v>68</v>
      </c>
      <c r="D73" s="67" t="s">
        <v>77</v>
      </c>
      <c r="E73" s="46"/>
      <c r="G73" s="72" t="s">
        <v>51</v>
      </c>
      <c r="H73" s="72">
        <v>144</v>
      </c>
      <c r="I73" s="72">
        <v>15</v>
      </c>
      <c r="J73" s="72"/>
      <c r="K73" s="72"/>
      <c r="L73" s="72"/>
      <c r="M73" s="72"/>
      <c r="Y73" s="47"/>
      <c r="Z73" s="22" t="s">
        <v>40</v>
      </c>
      <c r="AA73" s="22">
        <v>116</v>
      </c>
      <c r="AB73" s="49"/>
      <c r="AC73" s="22" t="s">
        <v>40</v>
      </c>
      <c r="AD73" s="22">
        <v>84</v>
      </c>
    </row>
    <row r="74" spans="1:30" ht="15.75" x14ac:dyDescent="0.25">
      <c r="A74" s="46" t="s">
        <v>37</v>
      </c>
      <c r="B74" s="46">
        <v>91</v>
      </c>
      <c r="C74" s="46">
        <v>68</v>
      </c>
      <c r="D74" s="67" t="s">
        <v>77</v>
      </c>
      <c r="E74" s="46"/>
      <c r="G74" s="72" t="s">
        <v>52</v>
      </c>
      <c r="H74" s="72">
        <v>7.2</v>
      </c>
      <c r="I74" s="72">
        <v>0.75</v>
      </c>
      <c r="J74" s="72"/>
      <c r="K74" s="72"/>
      <c r="L74" s="72"/>
      <c r="M74" s="72"/>
      <c r="Y74" s="47"/>
      <c r="Z74" s="22" t="s">
        <v>40</v>
      </c>
      <c r="AA74" s="22">
        <v>92</v>
      </c>
      <c r="AB74" s="49"/>
      <c r="AC74" s="22" t="s">
        <v>37</v>
      </c>
      <c r="AD74" s="22">
        <v>84</v>
      </c>
    </row>
    <row r="75" spans="1:30" ht="15.75" x14ac:dyDescent="0.25">
      <c r="A75" s="46" t="s">
        <v>40</v>
      </c>
      <c r="B75" s="46">
        <v>110</v>
      </c>
      <c r="C75" s="46">
        <v>56</v>
      </c>
      <c r="D75" s="67" t="s">
        <v>78</v>
      </c>
      <c r="E75" s="46"/>
      <c r="G75" s="72" t="s">
        <v>53</v>
      </c>
      <c r="H75" s="72">
        <v>115.74736842105263</v>
      </c>
      <c r="I75" s="72">
        <v>2.513157894736842</v>
      </c>
      <c r="J75" s="72"/>
      <c r="K75" s="72"/>
      <c r="L75" s="72"/>
      <c r="M75" s="72"/>
      <c r="Y75" s="47"/>
      <c r="Z75" s="22" t="s">
        <v>40</v>
      </c>
      <c r="AA75" s="22">
        <v>90</v>
      </c>
      <c r="AB75" s="49"/>
      <c r="AC75" s="22" t="s">
        <v>37</v>
      </c>
      <c r="AD75" s="22">
        <v>84</v>
      </c>
    </row>
    <row r="76" spans="1:30" ht="15.75" x14ac:dyDescent="0.25">
      <c r="A76" s="46" t="s">
        <v>37</v>
      </c>
      <c r="B76" s="46">
        <v>90</v>
      </c>
      <c r="C76" s="46">
        <v>68</v>
      </c>
      <c r="D76" s="67" t="s">
        <v>77</v>
      </c>
      <c r="E76" s="46"/>
      <c r="G76" s="72"/>
      <c r="H76" s="72"/>
      <c r="I76" s="72"/>
      <c r="J76" s="72"/>
      <c r="K76" s="72"/>
      <c r="L76" s="72"/>
      <c r="M76" s="72"/>
      <c r="Y76" s="47"/>
      <c r="Z76" s="22" t="s">
        <v>37</v>
      </c>
      <c r="AA76" s="22">
        <v>94</v>
      </c>
      <c r="AB76" s="49"/>
      <c r="AC76" s="22" t="s">
        <v>37</v>
      </c>
      <c r="AD76" s="22">
        <v>85</v>
      </c>
    </row>
    <row r="77" spans="1:30" ht="15.75" x14ac:dyDescent="0.25">
      <c r="A77" s="46" t="s">
        <v>38</v>
      </c>
      <c r="B77" s="46">
        <v>92</v>
      </c>
      <c r="C77" s="46">
        <v>62</v>
      </c>
      <c r="D77" s="67" t="s">
        <v>77</v>
      </c>
      <c r="E77" s="46"/>
      <c r="G77" s="25"/>
      <c r="H77" s="25"/>
      <c r="I77" s="25"/>
      <c r="J77" s="25"/>
      <c r="K77" s="25"/>
      <c r="L77" s="25"/>
      <c r="M77" s="25"/>
      <c r="Y77" s="47"/>
      <c r="Z77" s="22" t="s">
        <v>40</v>
      </c>
      <c r="AA77" s="22">
        <v>116</v>
      </c>
      <c r="AB77" s="49"/>
      <c r="AC77" s="22" t="s">
        <v>37</v>
      </c>
      <c r="AD77" s="22">
        <v>85</v>
      </c>
    </row>
    <row r="78" spans="1:30" ht="16.5" thickBot="1" x14ac:dyDescent="0.3">
      <c r="A78" s="46" t="s">
        <v>37</v>
      </c>
      <c r="B78" s="46">
        <v>90</v>
      </c>
      <c r="C78" s="46">
        <v>68</v>
      </c>
      <c r="D78" s="67" t="s">
        <v>77</v>
      </c>
      <c r="E78" s="46"/>
      <c r="G78" s="21" t="s">
        <v>59</v>
      </c>
      <c r="H78" s="21"/>
      <c r="I78" s="21"/>
      <c r="J78" s="21"/>
      <c r="K78" s="21"/>
      <c r="L78" s="21"/>
      <c r="M78" s="21"/>
      <c r="Y78" s="47"/>
      <c r="Z78" s="22" t="s">
        <v>39</v>
      </c>
      <c r="AA78" s="22">
        <v>116</v>
      </c>
      <c r="AB78" s="49"/>
      <c r="AC78" s="22" t="s">
        <v>37</v>
      </c>
      <c r="AD78" s="22">
        <v>85</v>
      </c>
    </row>
    <row r="79" spans="1:30" ht="15.75" x14ac:dyDescent="0.25">
      <c r="A79" s="46" t="s">
        <v>37</v>
      </c>
      <c r="B79" s="46">
        <v>97</v>
      </c>
      <c r="C79" s="46">
        <v>69</v>
      </c>
      <c r="D79" s="67" t="s">
        <v>77</v>
      </c>
      <c r="E79" s="46"/>
      <c r="G79" s="74" t="s">
        <v>60</v>
      </c>
      <c r="H79" s="74" t="s">
        <v>61</v>
      </c>
      <c r="I79" s="74" t="s">
        <v>8</v>
      </c>
      <c r="J79" s="74" t="s">
        <v>62</v>
      </c>
      <c r="K79" s="74" t="s">
        <v>63</v>
      </c>
      <c r="L79" s="74" t="s">
        <v>64</v>
      </c>
      <c r="M79" s="74" t="s">
        <v>65</v>
      </c>
      <c r="Y79" s="47"/>
      <c r="Z79" s="22" t="s">
        <v>37</v>
      </c>
      <c r="AA79" s="22">
        <v>97</v>
      </c>
      <c r="AB79" s="49"/>
      <c r="AC79" s="22" t="s">
        <v>40</v>
      </c>
      <c r="AD79" s="22">
        <v>86</v>
      </c>
    </row>
    <row r="80" spans="1:30" ht="15.75" x14ac:dyDescent="0.25">
      <c r="A80" s="46" t="s">
        <v>40</v>
      </c>
      <c r="B80" s="46">
        <v>92</v>
      </c>
      <c r="C80" s="46">
        <v>58</v>
      </c>
      <c r="D80" s="67" t="s">
        <v>77</v>
      </c>
      <c r="E80" s="46"/>
      <c r="G80" s="72" t="s">
        <v>80</v>
      </c>
      <c r="H80" s="72">
        <v>579.85000000000036</v>
      </c>
      <c r="I80" s="72">
        <v>4</v>
      </c>
      <c r="J80" s="72">
        <v>144.96250000000009</v>
      </c>
      <c r="K80" s="75">
        <v>3.3178523745946995</v>
      </c>
      <c r="L80" s="72">
        <v>2.3016104855444426E-2</v>
      </c>
      <c r="M80" s="72">
        <v>2.6896275736914181</v>
      </c>
      <c r="Y80" s="47"/>
      <c r="Z80" s="22" t="s">
        <v>40</v>
      </c>
      <c r="AA80" s="22">
        <v>112</v>
      </c>
      <c r="AB80" s="49"/>
      <c r="AC80" s="22" t="s">
        <v>40</v>
      </c>
      <c r="AD80" s="22">
        <v>86</v>
      </c>
    </row>
    <row r="81" spans="1:30" ht="15.75" x14ac:dyDescent="0.25">
      <c r="A81" s="46" t="s">
        <v>37</v>
      </c>
      <c r="B81" s="46">
        <v>97</v>
      </c>
      <c r="C81" s="46">
        <v>69</v>
      </c>
      <c r="D81" s="67" t="s">
        <v>77</v>
      </c>
      <c r="E81" s="46"/>
      <c r="G81" s="72" t="s">
        <v>81</v>
      </c>
      <c r="H81" s="72">
        <v>416.02500000000055</v>
      </c>
      <c r="I81" s="72">
        <v>1</v>
      </c>
      <c r="J81" s="72">
        <v>416.02500000000055</v>
      </c>
      <c r="K81" s="76">
        <v>9.5218386419988672</v>
      </c>
      <c r="L81" s="72">
        <v>4.3390588158889656E-3</v>
      </c>
      <c r="M81" s="72">
        <v>4.1708767857666915</v>
      </c>
      <c r="Y81" s="47"/>
      <c r="Z81" s="22" t="s">
        <v>37</v>
      </c>
      <c r="AA81" s="22">
        <v>68</v>
      </c>
      <c r="AB81" s="49"/>
      <c r="AC81" s="22" t="s">
        <v>37</v>
      </c>
      <c r="AD81" s="22">
        <v>86</v>
      </c>
    </row>
    <row r="82" spans="1:30" ht="15.75" x14ac:dyDescent="0.25">
      <c r="A82" s="46" t="s">
        <v>37</v>
      </c>
      <c r="B82" s="46">
        <v>97</v>
      </c>
      <c r="C82" s="46">
        <v>69</v>
      </c>
      <c r="D82" s="67" t="s">
        <v>77</v>
      </c>
      <c r="E82" s="46"/>
      <c r="G82" s="72" t="s">
        <v>82</v>
      </c>
      <c r="H82" s="72">
        <v>356.34999999999945</v>
      </c>
      <c r="I82" s="72">
        <v>4</v>
      </c>
      <c r="J82" s="72">
        <v>89.087499999999864</v>
      </c>
      <c r="K82" s="72">
        <v>2.0390043868014462</v>
      </c>
      <c r="L82" s="72">
        <v>0.11409724450319146</v>
      </c>
      <c r="M82" s="72">
        <v>2.6896275736914181</v>
      </c>
      <c r="Y82" s="47"/>
      <c r="Z82" s="22" t="s">
        <v>37</v>
      </c>
      <c r="AA82" s="22">
        <v>112</v>
      </c>
      <c r="AB82" s="49"/>
      <c r="AC82" s="22" t="s">
        <v>37</v>
      </c>
      <c r="AD82" s="22">
        <v>86</v>
      </c>
    </row>
    <row r="83" spans="1:30" ht="15.75" x14ac:dyDescent="0.25">
      <c r="A83" s="46" t="s">
        <v>40</v>
      </c>
      <c r="B83" s="46">
        <v>79</v>
      </c>
      <c r="C83" s="46">
        <v>60</v>
      </c>
      <c r="D83" s="67" t="s">
        <v>77</v>
      </c>
      <c r="E83" s="46"/>
      <c r="G83" s="72" t="s">
        <v>83</v>
      </c>
      <c r="H83" s="72">
        <v>1310.75</v>
      </c>
      <c r="I83" s="72">
        <v>30</v>
      </c>
      <c r="J83" s="72">
        <v>43.69166666666667</v>
      </c>
      <c r="K83" s="72"/>
      <c r="L83" s="72"/>
      <c r="M83" s="72"/>
      <c r="Y83" s="47"/>
      <c r="Z83" s="22" t="s">
        <v>37</v>
      </c>
      <c r="AA83" s="22">
        <v>116</v>
      </c>
      <c r="AB83" s="49"/>
      <c r="AC83" s="22" t="s">
        <v>40</v>
      </c>
      <c r="AD83" s="22">
        <v>88</v>
      </c>
    </row>
    <row r="84" spans="1:30" ht="15.75" x14ac:dyDescent="0.25">
      <c r="A84" s="46" t="s">
        <v>37</v>
      </c>
      <c r="B84" s="46">
        <v>97</v>
      </c>
      <c r="C84" s="46">
        <v>69</v>
      </c>
      <c r="D84" s="67" t="s">
        <v>77</v>
      </c>
      <c r="E84" s="46"/>
      <c r="G84" s="72"/>
      <c r="H84" s="72"/>
      <c r="I84" s="72"/>
      <c r="J84" s="72"/>
      <c r="K84" s="72"/>
      <c r="L84" s="72"/>
      <c r="M84" s="72"/>
      <c r="Y84" s="47"/>
      <c r="Z84" s="22" t="s">
        <v>37</v>
      </c>
      <c r="AA84" s="22">
        <v>116</v>
      </c>
      <c r="AB84" s="49"/>
      <c r="AC84" s="22" t="s">
        <v>37</v>
      </c>
      <c r="AD84" s="22">
        <v>88</v>
      </c>
    </row>
    <row r="85" spans="1:30" ht="16.5" thickBot="1" x14ac:dyDescent="0.3">
      <c r="A85" s="46" t="s">
        <v>37</v>
      </c>
      <c r="B85" s="46">
        <v>97</v>
      </c>
      <c r="C85" s="46">
        <v>69</v>
      </c>
      <c r="D85" s="67" t="s">
        <v>77</v>
      </c>
      <c r="E85" s="46"/>
      <c r="G85" s="77" t="s">
        <v>68</v>
      </c>
      <c r="H85" s="77">
        <v>2662.9750000000004</v>
      </c>
      <c r="I85" s="77">
        <v>39</v>
      </c>
      <c r="J85" s="77"/>
      <c r="K85" s="77"/>
      <c r="L85" s="77"/>
      <c r="M85" s="77"/>
      <c r="Y85" s="47"/>
      <c r="Z85" s="22" t="s">
        <v>37</v>
      </c>
      <c r="AA85" s="22">
        <v>70</v>
      </c>
      <c r="AB85" s="49"/>
      <c r="AC85" s="22" t="s">
        <v>37</v>
      </c>
      <c r="AD85" s="22">
        <v>88</v>
      </c>
    </row>
    <row r="86" spans="1:30" ht="15.75" x14ac:dyDescent="0.25">
      <c r="A86" s="46" t="s">
        <v>36</v>
      </c>
      <c r="B86" s="46">
        <v>146</v>
      </c>
      <c r="C86" s="46">
        <v>116</v>
      </c>
      <c r="D86" s="67" t="s">
        <v>77</v>
      </c>
      <c r="E86" s="46"/>
      <c r="Y86" s="47"/>
      <c r="Z86" s="22" t="s">
        <v>37</v>
      </c>
      <c r="AA86" s="22">
        <v>82</v>
      </c>
      <c r="AB86" s="49"/>
      <c r="AC86" s="22" t="s">
        <v>38</v>
      </c>
      <c r="AD86" s="22">
        <v>88</v>
      </c>
    </row>
    <row r="87" spans="1:30" ht="15.75" x14ac:dyDescent="0.25">
      <c r="A87" s="46" t="s">
        <v>37</v>
      </c>
      <c r="B87" s="46">
        <v>98</v>
      </c>
      <c r="C87" s="46">
        <v>70</v>
      </c>
      <c r="D87" s="67" t="s">
        <v>77</v>
      </c>
      <c r="E87" s="46"/>
      <c r="Y87" s="47"/>
      <c r="Z87" s="22" t="s">
        <v>40</v>
      </c>
      <c r="AA87" s="22">
        <v>86</v>
      </c>
      <c r="AB87" s="49"/>
      <c r="AC87" s="22" t="s">
        <v>38</v>
      </c>
      <c r="AD87" s="22">
        <v>88</v>
      </c>
    </row>
    <row r="88" spans="1:30" ht="15.75" x14ac:dyDescent="0.25">
      <c r="A88" s="46" t="s">
        <v>40</v>
      </c>
      <c r="B88" s="46">
        <v>92</v>
      </c>
      <c r="C88" s="46">
        <v>62</v>
      </c>
      <c r="D88" s="67" t="s">
        <v>77</v>
      </c>
      <c r="E88" s="46"/>
      <c r="Y88" s="47"/>
      <c r="Z88" s="22" t="s">
        <v>40</v>
      </c>
      <c r="AA88" s="22">
        <v>97</v>
      </c>
      <c r="AB88" s="49"/>
      <c r="AC88" s="22" t="s">
        <v>40</v>
      </c>
      <c r="AD88" s="22">
        <v>90</v>
      </c>
    </row>
    <row r="89" spans="1:30" ht="15.75" x14ac:dyDescent="0.25">
      <c r="A89" s="46" t="s">
        <v>37</v>
      </c>
      <c r="B89" s="46">
        <v>98</v>
      </c>
      <c r="C89" s="46">
        <v>70</v>
      </c>
      <c r="D89" s="67" t="s">
        <v>77</v>
      </c>
      <c r="E89" s="46"/>
      <c r="Y89" s="47"/>
      <c r="Z89" s="22" t="s">
        <v>37</v>
      </c>
      <c r="AA89" s="22">
        <v>92</v>
      </c>
      <c r="AB89" s="49"/>
      <c r="AC89" s="22" t="s">
        <v>40</v>
      </c>
      <c r="AD89" s="22">
        <v>92</v>
      </c>
    </row>
    <row r="90" spans="1:30" ht="15.75" x14ac:dyDescent="0.25">
      <c r="A90" s="46" t="s">
        <v>37</v>
      </c>
      <c r="B90" s="46">
        <v>98</v>
      </c>
      <c r="C90" s="46">
        <v>70</v>
      </c>
      <c r="D90" s="67" t="s">
        <v>77</v>
      </c>
      <c r="E90" s="46"/>
      <c r="Y90" s="47"/>
      <c r="Z90" s="22" t="s">
        <v>38</v>
      </c>
      <c r="AA90" s="22">
        <v>88</v>
      </c>
      <c r="AB90" s="49"/>
      <c r="AC90" s="22" t="s">
        <v>40</v>
      </c>
      <c r="AD90" s="22">
        <v>92</v>
      </c>
    </row>
    <row r="91" spans="1:30" ht="15.75" x14ac:dyDescent="0.25">
      <c r="A91" s="46" t="s">
        <v>37</v>
      </c>
      <c r="B91" s="46">
        <v>98</v>
      </c>
      <c r="C91" s="46">
        <v>70</v>
      </c>
      <c r="D91" s="67" t="s">
        <v>77</v>
      </c>
      <c r="E91" s="46"/>
      <c r="Y91" s="47"/>
      <c r="Z91" s="22" t="s">
        <v>38</v>
      </c>
      <c r="AA91" s="22">
        <v>88</v>
      </c>
      <c r="AB91" s="49"/>
      <c r="AC91" s="22" t="s">
        <v>37</v>
      </c>
      <c r="AD91" s="22">
        <v>92</v>
      </c>
    </row>
    <row r="92" spans="1:30" ht="15.75" x14ac:dyDescent="0.25">
      <c r="A92" s="46" t="s">
        <v>37</v>
      </c>
      <c r="B92" s="46">
        <v>90</v>
      </c>
      <c r="C92" s="46">
        <v>70</v>
      </c>
      <c r="D92" s="67" t="s">
        <v>77</v>
      </c>
      <c r="E92" s="46"/>
      <c r="Y92" s="47"/>
      <c r="Z92" s="22" t="s">
        <v>37</v>
      </c>
      <c r="AA92" s="22">
        <v>86</v>
      </c>
      <c r="AB92" s="49"/>
      <c r="AC92" s="22" t="s">
        <v>37</v>
      </c>
      <c r="AD92" s="22">
        <v>92</v>
      </c>
    </row>
    <row r="93" spans="1:30" ht="15.75" x14ac:dyDescent="0.25">
      <c r="A93" s="46" t="s">
        <v>40</v>
      </c>
      <c r="B93" s="46">
        <v>92</v>
      </c>
      <c r="C93" s="46">
        <v>62</v>
      </c>
      <c r="D93" s="67" t="s">
        <v>77</v>
      </c>
      <c r="E93" s="46"/>
      <c r="Y93" s="47"/>
      <c r="Z93" s="22" t="s">
        <v>40</v>
      </c>
      <c r="AA93" s="22">
        <v>84</v>
      </c>
      <c r="AB93" s="49"/>
      <c r="AC93" s="22" t="s">
        <v>37</v>
      </c>
      <c r="AD93" s="22">
        <v>94</v>
      </c>
    </row>
    <row r="94" spans="1:30" ht="15.75" x14ac:dyDescent="0.25">
      <c r="A94" s="46" t="s">
        <v>38</v>
      </c>
      <c r="B94" s="46">
        <v>92</v>
      </c>
      <c r="C94" s="46">
        <v>62</v>
      </c>
      <c r="D94" s="67" t="s">
        <v>77</v>
      </c>
      <c r="E94" s="46"/>
      <c r="Y94" s="47"/>
      <c r="Z94" s="22" t="s">
        <v>38</v>
      </c>
      <c r="AA94" s="22">
        <v>62</v>
      </c>
      <c r="AB94" s="49"/>
      <c r="AC94" s="22" t="s">
        <v>38</v>
      </c>
      <c r="AD94" s="22">
        <v>94</v>
      </c>
    </row>
    <row r="95" spans="1:30" ht="15.75" x14ac:dyDescent="0.25">
      <c r="A95" s="46" t="s">
        <v>37</v>
      </c>
      <c r="B95" s="46">
        <v>110</v>
      </c>
      <c r="C95" s="46">
        <v>73</v>
      </c>
      <c r="D95" s="67" t="s">
        <v>78</v>
      </c>
      <c r="E95" s="46"/>
      <c r="Y95" s="47"/>
      <c r="Z95" s="22" t="s">
        <v>40</v>
      </c>
      <c r="AA95" s="22">
        <v>88</v>
      </c>
      <c r="AB95" s="49"/>
      <c r="AC95" s="22" t="s">
        <v>37</v>
      </c>
      <c r="AD95" s="22">
        <v>95</v>
      </c>
    </row>
    <row r="96" spans="1:30" ht="15.75" x14ac:dyDescent="0.25">
      <c r="A96" s="46" t="s">
        <v>40</v>
      </c>
      <c r="B96" s="46">
        <v>92</v>
      </c>
      <c r="C96" s="46">
        <v>62</v>
      </c>
      <c r="D96" s="67" t="s">
        <v>77</v>
      </c>
      <c r="E96" s="46"/>
      <c r="Y96" s="47"/>
      <c r="Z96" s="22" t="s">
        <v>37</v>
      </c>
      <c r="AA96" s="22">
        <v>84</v>
      </c>
      <c r="AB96" s="49"/>
      <c r="AC96" s="22" t="s">
        <v>37</v>
      </c>
      <c r="AD96" s="22">
        <v>95</v>
      </c>
    </row>
    <row r="97" spans="1:30" ht="15.75" x14ac:dyDescent="0.25">
      <c r="A97" s="46" t="s">
        <v>37</v>
      </c>
      <c r="B97" s="46">
        <v>92</v>
      </c>
      <c r="C97" s="46">
        <v>76</v>
      </c>
      <c r="D97" s="67" t="s">
        <v>77</v>
      </c>
      <c r="E97" s="46"/>
      <c r="Y97" s="47"/>
      <c r="Z97" s="22" t="s">
        <v>37</v>
      </c>
      <c r="AA97" s="22">
        <v>85</v>
      </c>
      <c r="AB97" s="49"/>
      <c r="AC97" s="22" t="s">
        <v>37</v>
      </c>
      <c r="AD97" s="22">
        <v>95</v>
      </c>
    </row>
    <row r="98" spans="1:30" ht="15.75" x14ac:dyDescent="0.25">
      <c r="A98" s="46" t="s">
        <v>37</v>
      </c>
      <c r="B98" s="46">
        <v>108</v>
      </c>
      <c r="C98" s="46">
        <v>82</v>
      </c>
      <c r="D98" s="67" t="s">
        <v>77</v>
      </c>
      <c r="E98" s="46"/>
      <c r="Y98" s="47"/>
      <c r="Z98" s="22" t="s">
        <v>39</v>
      </c>
      <c r="AA98" s="22">
        <v>116</v>
      </c>
      <c r="AB98" s="49"/>
      <c r="AC98" s="22" t="s">
        <v>37</v>
      </c>
      <c r="AD98" s="22">
        <v>95</v>
      </c>
    </row>
    <row r="99" spans="1:30" ht="15.75" x14ac:dyDescent="0.25">
      <c r="A99" s="46" t="s">
        <v>37</v>
      </c>
      <c r="B99" s="46">
        <v>108</v>
      </c>
      <c r="C99" s="46">
        <v>82</v>
      </c>
      <c r="D99" s="67" t="s">
        <v>77</v>
      </c>
      <c r="E99" s="46"/>
      <c r="Y99" s="47"/>
      <c r="Z99" s="22" t="s">
        <v>40</v>
      </c>
      <c r="AA99" s="22">
        <v>70</v>
      </c>
      <c r="AB99" s="49"/>
      <c r="AC99" s="22" t="s">
        <v>40</v>
      </c>
      <c r="AD99" s="22">
        <v>97</v>
      </c>
    </row>
    <row r="100" spans="1:30" ht="15.75" x14ac:dyDescent="0.25">
      <c r="A100" s="46" t="s">
        <v>37</v>
      </c>
      <c r="B100" s="46">
        <v>108</v>
      </c>
      <c r="C100" s="46">
        <v>82</v>
      </c>
      <c r="D100" s="67" t="s">
        <v>77</v>
      </c>
      <c r="E100" s="46"/>
      <c r="Y100" s="47"/>
      <c r="Z100" s="22" t="s">
        <v>39</v>
      </c>
      <c r="AA100" s="22">
        <v>69</v>
      </c>
      <c r="AB100" s="49"/>
      <c r="AC100" s="22" t="s">
        <v>37</v>
      </c>
      <c r="AD100" s="22">
        <v>97</v>
      </c>
    </row>
    <row r="101" spans="1:30" ht="15.75" x14ac:dyDescent="0.25">
      <c r="A101" s="46" t="s">
        <v>40</v>
      </c>
      <c r="B101" s="46">
        <v>91</v>
      </c>
      <c r="C101" s="46">
        <v>68</v>
      </c>
      <c r="D101" s="67" t="s">
        <v>77</v>
      </c>
      <c r="E101" s="46"/>
      <c r="Y101" s="47"/>
      <c r="Z101" s="22" t="s">
        <v>40</v>
      </c>
      <c r="AA101" s="22">
        <v>70</v>
      </c>
      <c r="AB101" s="49"/>
      <c r="AC101" s="22" t="s">
        <v>37</v>
      </c>
      <c r="AD101" s="22">
        <v>97</v>
      </c>
    </row>
    <row r="102" spans="1:30" ht="15.75" x14ac:dyDescent="0.25">
      <c r="A102" s="46" t="s">
        <v>38</v>
      </c>
      <c r="B102" s="46">
        <v>92</v>
      </c>
      <c r="C102" s="46">
        <v>62</v>
      </c>
      <c r="D102" s="67" t="s">
        <v>77</v>
      </c>
      <c r="E102" s="46"/>
      <c r="Y102" s="47"/>
      <c r="Z102" s="22" t="s">
        <v>37</v>
      </c>
      <c r="AA102" s="22">
        <v>85</v>
      </c>
      <c r="AB102" s="49"/>
      <c r="AC102" s="22" t="s">
        <v>37</v>
      </c>
      <c r="AD102" s="22">
        <v>97</v>
      </c>
    </row>
    <row r="103" spans="1:30" ht="15.75" x14ac:dyDescent="0.25">
      <c r="A103" s="46" t="s">
        <v>37</v>
      </c>
      <c r="B103" s="46">
        <v>122</v>
      </c>
      <c r="C103" s="46">
        <v>84</v>
      </c>
      <c r="D103" s="67" t="s">
        <v>77</v>
      </c>
      <c r="E103" s="46"/>
      <c r="Y103" s="47"/>
      <c r="Z103" s="22" t="s">
        <v>37</v>
      </c>
      <c r="AA103" s="22">
        <v>88</v>
      </c>
      <c r="AB103" s="49"/>
      <c r="AC103" s="22" t="s">
        <v>37</v>
      </c>
      <c r="AD103" s="22">
        <v>100</v>
      </c>
    </row>
    <row r="104" spans="1:30" ht="15.75" x14ac:dyDescent="0.25">
      <c r="A104" s="46" t="s">
        <v>37</v>
      </c>
      <c r="B104" s="46">
        <v>122</v>
      </c>
      <c r="C104" s="46">
        <v>84</v>
      </c>
      <c r="D104" s="67" t="s">
        <v>77</v>
      </c>
      <c r="E104" s="46"/>
      <c r="Y104" s="47"/>
      <c r="Z104" s="22" t="s">
        <v>37</v>
      </c>
      <c r="AA104" s="22">
        <v>70</v>
      </c>
      <c r="AB104" s="49"/>
      <c r="AC104" s="22" t="s">
        <v>37</v>
      </c>
      <c r="AD104" s="22">
        <v>100</v>
      </c>
    </row>
    <row r="105" spans="1:30" ht="15.75" x14ac:dyDescent="0.25">
      <c r="A105" s="46" t="s">
        <v>37</v>
      </c>
      <c r="B105" s="46">
        <v>109</v>
      </c>
      <c r="C105" s="46">
        <v>85</v>
      </c>
      <c r="D105" s="67" t="s">
        <v>77</v>
      </c>
      <c r="E105" s="46"/>
      <c r="Y105" s="47"/>
      <c r="Z105" s="22" t="s">
        <v>38</v>
      </c>
      <c r="AA105" s="22">
        <v>82</v>
      </c>
      <c r="AB105" s="49"/>
      <c r="AC105" s="22" t="s">
        <v>37</v>
      </c>
      <c r="AD105" s="22">
        <v>101</v>
      </c>
    </row>
    <row r="106" spans="1:30" ht="15.75" x14ac:dyDescent="0.25">
      <c r="A106" s="46" t="s">
        <v>38</v>
      </c>
      <c r="B106" s="46">
        <v>97</v>
      </c>
      <c r="C106" s="46">
        <v>69</v>
      </c>
      <c r="D106" s="67" t="s">
        <v>77</v>
      </c>
      <c r="E106" s="46"/>
      <c r="Y106" s="47"/>
      <c r="Z106" s="22" t="s">
        <v>38</v>
      </c>
      <c r="AA106" s="22">
        <v>69</v>
      </c>
      <c r="AB106" s="49"/>
      <c r="AC106" s="22" t="s">
        <v>37</v>
      </c>
      <c r="AD106" s="22">
        <v>101</v>
      </c>
    </row>
    <row r="107" spans="1:30" ht="15.75" x14ac:dyDescent="0.25">
      <c r="A107" s="46" t="s">
        <v>37</v>
      </c>
      <c r="B107" s="46">
        <v>109</v>
      </c>
      <c r="C107" s="46">
        <v>85</v>
      </c>
      <c r="D107" s="67" t="s">
        <v>77</v>
      </c>
      <c r="E107" s="46"/>
      <c r="Y107" s="47"/>
      <c r="Z107" s="22" t="s">
        <v>37</v>
      </c>
      <c r="AA107" s="22">
        <v>52</v>
      </c>
      <c r="AB107" s="49"/>
      <c r="AC107" s="22" t="s">
        <v>37</v>
      </c>
      <c r="AD107" s="22">
        <v>101</v>
      </c>
    </row>
    <row r="108" spans="1:30" ht="15.75" x14ac:dyDescent="0.25">
      <c r="A108" s="46" t="s">
        <v>40</v>
      </c>
      <c r="B108" s="46">
        <v>92</v>
      </c>
      <c r="C108" s="46">
        <v>68</v>
      </c>
      <c r="D108" s="67" t="s">
        <v>77</v>
      </c>
      <c r="E108" s="46"/>
      <c r="Y108" s="47"/>
      <c r="Z108" s="22" t="s">
        <v>37</v>
      </c>
      <c r="AA108" s="22">
        <v>85</v>
      </c>
      <c r="AB108" s="49"/>
      <c r="AC108" s="22" t="s">
        <v>40</v>
      </c>
      <c r="AD108" s="22">
        <v>102</v>
      </c>
    </row>
    <row r="109" spans="1:30" ht="15.75" x14ac:dyDescent="0.25">
      <c r="A109" s="46" t="s">
        <v>37</v>
      </c>
      <c r="B109" s="46">
        <v>109</v>
      </c>
      <c r="C109" s="46">
        <v>85</v>
      </c>
      <c r="D109" s="67" t="s">
        <v>77</v>
      </c>
      <c r="E109" s="46"/>
      <c r="Y109" s="47"/>
      <c r="Z109" s="22" t="s">
        <v>40</v>
      </c>
      <c r="AA109" s="22">
        <v>102</v>
      </c>
      <c r="AB109" s="49"/>
      <c r="AC109" s="22" t="s">
        <v>40</v>
      </c>
      <c r="AD109" s="22">
        <v>102</v>
      </c>
    </row>
    <row r="110" spans="1:30" ht="15.75" x14ac:dyDescent="0.25">
      <c r="A110" s="46" t="s">
        <v>37</v>
      </c>
      <c r="B110" s="46">
        <v>110</v>
      </c>
      <c r="C110" s="46">
        <v>86</v>
      </c>
      <c r="D110" s="67" t="s">
        <v>77</v>
      </c>
      <c r="E110" s="46"/>
      <c r="Y110" s="47"/>
      <c r="Z110" s="22" t="s">
        <v>40</v>
      </c>
      <c r="AA110" s="22">
        <v>102</v>
      </c>
      <c r="AB110" s="49"/>
      <c r="AC110" s="22" t="s">
        <v>40</v>
      </c>
      <c r="AD110" s="22">
        <v>102</v>
      </c>
    </row>
    <row r="111" spans="1:30" ht="15.75" x14ac:dyDescent="0.25">
      <c r="A111" s="46" t="s">
        <v>37</v>
      </c>
      <c r="B111" s="46">
        <v>110</v>
      </c>
      <c r="C111" s="46">
        <v>86</v>
      </c>
      <c r="D111" s="67" t="s">
        <v>77</v>
      </c>
      <c r="E111" s="46"/>
      <c r="Y111" s="47"/>
      <c r="Z111" s="22" t="s">
        <v>38</v>
      </c>
      <c r="AA111" s="22">
        <v>62</v>
      </c>
      <c r="AB111" s="49"/>
      <c r="AC111" s="22" t="s">
        <v>37</v>
      </c>
      <c r="AD111" s="22">
        <v>102</v>
      </c>
    </row>
    <row r="112" spans="1:30" ht="15.75" x14ac:dyDescent="0.25">
      <c r="A112" s="46" t="s">
        <v>37</v>
      </c>
      <c r="B112" s="46">
        <v>122</v>
      </c>
      <c r="C112" s="46">
        <v>88</v>
      </c>
      <c r="D112" s="67" t="s">
        <v>77</v>
      </c>
      <c r="E112" s="46"/>
      <c r="Y112" s="47"/>
      <c r="Z112" s="22" t="s">
        <v>37</v>
      </c>
      <c r="AA112" s="22">
        <v>56</v>
      </c>
      <c r="AB112" s="49"/>
      <c r="AC112" s="22" t="s">
        <v>37</v>
      </c>
      <c r="AD112" s="22">
        <v>106</v>
      </c>
    </row>
    <row r="113" spans="1:30" ht="15.75" x14ac:dyDescent="0.25">
      <c r="A113" s="46" t="s">
        <v>40</v>
      </c>
      <c r="B113" s="46">
        <v>90</v>
      </c>
      <c r="C113" s="46">
        <v>68</v>
      </c>
      <c r="D113" s="67" t="s">
        <v>77</v>
      </c>
      <c r="E113" s="46"/>
      <c r="Y113" s="47"/>
      <c r="Z113" s="22" t="s">
        <v>40</v>
      </c>
      <c r="AA113" s="22">
        <v>86</v>
      </c>
      <c r="AB113" s="49"/>
      <c r="AC113" s="22" t="s">
        <v>40</v>
      </c>
      <c r="AD113" s="22">
        <v>110</v>
      </c>
    </row>
    <row r="114" spans="1:30" ht="15.75" x14ac:dyDescent="0.25">
      <c r="A114" s="46" t="s">
        <v>38</v>
      </c>
      <c r="B114" s="46">
        <v>97</v>
      </c>
      <c r="C114" s="46">
        <v>69</v>
      </c>
      <c r="D114" s="67" t="s">
        <v>77</v>
      </c>
      <c r="E114" s="46"/>
      <c r="Y114" s="47"/>
      <c r="Z114" s="22" t="s">
        <v>40</v>
      </c>
      <c r="AA114" s="22">
        <v>69</v>
      </c>
      <c r="AB114" s="49"/>
      <c r="AC114" s="22" t="s">
        <v>40</v>
      </c>
      <c r="AD114" s="22">
        <v>110</v>
      </c>
    </row>
    <row r="115" spans="1:30" ht="15.75" x14ac:dyDescent="0.25">
      <c r="A115" s="46" t="s">
        <v>40</v>
      </c>
      <c r="B115" s="46">
        <v>90</v>
      </c>
      <c r="C115" s="46">
        <v>68</v>
      </c>
      <c r="D115" s="67" t="s">
        <v>77</v>
      </c>
      <c r="E115" s="46"/>
      <c r="Y115" s="47"/>
      <c r="Z115" s="22" t="s">
        <v>40</v>
      </c>
      <c r="AA115" s="22">
        <v>56</v>
      </c>
      <c r="AB115" s="49"/>
      <c r="AC115" s="22" t="s">
        <v>37</v>
      </c>
      <c r="AD115" s="22">
        <v>110</v>
      </c>
    </row>
    <row r="116" spans="1:30" ht="15.75" x14ac:dyDescent="0.25">
      <c r="A116" s="46" t="s">
        <v>37</v>
      </c>
      <c r="B116" s="46">
        <v>122</v>
      </c>
      <c r="C116" s="46">
        <v>88</v>
      </c>
      <c r="D116" s="67" t="s">
        <v>77</v>
      </c>
      <c r="E116" s="46"/>
      <c r="Y116" s="47"/>
      <c r="Z116" s="22" t="s">
        <v>37</v>
      </c>
      <c r="AA116" s="22">
        <v>82</v>
      </c>
      <c r="AB116" s="49"/>
      <c r="AC116" s="22" t="s">
        <v>37</v>
      </c>
      <c r="AD116" s="22">
        <v>110</v>
      </c>
    </row>
    <row r="117" spans="1:30" ht="15.75" x14ac:dyDescent="0.25">
      <c r="A117" s="46" t="s">
        <v>40</v>
      </c>
      <c r="B117" s="46">
        <v>90</v>
      </c>
      <c r="C117" s="46">
        <v>68</v>
      </c>
      <c r="D117" s="67" t="s">
        <v>77</v>
      </c>
      <c r="E117" s="46"/>
      <c r="Y117" s="47"/>
      <c r="Z117" s="22" t="s">
        <v>37</v>
      </c>
      <c r="AA117" s="22">
        <v>52</v>
      </c>
      <c r="AB117" s="49"/>
      <c r="AC117" s="22" t="s">
        <v>37</v>
      </c>
      <c r="AD117" s="22">
        <v>110</v>
      </c>
    </row>
    <row r="118" spans="1:30" ht="15.75" x14ac:dyDescent="0.25">
      <c r="A118" s="46" t="s">
        <v>40</v>
      </c>
      <c r="B118" s="46">
        <v>92</v>
      </c>
      <c r="C118" s="46">
        <v>68</v>
      </c>
      <c r="D118" s="67" t="s">
        <v>77</v>
      </c>
      <c r="E118" s="46"/>
      <c r="Y118" s="47"/>
      <c r="Z118" s="22" t="s">
        <v>37</v>
      </c>
      <c r="AA118" s="22">
        <v>70</v>
      </c>
      <c r="AB118" s="49"/>
      <c r="AC118" s="22" t="s">
        <v>37</v>
      </c>
      <c r="AD118" s="22">
        <v>111</v>
      </c>
    </row>
    <row r="119" spans="1:30" ht="15.75" x14ac:dyDescent="0.25">
      <c r="A119" s="46" t="s">
        <v>39</v>
      </c>
      <c r="B119" s="46">
        <v>146</v>
      </c>
      <c r="C119" s="46">
        <v>116</v>
      </c>
      <c r="D119" s="67" t="s">
        <v>77</v>
      </c>
      <c r="E119" s="46"/>
      <c r="Y119" s="47"/>
      <c r="Z119" s="22" t="s">
        <v>40</v>
      </c>
      <c r="AA119" s="22">
        <v>102</v>
      </c>
      <c r="AB119" s="49"/>
      <c r="AC119" s="22" t="s">
        <v>38</v>
      </c>
      <c r="AD119" s="22">
        <v>111</v>
      </c>
    </row>
    <row r="120" spans="1:30" ht="15.75" x14ac:dyDescent="0.25">
      <c r="A120" s="46" t="s">
        <v>37</v>
      </c>
      <c r="B120" s="46">
        <v>122</v>
      </c>
      <c r="C120" s="46">
        <v>92</v>
      </c>
      <c r="D120" s="67" t="s">
        <v>77</v>
      </c>
      <c r="E120" s="46"/>
      <c r="Y120" s="47"/>
      <c r="Z120" s="22" t="s">
        <v>37</v>
      </c>
      <c r="AA120" s="22">
        <v>68</v>
      </c>
      <c r="AB120" s="49"/>
      <c r="AC120" s="22" t="s">
        <v>40</v>
      </c>
      <c r="AD120" s="22">
        <v>112</v>
      </c>
    </row>
    <row r="121" spans="1:30" ht="15.75" x14ac:dyDescent="0.25">
      <c r="A121" s="46" t="s">
        <v>37</v>
      </c>
      <c r="B121" s="46">
        <v>122</v>
      </c>
      <c r="C121" s="46">
        <v>92</v>
      </c>
      <c r="D121" s="67" t="s">
        <v>77</v>
      </c>
      <c r="E121" s="46"/>
      <c r="Y121" s="47"/>
      <c r="Z121" s="22" t="s">
        <v>37</v>
      </c>
      <c r="AA121" s="22">
        <v>68</v>
      </c>
      <c r="AB121" s="49"/>
      <c r="AC121" s="22" t="s">
        <v>37</v>
      </c>
      <c r="AD121" s="22">
        <v>112</v>
      </c>
    </row>
    <row r="122" spans="1:30" ht="15.75" x14ac:dyDescent="0.25">
      <c r="A122" s="46" t="s">
        <v>40</v>
      </c>
      <c r="B122" s="46">
        <v>91</v>
      </c>
      <c r="C122" s="46">
        <v>68</v>
      </c>
      <c r="D122" s="67" t="s">
        <v>77</v>
      </c>
      <c r="E122" s="46"/>
      <c r="Y122" s="47"/>
      <c r="Z122" s="22" t="s">
        <v>40</v>
      </c>
      <c r="AA122" s="22">
        <v>73</v>
      </c>
      <c r="AB122" s="49"/>
      <c r="AC122" s="22" t="s">
        <v>37</v>
      </c>
      <c r="AD122" s="22">
        <v>114</v>
      </c>
    </row>
    <row r="123" spans="1:30" ht="15.75" x14ac:dyDescent="0.25">
      <c r="A123" s="46" t="s">
        <v>37</v>
      </c>
      <c r="B123" s="46">
        <v>108</v>
      </c>
      <c r="C123" s="46">
        <v>94</v>
      </c>
      <c r="D123" s="67" t="s">
        <v>77</v>
      </c>
      <c r="E123" s="46"/>
      <c r="Y123" s="47"/>
      <c r="Z123" s="22" t="s">
        <v>37</v>
      </c>
      <c r="AA123" s="22">
        <v>69</v>
      </c>
      <c r="AB123" s="49"/>
      <c r="AC123" s="22" t="s">
        <v>37</v>
      </c>
      <c r="AD123" s="22">
        <v>114</v>
      </c>
    </row>
    <row r="124" spans="1:30" ht="15.75" x14ac:dyDescent="0.25">
      <c r="A124" s="46" t="s">
        <v>37</v>
      </c>
      <c r="B124" s="46">
        <v>152</v>
      </c>
      <c r="C124" s="46">
        <v>95</v>
      </c>
      <c r="D124" s="67" t="s">
        <v>78</v>
      </c>
      <c r="E124" s="46"/>
      <c r="Y124" s="47"/>
      <c r="Z124" s="22" t="s">
        <v>38</v>
      </c>
      <c r="AA124" s="22">
        <v>82</v>
      </c>
      <c r="AB124" s="49"/>
      <c r="AC124" s="22" t="s">
        <v>37</v>
      </c>
      <c r="AD124" s="22">
        <v>114</v>
      </c>
    </row>
    <row r="125" spans="1:30" ht="15.75" x14ac:dyDescent="0.25">
      <c r="A125" s="46" t="s">
        <v>37</v>
      </c>
      <c r="B125" s="46">
        <v>152</v>
      </c>
      <c r="C125" s="46">
        <v>95</v>
      </c>
      <c r="D125" s="67" t="s">
        <v>78</v>
      </c>
      <c r="E125" s="46"/>
      <c r="Y125" s="47"/>
      <c r="Z125" s="22" t="s">
        <v>37</v>
      </c>
      <c r="AA125" s="22">
        <v>68</v>
      </c>
      <c r="AB125" s="49"/>
      <c r="AC125" s="22" t="s">
        <v>37</v>
      </c>
      <c r="AD125" s="22">
        <v>114</v>
      </c>
    </row>
    <row r="126" spans="1:30" ht="15.75" x14ac:dyDescent="0.25">
      <c r="A126" s="46" t="s">
        <v>38</v>
      </c>
      <c r="B126" s="46">
        <v>92</v>
      </c>
      <c r="C126" s="46">
        <v>76</v>
      </c>
      <c r="D126" s="67" t="s">
        <v>77</v>
      </c>
      <c r="E126" s="46"/>
      <c r="Y126" s="47"/>
      <c r="Z126" s="22" t="s">
        <v>38</v>
      </c>
      <c r="AA126" s="22">
        <v>69</v>
      </c>
      <c r="AB126" s="49"/>
      <c r="AC126" s="22" t="s">
        <v>38</v>
      </c>
      <c r="AD126" s="22">
        <v>114</v>
      </c>
    </row>
    <row r="127" spans="1:30" ht="15.75" x14ac:dyDescent="0.25">
      <c r="A127" s="46" t="s">
        <v>37</v>
      </c>
      <c r="B127" s="46">
        <v>120</v>
      </c>
      <c r="C127" s="46">
        <v>95</v>
      </c>
      <c r="D127" s="67" t="s">
        <v>77</v>
      </c>
      <c r="E127" s="46"/>
      <c r="Y127" s="47"/>
      <c r="Z127" s="22" t="s">
        <v>37</v>
      </c>
      <c r="AA127" s="22">
        <v>69</v>
      </c>
      <c r="AB127" s="49"/>
      <c r="AC127" s="22" t="s">
        <v>38</v>
      </c>
      <c r="AD127" s="22">
        <v>114</v>
      </c>
    </row>
    <row r="128" spans="1:30" ht="15.75" x14ac:dyDescent="0.25">
      <c r="A128" s="46" t="s">
        <v>40</v>
      </c>
      <c r="B128" s="46">
        <v>90</v>
      </c>
      <c r="C128" s="46">
        <v>68</v>
      </c>
      <c r="D128" s="67" t="s">
        <v>77</v>
      </c>
      <c r="E128" s="46"/>
      <c r="Y128" s="47"/>
      <c r="Z128" s="22" t="s">
        <v>37</v>
      </c>
      <c r="AA128" s="22">
        <v>76</v>
      </c>
      <c r="AB128" s="49"/>
      <c r="AC128" s="22" t="s">
        <v>37</v>
      </c>
      <c r="AD128" s="22">
        <v>115</v>
      </c>
    </row>
    <row r="129" spans="1:30" ht="15.75" x14ac:dyDescent="0.25">
      <c r="A129" s="46" t="s">
        <v>40</v>
      </c>
      <c r="B129" s="46">
        <v>90</v>
      </c>
      <c r="C129" s="46">
        <v>68</v>
      </c>
      <c r="D129" s="67" t="s">
        <v>77</v>
      </c>
      <c r="E129" s="46"/>
      <c r="Y129" s="47"/>
      <c r="Z129" s="22" t="s">
        <v>38</v>
      </c>
      <c r="AA129" s="22">
        <v>76</v>
      </c>
      <c r="AB129" s="49"/>
      <c r="AC129" s="22" t="s">
        <v>36</v>
      </c>
      <c r="AD129" s="22">
        <v>116</v>
      </c>
    </row>
    <row r="130" spans="1:30" ht="15.75" x14ac:dyDescent="0.25">
      <c r="A130" s="46" t="s">
        <v>40</v>
      </c>
      <c r="B130" s="46">
        <v>92</v>
      </c>
      <c r="C130" s="46">
        <v>68</v>
      </c>
      <c r="D130" s="67" t="s">
        <v>77</v>
      </c>
      <c r="E130" s="46"/>
      <c r="Y130" s="47"/>
      <c r="Z130" s="22" t="s">
        <v>40</v>
      </c>
      <c r="AA130" s="22">
        <v>70</v>
      </c>
      <c r="AB130" s="49"/>
      <c r="AC130" s="22" t="s">
        <v>39</v>
      </c>
      <c r="AD130" s="22">
        <v>116</v>
      </c>
    </row>
    <row r="131" spans="1:30" ht="15.75" x14ac:dyDescent="0.25">
      <c r="A131" s="46" t="s">
        <v>37</v>
      </c>
      <c r="B131" s="46">
        <v>152</v>
      </c>
      <c r="C131" s="46">
        <v>95</v>
      </c>
      <c r="D131" s="67" t="s">
        <v>78</v>
      </c>
      <c r="E131" s="46"/>
      <c r="Y131" s="47"/>
      <c r="Z131" s="22" t="s">
        <v>40</v>
      </c>
      <c r="AA131" s="22">
        <v>76</v>
      </c>
      <c r="AB131" s="49"/>
      <c r="AC131" s="22" t="s">
        <v>39</v>
      </c>
      <c r="AD131" s="22">
        <v>116</v>
      </c>
    </row>
    <row r="132" spans="1:30" ht="15.75" x14ac:dyDescent="0.25">
      <c r="A132" s="46" t="s">
        <v>40</v>
      </c>
      <c r="B132" s="46">
        <v>91</v>
      </c>
      <c r="C132" s="46">
        <v>68</v>
      </c>
      <c r="D132" s="67" t="s">
        <v>77</v>
      </c>
      <c r="E132" s="46"/>
      <c r="Y132" s="47"/>
      <c r="Z132" s="22" t="s">
        <v>37</v>
      </c>
      <c r="AA132" s="22">
        <v>82</v>
      </c>
      <c r="AB132" s="49"/>
      <c r="AC132" s="22" t="s">
        <v>39</v>
      </c>
      <c r="AD132" s="22">
        <v>116</v>
      </c>
    </row>
    <row r="133" spans="1:30" ht="15.75" x14ac:dyDescent="0.25">
      <c r="A133" s="46" t="s">
        <v>39</v>
      </c>
      <c r="B133" s="46">
        <v>146</v>
      </c>
      <c r="C133" s="46">
        <v>116</v>
      </c>
      <c r="D133" s="67" t="s">
        <v>77</v>
      </c>
      <c r="E133" s="46"/>
      <c r="Y133" s="47"/>
      <c r="Z133" s="22" t="s">
        <v>37</v>
      </c>
      <c r="AA133" s="22">
        <v>55</v>
      </c>
      <c r="AB133" s="49"/>
      <c r="AC133" s="22" t="s">
        <v>40</v>
      </c>
      <c r="AD133" s="22">
        <v>116</v>
      </c>
    </row>
    <row r="134" spans="1:30" ht="15.75" x14ac:dyDescent="0.25">
      <c r="A134" s="46" t="s">
        <v>37</v>
      </c>
      <c r="B134" s="46">
        <v>120</v>
      </c>
      <c r="C134" s="46">
        <v>97</v>
      </c>
      <c r="D134" s="67" t="s">
        <v>77</v>
      </c>
      <c r="E134" s="46"/>
      <c r="Y134" s="47"/>
      <c r="Z134" s="22" t="s">
        <v>40</v>
      </c>
      <c r="AA134" s="22">
        <v>73</v>
      </c>
      <c r="AB134" s="49"/>
      <c r="AC134" s="22" t="s">
        <v>40</v>
      </c>
      <c r="AD134" s="22">
        <v>116</v>
      </c>
    </row>
    <row r="135" spans="1:30" ht="15.75" x14ac:dyDescent="0.25">
      <c r="A135" s="46" t="s">
        <v>40</v>
      </c>
      <c r="B135" s="46">
        <v>97</v>
      </c>
      <c r="C135" s="46">
        <v>69</v>
      </c>
      <c r="D135" s="67" t="s">
        <v>77</v>
      </c>
      <c r="E135" s="46"/>
      <c r="Y135" s="47"/>
      <c r="Z135" s="22" t="s">
        <v>37</v>
      </c>
      <c r="AA135" s="22">
        <v>88</v>
      </c>
      <c r="AB135" s="49"/>
      <c r="AC135" s="22" t="s">
        <v>40</v>
      </c>
      <c r="AD135" s="22">
        <v>116</v>
      </c>
    </row>
    <row r="136" spans="1:30" ht="15.75" x14ac:dyDescent="0.25">
      <c r="A136" s="46" t="s">
        <v>37</v>
      </c>
      <c r="B136" s="46">
        <v>120</v>
      </c>
      <c r="C136" s="46">
        <v>97</v>
      </c>
      <c r="D136" s="67" t="s">
        <v>77</v>
      </c>
      <c r="E136" s="46"/>
      <c r="Y136" s="47"/>
      <c r="Z136" s="22" t="s">
        <v>37</v>
      </c>
      <c r="AA136" s="22">
        <v>70</v>
      </c>
      <c r="AB136" s="49"/>
      <c r="AC136" s="22" t="s">
        <v>37</v>
      </c>
      <c r="AD136" s="22">
        <v>116</v>
      </c>
    </row>
    <row r="137" spans="1:30" ht="15.75" x14ac:dyDescent="0.25">
      <c r="A137" s="46" t="s">
        <v>37</v>
      </c>
      <c r="B137" s="46">
        <v>120</v>
      </c>
      <c r="C137" s="46">
        <v>97</v>
      </c>
      <c r="D137" s="67" t="s">
        <v>77</v>
      </c>
      <c r="E137" s="46"/>
      <c r="Y137" s="47"/>
      <c r="Z137" s="22" t="s">
        <v>38</v>
      </c>
      <c r="AA137" s="22">
        <v>62</v>
      </c>
      <c r="AB137" s="49"/>
      <c r="AC137" s="22" t="s">
        <v>37</v>
      </c>
      <c r="AD137" s="22">
        <v>116</v>
      </c>
    </row>
    <row r="138" spans="1:30" ht="15.75" x14ac:dyDescent="0.25">
      <c r="A138" s="46" t="s">
        <v>37</v>
      </c>
      <c r="B138" s="46">
        <v>110</v>
      </c>
      <c r="C138" s="46">
        <v>100</v>
      </c>
      <c r="D138" s="67" t="s">
        <v>77</v>
      </c>
      <c r="E138" s="46"/>
      <c r="Y138" s="47"/>
      <c r="Z138" s="22" t="s">
        <v>40</v>
      </c>
      <c r="AA138" s="22">
        <v>76</v>
      </c>
      <c r="AB138" s="49"/>
      <c r="AC138" s="22" t="s">
        <v>37</v>
      </c>
      <c r="AD138" s="22">
        <v>120</v>
      </c>
    </row>
    <row r="139" spans="1:30" ht="15.75" x14ac:dyDescent="0.25">
      <c r="A139" s="46" t="s">
        <v>37</v>
      </c>
      <c r="B139" s="46">
        <v>109</v>
      </c>
      <c r="C139" s="46">
        <v>100</v>
      </c>
      <c r="D139" s="67" t="s">
        <v>77</v>
      </c>
      <c r="E139" s="46"/>
      <c r="Y139" s="47"/>
      <c r="Z139" s="22" t="s">
        <v>37</v>
      </c>
      <c r="AA139" s="22">
        <v>69</v>
      </c>
      <c r="AB139" s="49"/>
      <c r="AC139" s="22" t="s">
        <v>37</v>
      </c>
      <c r="AD139" s="22">
        <v>121</v>
      </c>
    </row>
    <row r="140" spans="1:30" ht="15.75" x14ac:dyDescent="0.25">
      <c r="A140" s="46" t="s">
        <v>37</v>
      </c>
      <c r="B140" s="46">
        <v>108</v>
      </c>
      <c r="C140" s="46">
        <v>101</v>
      </c>
      <c r="D140" s="67" t="s">
        <v>77</v>
      </c>
      <c r="E140" s="46"/>
      <c r="Y140" s="47"/>
      <c r="Z140" s="22" t="s">
        <v>40</v>
      </c>
      <c r="AA140" s="22">
        <v>68</v>
      </c>
      <c r="AB140" s="49"/>
      <c r="AC140" s="22" t="s">
        <v>37</v>
      </c>
      <c r="AD140" s="22">
        <v>121</v>
      </c>
    </row>
    <row r="141" spans="1:30" ht="15.75" x14ac:dyDescent="0.25">
      <c r="A141" s="46" t="s">
        <v>37</v>
      </c>
      <c r="B141" s="46">
        <v>108</v>
      </c>
      <c r="C141" s="46">
        <v>101</v>
      </c>
      <c r="D141" s="67" t="s">
        <v>77</v>
      </c>
      <c r="E141" s="46"/>
      <c r="Y141" s="47"/>
      <c r="Z141" s="22" t="s">
        <v>37</v>
      </c>
      <c r="AA141" s="22">
        <v>68</v>
      </c>
      <c r="AB141" s="49"/>
      <c r="AC141" s="22" t="s">
        <v>39</v>
      </c>
      <c r="AD141" s="22">
        <v>123</v>
      </c>
    </row>
    <row r="142" spans="1:30" ht="15.75" x14ac:dyDescent="0.25">
      <c r="A142" s="46" t="s">
        <v>40</v>
      </c>
      <c r="B142" s="46">
        <v>97</v>
      </c>
      <c r="C142" s="46">
        <v>69</v>
      </c>
      <c r="D142" s="67" t="s">
        <v>77</v>
      </c>
      <c r="E142" s="46"/>
      <c r="Y142" s="47"/>
      <c r="Z142" s="22" t="s">
        <v>37</v>
      </c>
      <c r="AA142" s="22">
        <v>68</v>
      </c>
      <c r="AB142" s="49"/>
      <c r="AC142" s="22" t="s">
        <v>37</v>
      </c>
      <c r="AD142" s="22">
        <v>123</v>
      </c>
    </row>
    <row r="143" spans="1:30" ht="15.75" x14ac:dyDescent="0.25">
      <c r="A143" s="46" t="s">
        <v>40</v>
      </c>
      <c r="B143" s="46">
        <v>98</v>
      </c>
      <c r="C143" s="46">
        <v>70</v>
      </c>
      <c r="D143" s="67" t="s">
        <v>77</v>
      </c>
      <c r="E143" s="46"/>
      <c r="Y143" s="47"/>
      <c r="Z143" s="22" t="s">
        <v>37</v>
      </c>
      <c r="AA143" s="22">
        <v>68</v>
      </c>
      <c r="AB143" s="49"/>
      <c r="AC143" s="22" t="s">
        <v>37</v>
      </c>
      <c r="AD143" s="22">
        <v>123</v>
      </c>
    </row>
    <row r="144" spans="1:30" ht="15.75" x14ac:dyDescent="0.25">
      <c r="A144" s="46" t="s">
        <v>37</v>
      </c>
      <c r="B144" s="46">
        <v>110</v>
      </c>
      <c r="C144" s="46">
        <v>101</v>
      </c>
      <c r="D144" s="67" t="s">
        <v>77</v>
      </c>
      <c r="E144" s="46"/>
      <c r="Y144" s="47"/>
      <c r="Z144" s="22" t="s">
        <v>40</v>
      </c>
      <c r="AA144" s="22">
        <v>68</v>
      </c>
      <c r="AB144" s="49"/>
      <c r="AC144" s="22" t="s">
        <v>38</v>
      </c>
      <c r="AD144" s="22">
        <v>123</v>
      </c>
    </row>
    <row r="145" spans="1:31" ht="15.75" x14ac:dyDescent="0.25">
      <c r="A145" s="46" t="s">
        <v>38</v>
      </c>
      <c r="B145" s="46">
        <v>108</v>
      </c>
      <c r="C145" s="46">
        <v>82</v>
      </c>
      <c r="D145" s="67" t="s">
        <v>77</v>
      </c>
      <c r="E145" s="46"/>
      <c r="Y145" s="47"/>
      <c r="Z145" s="22" t="s">
        <v>37</v>
      </c>
      <c r="AA145" s="22">
        <v>69</v>
      </c>
      <c r="AB145" s="49"/>
      <c r="AC145" s="22" t="s">
        <v>37</v>
      </c>
      <c r="AD145" s="22">
        <v>134</v>
      </c>
    </row>
    <row r="146" spans="1:31" ht="15.75" x14ac:dyDescent="0.25">
      <c r="A146" s="46" t="s">
        <v>38</v>
      </c>
      <c r="B146" s="46">
        <v>108</v>
      </c>
      <c r="C146" s="46">
        <v>82</v>
      </c>
      <c r="D146" s="67" t="s">
        <v>77</v>
      </c>
      <c r="E146" s="46"/>
      <c r="Y146" s="47"/>
      <c r="Z146" s="22" t="s">
        <v>37</v>
      </c>
      <c r="AA146" s="22">
        <v>70</v>
      </c>
      <c r="AB146" s="49"/>
      <c r="AC146" s="22" t="s">
        <v>37</v>
      </c>
      <c r="AD146" s="22">
        <v>140</v>
      </c>
    </row>
    <row r="147" spans="1:31" ht="15.75" x14ac:dyDescent="0.25">
      <c r="A147" s="46" t="s">
        <v>37</v>
      </c>
      <c r="B147" s="46">
        <v>109</v>
      </c>
      <c r="C147" s="46">
        <v>102</v>
      </c>
      <c r="D147" s="67" t="s">
        <v>77</v>
      </c>
      <c r="E147" s="46"/>
      <c r="Y147" s="47"/>
      <c r="Z147" s="22" t="s">
        <v>40</v>
      </c>
      <c r="AA147" s="22">
        <v>76</v>
      </c>
      <c r="AB147" s="49"/>
      <c r="AC147" s="22" t="s">
        <v>37</v>
      </c>
      <c r="AD147" s="22">
        <v>142</v>
      </c>
    </row>
    <row r="148" spans="1:31" ht="15.75" x14ac:dyDescent="0.25">
      <c r="A148" s="46" t="s">
        <v>40</v>
      </c>
      <c r="B148" s="46">
        <v>98</v>
      </c>
      <c r="C148" s="46">
        <v>70</v>
      </c>
      <c r="D148" s="67" t="s">
        <v>77</v>
      </c>
      <c r="E148" s="46"/>
      <c r="Y148" s="47"/>
      <c r="Z148" s="22" t="s">
        <v>40</v>
      </c>
      <c r="AA148" s="22">
        <v>62</v>
      </c>
      <c r="AB148" s="49"/>
      <c r="AC148" s="22" t="s">
        <v>40</v>
      </c>
      <c r="AD148" s="22">
        <v>143</v>
      </c>
    </row>
    <row r="149" spans="1:31" ht="15.75" x14ac:dyDescent="0.25">
      <c r="A149" s="46" t="s">
        <v>38</v>
      </c>
      <c r="B149" s="46">
        <v>122</v>
      </c>
      <c r="C149" s="46">
        <v>88</v>
      </c>
      <c r="D149" s="67" t="s">
        <v>77</v>
      </c>
      <c r="E149" s="46"/>
      <c r="Y149" s="47"/>
      <c r="Z149" s="22" t="s">
        <v>40</v>
      </c>
      <c r="AA149" s="22">
        <v>58</v>
      </c>
      <c r="AB149" s="49"/>
      <c r="AC149" s="22" t="s">
        <v>40</v>
      </c>
      <c r="AD149" s="22">
        <v>145</v>
      </c>
    </row>
    <row r="150" spans="1:31" ht="15.75" x14ac:dyDescent="0.25">
      <c r="A150" s="46" t="s">
        <v>40</v>
      </c>
      <c r="B150" s="46">
        <v>98</v>
      </c>
      <c r="C150" s="46">
        <v>70</v>
      </c>
      <c r="D150" s="67" t="s">
        <v>77</v>
      </c>
      <c r="E150" s="46"/>
      <c r="Y150" s="47"/>
      <c r="Z150" s="22" t="s">
        <v>40</v>
      </c>
      <c r="AA150" s="22">
        <v>68</v>
      </c>
      <c r="AB150" s="49"/>
      <c r="AC150" s="22" t="s">
        <v>37</v>
      </c>
      <c r="AD150" s="22">
        <v>152</v>
      </c>
    </row>
    <row r="151" spans="1:31" ht="15.75" x14ac:dyDescent="0.25">
      <c r="A151" s="46" t="s">
        <v>37</v>
      </c>
      <c r="B151" s="46">
        <v>145</v>
      </c>
      <c r="C151" s="46">
        <v>106</v>
      </c>
      <c r="D151" s="67" t="s">
        <v>78</v>
      </c>
      <c r="E151" s="46"/>
      <c r="Y151" s="47"/>
      <c r="Z151" s="22" t="s">
        <v>40</v>
      </c>
      <c r="AA151" s="22">
        <v>62</v>
      </c>
      <c r="AB151" s="49"/>
      <c r="AC151" s="22" t="s">
        <v>37</v>
      </c>
      <c r="AD151" s="22">
        <v>152</v>
      </c>
    </row>
    <row r="152" spans="1:31" ht="15.75" x14ac:dyDescent="0.25">
      <c r="A152" s="46" t="s">
        <v>37</v>
      </c>
      <c r="B152" s="46">
        <v>136</v>
      </c>
      <c r="C152" s="46">
        <v>110</v>
      </c>
      <c r="D152" s="67" t="s">
        <v>77</v>
      </c>
      <c r="E152" s="46"/>
      <c r="Y152" s="47"/>
      <c r="Z152" s="22" t="s">
        <v>40</v>
      </c>
      <c r="AA152" s="22">
        <v>70</v>
      </c>
      <c r="AB152" s="49"/>
      <c r="AC152" s="22" t="s">
        <v>38</v>
      </c>
      <c r="AD152" s="22">
        <v>152</v>
      </c>
    </row>
    <row r="153" spans="1:31" ht="15.75" x14ac:dyDescent="0.25">
      <c r="A153" s="46" t="s">
        <v>39</v>
      </c>
      <c r="B153" s="46">
        <v>146</v>
      </c>
      <c r="C153" s="46">
        <v>116</v>
      </c>
      <c r="D153" s="67" t="s">
        <v>77</v>
      </c>
      <c r="E153" s="46"/>
      <c r="Y153" s="47"/>
      <c r="Z153" s="22" t="s">
        <v>40</v>
      </c>
      <c r="AA153" s="22">
        <v>68</v>
      </c>
      <c r="AB153" s="49"/>
      <c r="AC153" s="22" t="s">
        <v>36</v>
      </c>
      <c r="AD153" s="22">
        <v>155</v>
      </c>
    </row>
    <row r="154" spans="1:31" ht="15.75" x14ac:dyDescent="0.25">
      <c r="A154" s="46" t="s">
        <v>40</v>
      </c>
      <c r="B154" s="46">
        <v>90</v>
      </c>
      <c r="C154" s="46">
        <v>70</v>
      </c>
      <c r="D154" s="67" t="s">
        <v>77</v>
      </c>
      <c r="E154" s="46"/>
      <c r="Y154" s="47"/>
      <c r="Z154" s="22" t="s">
        <v>40</v>
      </c>
      <c r="AA154" s="22">
        <v>68</v>
      </c>
      <c r="AB154" s="49"/>
      <c r="AC154" s="22" t="s">
        <v>37</v>
      </c>
      <c r="AD154" s="22">
        <v>156</v>
      </c>
    </row>
    <row r="155" spans="1:31" ht="15.75" x14ac:dyDescent="0.25">
      <c r="A155" s="46" t="s">
        <v>39</v>
      </c>
      <c r="B155" s="46">
        <v>97</v>
      </c>
      <c r="C155" s="46">
        <v>69</v>
      </c>
      <c r="D155" s="67" t="s">
        <v>77</v>
      </c>
      <c r="E155" s="46"/>
      <c r="Y155" s="47"/>
      <c r="Z155" s="22" t="s">
        <v>40</v>
      </c>
      <c r="AA155" s="22">
        <v>68</v>
      </c>
      <c r="AB155" s="49"/>
      <c r="AC155" s="22" t="s">
        <v>40</v>
      </c>
      <c r="AD155" s="22">
        <v>160</v>
      </c>
    </row>
    <row r="156" spans="1:31" ht="15.75" x14ac:dyDescent="0.25">
      <c r="A156" s="46" t="s">
        <v>40</v>
      </c>
      <c r="B156" s="46">
        <v>108</v>
      </c>
      <c r="C156" s="46">
        <v>73</v>
      </c>
      <c r="D156" s="67" t="s">
        <v>77</v>
      </c>
      <c r="E156" s="46"/>
      <c r="W156" s="48"/>
      <c r="X156" s="48"/>
      <c r="Y156" s="47"/>
      <c r="Z156" s="22" t="s">
        <v>40</v>
      </c>
      <c r="AA156" s="22">
        <v>68</v>
      </c>
      <c r="AB156" s="49"/>
      <c r="AC156" s="22" t="s">
        <v>40</v>
      </c>
      <c r="AD156" s="22">
        <v>160</v>
      </c>
      <c r="AE156" s="48"/>
    </row>
    <row r="157" spans="1:31" ht="15.75" x14ac:dyDescent="0.25">
      <c r="A157" s="46" t="s">
        <v>37</v>
      </c>
      <c r="B157" s="46">
        <v>121</v>
      </c>
      <c r="C157" s="46">
        <v>110</v>
      </c>
      <c r="D157" s="67" t="s">
        <v>77</v>
      </c>
      <c r="E157" s="46"/>
      <c r="W157" s="48"/>
      <c r="X157" s="48"/>
      <c r="Y157" s="47"/>
      <c r="Z157" s="22" t="s">
        <v>40</v>
      </c>
      <c r="AA157" s="22">
        <v>68</v>
      </c>
      <c r="AB157" s="49"/>
      <c r="AC157" s="22" t="s">
        <v>40</v>
      </c>
      <c r="AD157" s="22">
        <v>160</v>
      </c>
      <c r="AE157" s="48"/>
    </row>
    <row r="158" spans="1:31" ht="15.75" x14ac:dyDescent="0.25">
      <c r="A158" s="46" t="s">
        <v>37</v>
      </c>
      <c r="B158" s="46">
        <v>121</v>
      </c>
      <c r="C158" s="46">
        <v>110</v>
      </c>
      <c r="D158" s="67" t="s">
        <v>77</v>
      </c>
      <c r="E158" s="46"/>
      <c r="W158" s="48"/>
      <c r="X158" s="48"/>
      <c r="Y158" s="47"/>
      <c r="Z158" s="22" t="s">
        <v>40</v>
      </c>
      <c r="AA158" s="22">
        <v>68</v>
      </c>
      <c r="AB158" s="49"/>
      <c r="AC158" s="22" t="s">
        <v>37</v>
      </c>
      <c r="AD158" s="22">
        <v>160</v>
      </c>
      <c r="AE158" s="48"/>
    </row>
    <row r="159" spans="1:31" ht="15.75" x14ac:dyDescent="0.25">
      <c r="A159" s="46" t="s">
        <v>37</v>
      </c>
      <c r="B159" s="46">
        <v>108</v>
      </c>
      <c r="C159" s="46">
        <v>111</v>
      </c>
      <c r="D159" s="67" t="s">
        <v>77</v>
      </c>
      <c r="E159" s="46"/>
      <c r="W159" s="48"/>
      <c r="X159" s="48"/>
      <c r="Y159" s="47"/>
      <c r="Z159" s="22" t="s">
        <v>37</v>
      </c>
      <c r="AA159" s="22">
        <v>69</v>
      </c>
      <c r="AB159" s="49"/>
      <c r="AC159" s="22" t="s">
        <v>37</v>
      </c>
      <c r="AD159" s="22">
        <v>160</v>
      </c>
      <c r="AE159" s="48"/>
    </row>
    <row r="160" spans="1:31" ht="15.75" x14ac:dyDescent="0.25">
      <c r="A160" s="46" t="s">
        <v>38</v>
      </c>
      <c r="B160" s="46">
        <v>122</v>
      </c>
      <c r="C160" s="46">
        <v>88</v>
      </c>
      <c r="D160" s="67" t="s">
        <v>77</v>
      </c>
      <c r="E160" s="46"/>
      <c r="W160" s="48"/>
      <c r="X160" s="48"/>
      <c r="Y160" s="47"/>
      <c r="Z160" s="22" t="s">
        <v>40</v>
      </c>
      <c r="AA160" s="22">
        <v>60</v>
      </c>
      <c r="AB160" s="49"/>
      <c r="AC160" s="22" t="s">
        <v>40</v>
      </c>
      <c r="AD160" s="22">
        <v>161</v>
      </c>
      <c r="AE160" s="48"/>
    </row>
    <row r="161" spans="1:31" ht="15.75" x14ac:dyDescent="0.25">
      <c r="A161" s="46" t="s">
        <v>38</v>
      </c>
      <c r="B161" s="46">
        <v>108</v>
      </c>
      <c r="C161" s="46">
        <v>94</v>
      </c>
      <c r="D161" s="67" t="s">
        <v>77</v>
      </c>
      <c r="E161" s="46"/>
      <c r="W161" s="48"/>
      <c r="X161" s="48"/>
      <c r="Y161" s="47"/>
      <c r="Z161" s="22" t="s">
        <v>40</v>
      </c>
      <c r="AA161" s="22">
        <v>68</v>
      </c>
      <c r="AB161" s="49"/>
      <c r="AC161" s="22" t="s">
        <v>40</v>
      </c>
      <c r="AD161" s="22">
        <v>161</v>
      </c>
      <c r="AE161" s="48"/>
    </row>
    <row r="162" spans="1:31" ht="15.75" x14ac:dyDescent="0.25">
      <c r="A162" s="46" t="s">
        <v>37</v>
      </c>
      <c r="B162" s="46">
        <v>98</v>
      </c>
      <c r="C162" s="46">
        <v>112</v>
      </c>
      <c r="D162" s="67" t="s">
        <v>77</v>
      </c>
      <c r="E162" s="46"/>
      <c r="W162" s="48"/>
      <c r="X162" s="48"/>
      <c r="Y162" s="48"/>
      <c r="Z162" s="22" t="s">
        <v>40</v>
      </c>
      <c r="AA162" s="22">
        <v>62</v>
      </c>
      <c r="AB162" s="48"/>
      <c r="AC162" s="22" t="s">
        <v>37</v>
      </c>
      <c r="AD162" s="22">
        <v>162</v>
      </c>
      <c r="AE162" s="48"/>
    </row>
    <row r="163" spans="1:31" ht="15.75" x14ac:dyDescent="0.25">
      <c r="A163" s="46" t="s">
        <v>37</v>
      </c>
      <c r="B163" s="46">
        <v>141</v>
      </c>
      <c r="C163" s="46">
        <v>114</v>
      </c>
      <c r="D163" s="67" t="s">
        <v>77</v>
      </c>
      <c r="E163" s="46"/>
      <c r="W163" s="48"/>
      <c r="X163" s="48"/>
      <c r="Y163" s="48"/>
      <c r="Z163" s="22" t="s">
        <v>40</v>
      </c>
      <c r="AA163" s="22">
        <v>68</v>
      </c>
      <c r="AB163" s="48"/>
      <c r="AC163" s="22" t="s">
        <v>38</v>
      </c>
      <c r="AD163" s="22">
        <v>162</v>
      </c>
      <c r="AE163" s="48"/>
    </row>
    <row r="164" spans="1:31" ht="15.75" x14ac:dyDescent="0.25">
      <c r="A164" s="46" t="s">
        <v>40</v>
      </c>
      <c r="B164" s="46">
        <v>108</v>
      </c>
      <c r="C164" s="46">
        <v>73</v>
      </c>
      <c r="D164" s="67" t="s">
        <v>77</v>
      </c>
      <c r="E164" s="46"/>
      <c r="W164" s="48"/>
      <c r="X164" s="48"/>
      <c r="Y164" s="48"/>
      <c r="Z164" s="22" t="s">
        <v>40</v>
      </c>
      <c r="AA164" s="22">
        <v>48</v>
      </c>
      <c r="AB164" s="48"/>
      <c r="AC164" s="22" t="s">
        <v>37</v>
      </c>
      <c r="AD164" s="22">
        <v>176</v>
      </c>
      <c r="AE164" s="48"/>
    </row>
    <row r="165" spans="1:31" ht="15.75" x14ac:dyDescent="0.25">
      <c r="A165" s="46" t="s">
        <v>40</v>
      </c>
      <c r="B165" s="46">
        <v>92</v>
      </c>
      <c r="C165" s="46">
        <v>76</v>
      </c>
      <c r="D165" s="67" t="s">
        <v>77</v>
      </c>
      <c r="E165" s="46"/>
      <c r="W165" s="48"/>
      <c r="X165" s="48"/>
      <c r="Y165" s="48"/>
      <c r="Z165" s="22" t="s">
        <v>40</v>
      </c>
      <c r="AA165" s="22">
        <v>69</v>
      </c>
      <c r="AB165" s="48"/>
      <c r="AC165" s="22" t="s">
        <v>40</v>
      </c>
      <c r="AD165" s="22">
        <v>200</v>
      </c>
      <c r="AE165" s="48"/>
    </row>
    <row r="166" spans="1:31" ht="15.75" x14ac:dyDescent="0.25">
      <c r="A166" s="46" t="s">
        <v>38</v>
      </c>
      <c r="B166" s="46">
        <v>108</v>
      </c>
      <c r="C166" s="46">
        <v>111</v>
      </c>
      <c r="D166" s="67" t="s">
        <v>77</v>
      </c>
      <c r="E166" s="46"/>
    </row>
    <row r="167" spans="1:31" ht="15.75" x14ac:dyDescent="0.25">
      <c r="A167" s="46" t="s">
        <v>37</v>
      </c>
      <c r="B167" s="46">
        <v>141</v>
      </c>
      <c r="C167" s="46">
        <v>114</v>
      </c>
      <c r="D167" s="67" t="s">
        <v>77</v>
      </c>
      <c r="E167" s="46"/>
      <c r="G167" t="s">
        <v>79</v>
      </c>
      <c r="H167"/>
      <c r="I167"/>
      <c r="J167"/>
      <c r="K167"/>
      <c r="L167"/>
      <c r="M167"/>
    </row>
    <row r="168" spans="1:31" ht="15.75" x14ac:dyDescent="0.25">
      <c r="A168" s="46" t="s">
        <v>40</v>
      </c>
      <c r="B168" s="46">
        <v>92</v>
      </c>
      <c r="C168" s="46">
        <v>76</v>
      </c>
      <c r="D168" s="67" t="s">
        <v>77</v>
      </c>
      <c r="E168" s="46"/>
      <c r="G168"/>
      <c r="H168"/>
      <c r="I168"/>
      <c r="J168"/>
      <c r="K168"/>
      <c r="L168"/>
      <c r="M168"/>
    </row>
    <row r="169" spans="1:31" ht="15.75" x14ac:dyDescent="0.25">
      <c r="A169" s="46" t="s">
        <v>40</v>
      </c>
      <c r="B169" s="46">
        <v>92</v>
      </c>
      <c r="C169" s="46">
        <v>76</v>
      </c>
      <c r="D169" s="67" t="s">
        <v>77</v>
      </c>
      <c r="E169" s="46"/>
      <c r="G169" t="s">
        <v>48</v>
      </c>
      <c r="H169" t="s">
        <v>36</v>
      </c>
      <c r="I169" t="s">
        <v>39</v>
      </c>
      <c r="J169" t="s">
        <v>40</v>
      </c>
      <c r="K169" t="s">
        <v>37</v>
      </c>
      <c r="L169" t="s">
        <v>38</v>
      </c>
      <c r="M169" t="s">
        <v>68</v>
      </c>
    </row>
    <row r="170" spans="1:31" ht="16.5" thickBot="1" x14ac:dyDescent="0.3">
      <c r="A170" s="46" t="s">
        <v>40</v>
      </c>
      <c r="B170" s="46">
        <v>122</v>
      </c>
      <c r="C170" s="46">
        <v>84</v>
      </c>
      <c r="D170" s="67" t="s">
        <v>77</v>
      </c>
      <c r="E170" s="46"/>
      <c r="G170" s="94" t="s">
        <v>90</v>
      </c>
      <c r="H170" s="94"/>
      <c r="I170" s="94"/>
      <c r="J170" s="94"/>
      <c r="K170" s="94"/>
      <c r="L170" s="94"/>
      <c r="M170" s="94"/>
    </row>
    <row r="171" spans="1:31" ht="15.75" x14ac:dyDescent="0.25">
      <c r="A171" s="46" t="s">
        <v>37</v>
      </c>
      <c r="B171" s="46">
        <v>141</v>
      </c>
      <c r="C171" s="46">
        <v>114</v>
      </c>
      <c r="D171" s="67" t="s">
        <v>77</v>
      </c>
      <c r="E171" s="46"/>
      <c r="G171" s="52" t="s">
        <v>50</v>
      </c>
      <c r="H171" s="52">
        <v>2</v>
      </c>
      <c r="I171" s="52">
        <v>2</v>
      </c>
      <c r="J171" s="52">
        <v>2</v>
      </c>
      <c r="K171" s="52">
        <v>2</v>
      </c>
      <c r="L171" s="52">
        <v>2</v>
      </c>
      <c r="M171" s="52">
        <v>10</v>
      </c>
    </row>
    <row r="172" spans="1:31" ht="15.75" x14ac:dyDescent="0.25">
      <c r="A172" s="46" t="s">
        <v>37</v>
      </c>
      <c r="B172" s="46">
        <v>141</v>
      </c>
      <c r="C172" s="46">
        <v>114</v>
      </c>
      <c r="D172" s="67" t="s">
        <v>77</v>
      </c>
      <c r="E172" s="46"/>
      <c r="G172" s="52" t="s">
        <v>51</v>
      </c>
      <c r="H172" s="52">
        <v>151</v>
      </c>
      <c r="I172" s="52">
        <v>164</v>
      </c>
      <c r="J172" s="52">
        <v>148</v>
      </c>
      <c r="K172" s="52">
        <v>197</v>
      </c>
      <c r="L172" s="52">
        <v>173</v>
      </c>
      <c r="M172" s="52">
        <v>833</v>
      </c>
    </row>
    <row r="173" spans="1:31" ht="15.75" x14ac:dyDescent="0.25">
      <c r="A173" s="46" t="s">
        <v>37</v>
      </c>
      <c r="B173" s="46">
        <v>136</v>
      </c>
      <c r="C173" s="46">
        <v>115</v>
      </c>
      <c r="D173" s="67" t="s">
        <v>77</v>
      </c>
      <c r="E173" s="46"/>
      <c r="G173" s="52" t="s">
        <v>52</v>
      </c>
      <c r="H173" s="52">
        <v>75.5</v>
      </c>
      <c r="I173" s="52">
        <v>82</v>
      </c>
      <c r="J173" s="52">
        <v>74</v>
      </c>
      <c r="K173" s="52">
        <v>98.5</v>
      </c>
      <c r="L173" s="52">
        <v>86.5</v>
      </c>
      <c r="M173" s="52">
        <v>83.3</v>
      </c>
    </row>
    <row r="174" spans="1:31" ht="15.75" x14ac:dyDescent="0.25">
      <c r="A174" s="46" t="s">
        <v>40</v>
      </c>
      <c r="B174" s="46">
        <v>122</v>
      </c>
      <c r="C174" s="46">
        <v>84</v>
      </c>
      <c r="D174" s="67" t="s">
        <v>77</v>
      </c>
      <c r="E174" s="46"/>
      <c r="G174" s="52" t="s">
        <v>53</v>
      </c>
      <c r="H174" s="52">
        <v>220.5</v>
      </c>
      <c r="I174" s="52">
        <v>242</v>
      </c>
      <c r="J174" s="52">
        <v>2</v>
      </c>
      <c r="K174" s="52">
        <v>544.5</v>
      </c>
      <c r="L174" s="52">
        <v>1200.5</v>
      </c>
      <c r="M174" s="52">
        <v>332.23333333333397</v>
      </c>
    </row>
    <row r="175" spans="1:31" ht="15.75" x14ac:dyDescent="0.25">
      <c r="A175" s="46" t="s">
        <v>37</v>
      </c>
      <c r="B175" s="46">
        <v>110</v>
      </c>
      <c r="C175" s="46">
        <v>116</v>
      </c>
      <c r="D175" s="67" t="s">
        <v>77</v>
      </c>
      <c r="E175" s="46"/>
      <c r="G175" s="52"/>
      <c r="H175" s="52"/>
      <c r="I175" s="52"/>
      <c r="J175" s="52"/>
      <c r="K175" s="52"/>
      <c r="L175" s="52"/>
      <c r="M175" s="52"/>
    </row>
    <row r="176" spans="1:31" ht="16.5" thickBot="1" x14ac:dyDescent="0.3">
      <c r="A176" s="46" t="s">
        <v>37</v>
      </c>
      <c r="B176" s="46">
        <v>110</v>
      </c>
      <c r="C176" s="46">
        <v>116</v>
      </c>
      <c r="D176" s="67" t="s">
        <v>77</v>
      </c>
      <c r="E176" s="46"/>
      <c r="G176" s="94" t="s">
        <v>89</v>
      </c>
      <c r="H176" s="94"/>
      <c r="I176" s="94"/>
      <c r="J176" s="94"/>
      <c r="K176" s="94"/>
      <c r="L176" s="94"/>
      <c r="M176" s="94"/>
    </row>
    <row r="177" spans="1:13" ht="15.75" x14ac:dyDescent="0.25">
      <c r="A177" s="46" t="s">
        <v>40</v>
      </c>
      <c r="B177" s="46">
        <v>122</v>
      </c>
      <c r="C177" s="46">
        <v>84</v>
      </c>
      <c r="D177" s="67" t="s">
        <v>77</v>
      </c>
      <c r="E177" s="46"/>
      <c r="G177" s="52" t="s">
        <v>50</v>
      </c>
      <c r="H177" s="52">
        <v>2</v>
      </c>
      <c r="I177" s="52">
        <v>2</v>
      </c>
      <c r="J177" s="52">
        <v>2</v>
      </c>
      <c r="K177" s="52">
        <v>2</v>
      </c>
      <c r="L177" s="52">
        <v>2</v>
      </c>
      <c r="M177" s="52">
        <v>10</v>
      </c>
    </row>
    <row r="178" spans="1:13" ht="15.75" x14ac:dyDescent="0.25">
      <c r="A178" s="46" t="s">
        <v>37</v>
      </c>
      <c r="B178" s="46">
        <v>140</v>
      </c>
      <c r="C178" s="46">
        <v>120</v>
      </c>
      <c r="D178" s="67" t="s">
        <v>77</v>
      </c>
      <c r="E178" s="46"/>
      <c r="G178" s="52" t="s">
        <v>51</v>
      </c>
      <c r="H178" s="52">
        <v>147</v>
      </c>
      <c r="I178" s="52">
        <v>145</v>
      </c>
      <c r="J178" s="52">
        <v>208</v>
      </c>
      <c r="K178" s="52">
        <v>212</v>
      </c>
      <c r="L178" s="52">
        <v>214</v>
      </c>
      <c r="M178" s="52">
        <v>926</v>
      </c>
    </row>
    <row r="179" spans="1:13" ht="15.75" x14ac:dyDescent="0.25">
      <c r="A179" s="46" t="s">
        <v>38</v>
      </c>
      <c r="B179" s="46">
        <v>141</v>
      </c>
      <c r="C179" s="46">
        <v>114</v>
      </c>
      <c r="D179" s="67" t="s">
        <v>77</v>
      </c>
      <c r="E179" s="46"/>
      <c r="G179" s="52" t="s">
        <v>52</v>
      </c>
      <c r="H179" s="52">
        <v>73.5</v>
      </c>
      <c r="I179" s="52">
        <v>72.5</v>
      </c>
      <c r="J179" s="52">
        <v>104</v>
      </c>
      <c r="K179" s="52">
        <v>106</v>
      </c>
      <c r="L179" s="52">
        <v>107</v>
      </c>
      <c r="M179" s="52">
        <v>92.6</v>
      </c>
    </row>
    <row r="180" spans="1:13" ht="15.75" x14ac:dyDescent="0.25">
      <c r="A180" s="46" t="s">
        <v>37</v>
      </c>
      <c r="B180" s="46">
        <v>164</v>
      </c>
      <c r="C180" s="46">
        <v>121</v>
      </c>
      <c r="D180" s="67" t="s">
        <v>77</v>
      </c>
      <c r="E180" s="46"/>
      <c r="G180" s="52" t="s">
        <v>53</v>
      </c>
      <c r="H180" s="52">
        <v>312.5</v>
      </c>
      <c r="I180" s="52">
        <v>24.5</v>
      </c>
      <c r="J180" s="52">
        <v>6272</v>
      </c>
      <c r="K180" s="52">
        <v>5832</v>
      </c>
      <c r="L180" s="52">
        <v>4050</v>
      </c>
      <c r="M180" s="52">
        <v>2118.0444444444438</v>
      </c>
    </row>
    <row r="181" spans="1:13" ht="15.75" x14ac:dyDescent="0.25">
      <c r="A181" s="46" t="s">
        <v>38</v>
      </c>
      <c r="B181" s="46">
        <v>141</v>
      </c>
      <c r="C181" s="46">
        <v>114</v>
      </c>
      <c r="D181" s="67" t="s">
        <v>77</v>
      </c>
      <c r="E181" s="46"/>
      <c r="G181" s="52"/>
      <c r="H181" s="52"/>
      <c r="I181" s="52"/>
      <c r="J181" s="52"/>
      <c r="K181" s="52"/>
      <c r="L181" s="52"/>
      <c r="M181" s="52"/>
    </row>
    <row r="182" spans="1:13" ht="16.5" thickBot="1" x14ac:dyDescent="0.3">
      <c r="A182" s="46" t="s">
        <v>37</v>
      </c>
      <c r="B182" s="46">
        <v>164</v>
      </c>
      <c r="C182" s="46">
        <v>121</v>
      </c>
      <c r="D182" s="67" t="s">
        <v>77</v>
      </c>
      <c r="E182" s="46"/>
      <c r="G182" s="94" t="s">
        <v>88</v>
      </c>
      <c r="H182" s="94"/>
      <c r="I182" s="94"/>
      <c r="J182" s="94"/>
      <c r="K182" s="94"/>
      <c r="L182" s="94"/>
      <c r="M182" s="94"/>
    </row>
    <row r="183" spans="1:13" ht="15.75" x14ac:dyDescent="0.25">
      <c r="A183" s="46" t="s">
        <v>37</v>
      </c>
      <c r="B183" s="66">
        <v>183</v>
      </c>
      <c r="C183" s="66">
        <v>123</v>
      </c>
      <c r="D183" s="66" t="s">
        <v>78</v>
      </c>
      <c r="E183" s="46"/>
      <c r="G183" s="52" t="s">
        <v>50</v>
      </c>
      <c r="H183" s="52">
        <v>2</v>
      </c>
      <c r="I183" s="52">
        <v>2</v>
      </c>
      <c r="J183" s="52">
        <v>2</v>
      </c>
      <c r="K183" s="52">
        <v>2</v>
      </c>
      <c r="L183" s="52">
        <v>2</v>
      </c>
      <c r="M183" s="52">
        <v>10</v>
      </c>
    </row>
    <row r="184" spans="1:13" ht="15.75" x14ac:dyDescent="0.25">
      <c r="A184" s="46" t="s">
        <v>38</v>
      </c>
      <c r="B184" s="46">
        <v>181</v>
      </c>
      <c r="C184" s="46">
        <v>152</v>
      </c>
      <c r="D184" s="67" t="s">
        <v>77</v>
      </c>
      <c r="E184" s="46"/>
      <c r="G184" s="52" t="s">
        <v>51</v>
      </c>
      <c r="H184" s="52">
        <v>271</v>
      </c>
      <c r="I184" s="52">
        <v>239</v>
      </c>
      <c r="J184" s="52">
        <v>270</v>
      </c>
      <c r="K184" s="52">
        <v>246</v>
      </c>
      <c r="L184" s="52">
        <v>276</v>
      </c>
      <c r="M184" s="52">
        <v>1302</v>
      </c>
    </row>
    <row r="185" spans="1:13" ht="15.75" x14ac:dyDescent="0.25">
      <c r="A185" s="46" t="s">
        <v>40</v>
      </c>
      <c r="B185" s="46">
        <v>110</v>
      </c>
      <c r="C185" s="46">
        <v>86</v>
      </c>
      <c r="D185" s="67" t="s">
        <v>77</v>
      </c>
      <c r="E185" s="46"/>
      <c r="G185" s="52" t="s">
        <v>52</v>
      </c>
      <c r="H185" s="52">
        <v>135.5</v>
      </c>
      <c r="I185" s="52">
        <v>119.5</v>
      </c>
      <c r="J185" s="52">
        <v>135</v>
      </c>
      <c r="K185" s="52">
        <v>123</v>
      </c>
      <c r="L185" s="52">
        <v>138</v>
      </c>
      <c r="M185" s="52">
        <v>130.19999999999999</v>
      </c>
    </row>
    <row r="186" spans="1:13" ht="15.75" x14ac:dyDescent="0.25">
      <c r="A186" s="46" t="s">
        <v>40</v>
      </c>
      <c r="B186" s="46">
        <v>110</v>
      </c>
      <c r="C186" s="46">
        <v>86</v>
      </c>
      <c r="D186" s="67" t="s">
        <v>77</v>
      </c>
      <c r="E186" s="46"/>
      <c r="G186" s="52" t="s">
        <v>53</v>
      </c>
      <c r="H186" s="52">
        <v>760.5</v>
      </c>
      <c r="I186" s="52">
        <v>24.5</v>
      </c>
      <c r="J186" s="52">
        <v>8450</v>
      </c>
      <c r="K186" s="52">
        <v>5618</v>
      </c>
      <c r="L186" s="52">
        <v>1152</v>
      </c>
      <c r="M186" s="52">
        <v>1840.1777777777784</v>
      </c>
    </row>
    <row r="187" spans="1:13" ht="15.75" x14ac:dyDescent="0.25">
      <c r="A187" s="46" t="s">
        <v>37</v>
      </c>
      <c r="B187" s="46">
        <v>183</v>
      </c>
      <c r="C187" s="46">
        <v>123</v>
      </c>
      <c r="D187" s="67" t="s">
        <v>78</v>
      </c>
      <c r="E187" s="46"/>
      <c r="G187" s="52"/>
      <c r="H187" s="52"/>
      <c r="I187" s="52"/>
      <c r="J187" s="52"/>
      <c r="K187" s="52"/>
      <c r="L187" s="52"/>
      <c r="M187" s="52"/>
    </row>
    <row r="188" spans="1:13" ht="16.5" thickBot="1" x14ac:dyDescent="0.3">
      <c r="A188" s="46" t="s">
        <v>37</v>
      </c>
      <c r="B188" s="46">
        <v>173</v>
      </c>
      <c r="C188" s="46">
        <v>134</v>
      </c>
      <c r="D188" s="67" t="s">
        <v>77</v>
      </c>
      <c r="E188" s="46"/>
      <c r="G188" s="94" t="s">
        <v>68</v>
      </c>
      <c r="H188" s="94"/>
      <c r="I188" s="94"/>
      <c r="J188" s="94"/>
      <c r="K188" s="94"/>
      <c r="L188"/>
      <c r="M188"/>
    </row>
    <row r="189" spans="1:13" ht="15.75" x14ac:dyDescent="0.25">
      <c r="A189" s="46" t="s">
        <v>40</v>
      </c>
      <c r="B189" s="46">
        <v>122</v>
      </c>
      <c r="C189" s="46">
        <v>88</v>
      </c>
      <c r="D189" s="67" t="s">
        <v>77</v>
      </c>
      <c r="E189" s="46"/>
      <c r="G189" s="52" t="s">
        <v>50</v>
      </c>
      <c r="H189" s="52">
        <v>6</v>
      </c>
      <c r="I189" s="52">
        <v>6</v>
      </c>
      <c r="J189" s="52">
        <v>6</v>
      </c>
      <c r="K189" s="52">
        <v>6</v>
      </c>
      <c r="L189">
        <v>6</v>
      </c>
      <c r="M189"/>
    </row>
    <row r="190" spans="1:13" ht="15.75" x14ac:dyDescent="0.25">
      <c r="A190" s="46" t="s">
        <v>37</v>
      </c>
      <c r="B190" s="46">
        <v>131</v>
      </c>
      <c r="C190" s="46">
        <v>140</v>
      </c>
      <c r="D190" s="67" t="s">
        <v>77</v>
      </c>
      <c r="E190" s="46"/>
      <c r="G190" s="52" t="s">
        <v>51</v>
      </c>
      <c r="H190" s="52">
        <v>569</v>
      </c>
      <c r="I190" s="52">
        <v>548</v>
      </c>
      <c r="J190" s="52">
        <v>626</v>
      </c>
      <c r="K190" s="52">
        <v>655</v>
      </c>
      <c r="L190">
        <v>663</v>
      </c>
      <c r="M190"/>
    </row>
    <row r="191" spans="1:13" ht="15.75" x14ac:dyDescent="0.25">
      <c r="A191" s="46" t="s">
        <v>37</v>
      </c>
      <c r="B191" s="46">
        <v>134</v>
      </c>
      <c r="C191" s="46">
        <v>142</v>
      </c>
      <c r="D191" s="67" t="s">
        <v>77</v>
      </c>
      <c r="E191" s="46"/>
      <c r="G191" s="52" t="s">
        <v>52</v>
      </c>
      <c r="H191" s="52">
        <v>94.833333333333329</v>
      </c>
      <c r="I191" s="52">
        <v>91.333333333333329</v>
      </c>
      <c r="J191" s="52">
        <v>104.33333333333333</v>
      </c>
      <c r="K191" s="52">
        <v>109.16666666666667</v>
      </c>
      <c r="L191">
        <v>110.5</v>
      </c>
      <c r="M191"/>
    </row>
    <row r="192" spans="1:13" ht="15.75" x14ac:dyDescent="0.25">
      <c r="A192" s="46" t="s">
        <v>38</v>
      </c>
      <c r="B192" s="46">
        <v>130</v>
      </c>
      <c r="C192" s="46">
        <v>162</v>
      </c>
      <c r="D192" s="67" t="s">
        <v>77</v>
      </c>
      <c r="E192" s="46"/>
      <c r="G192" s="52" t="s">
        <v>53</v>
      </c>
      <c r="H192" s="52">
        <v>1251.7666666666671</v>
      </c>
      <c r="I192" s="52">
        <v>552.26666666666711</v>
      </c>
      <c r="J192" s="52">
        <v>3689.0666666666671</v>
      </c>
      <c r="K192" s="52">
        <v>2524.9666666666658</v>
      </c>
      <c r="L192">
        <v>1818.3</v>
      </c>
      <c r="M192"/>
    </row>
    <row r="193" spans="1:13" ht="15.75" x14ac:dyDescent="0.25">
      <c r="A193" s="46" t="s">
        <v>40</v>
      </c>
      <c r="B193" s="46">
        <v>109</v>
      </c>
      <c r="C193" s="46">
        <v>90</v>
      </c>
      <c r="D193" s="67" t="s">
        <v>77</v>
      </c>
      <c r="E193" s="46"/>
      <c r="G193" s="52"/>
      <c r="H193" s="52"/>
      <c r="I193" s="52"/>
      <c r="J193" s="52"/>
      <c r="K193" s="52"/>
      <c r="L193"/>
      <c r="M193"/>
    </row>
    <row r="194" spans="1:13" ht="15.75" x14ac:dyDescent="0.25">
      <c r="A194" s="46" t="s">
        <v>37</v>
      </c>
      <c r="B194" s="46">
        <v>181</v>
      </c>
      <c r="C194" s="46">
        <v>152</v>
      </c>
      <c r="D194" s="67" t="s">
        <v>77</v>
      </c>
      <c r="E194" s="46"/>
      <c r="G194"/>
      <c r="H194"/>
      <c r="I194"/>
      <c r="J194"/>
      <c r="K194"/>
      <c r="L194"/>
      <c r="M194"/>
    </row>
    <row r="195" spans="1:13" ht="16.5" thickBot="1" x14ac:dyDescent="0.3">
      <c r="A195" s="46" t="s">
        <v>40</v>
      </c>
      <c r="B195" s="46">
        <v>122</v>
      </c>
      <c r="C195" s="46">
        <v>92</v>
      </c>
      <c r="D195" s="67" t="s">
        <v>77</v>
      </c>
      <c r="E195" s="46"/>
      <c r="G195" t="s">
        <v>59</v>
      </c>
      <c r="H195"/>
      <c r="I195"/>
      <c r="J195"/>
      <c r="K195"/>
      <c r="L195"/>
      <c r="M195"/>
    </row>
    <row r="196" spans="1:13" ht="15.75" x14ac:dyDescent="0.25">
      <c r="A196" s="46" t="s">
        <v>37</v>
      </c>
      <c r="B196" s="46">
        <v>181</v>
      </c>
      <c r="C196" s="46">
        <v>152</v>
      </c>
      <c r="D196" s="67" t="s">
        <v>77</v>
      </c>
      <c r="E196" s="46"/>
      <c r="G196" s="54" t="s">
        <v>60</v>
      </c>
      <c r="H196" s="54" t="s">
        <v>61</v>
      </c>
      <c r="I196" s="54" t="s">
        <v>8</v>
      </c>
      <c r="J196" s="54" t="s">
        <v>62</v>
      </c>
      <c r="K196" s="54" t="s">
        <v>63</v>
      </c>
      <c r="L196" s="54" t="s">
        <v>64</v>
      </c>
      <c r="M196" s="54" t="s">
        <v>65</v>
      </c>
    </row>
    <row r="197" spans="1:13" ht="15.75" x14ac:dyDescent="0.25">
      <c r="A197" s="46" t="s">
        <v>37</v>
      </c>
      <c r="B197" s="46">
        <v>171</v>
      </c>
      <c r="C197" s="46">
        <v>156</v>
      </c>
      <c r="D197" s="67" t="s">
        <v>77</v>
      </c>
      <c r="E197" s="46"/>
      <c r="G197" s="52" t="s">
        <v>80</v>
      </c>
      <c r="H197" s="52">
        <v>12332.866666666661</v>
      </c>
      <c r="I197" s="52">
        <v>2</v>
      </c>
      <c r="J197" s="52">
        <v>6166.4333333333307</v>
      </c>
      <c r="K197" s="52">
        <v>2.6651827520133686</v>
      </c>
      <c r="L197" s="52">
        <v>0.1022340448330855</v>
      </c>
      <c r="M197" s="52">
        <v>3.6823203436732408</v>
      </c>
    </row>
    <row r="198" spans="1:13" ht="15.75" x14ac:dyDescent="0.25">
      <c r="A198" s="46" t="s">
        <v>37</v>
      </c>
      <c r="B198" s="46">
        <v>141</v>
      </c>
      <c r="C198" s="46">
        <v>160</v>
      </c>
      <c r="D198" s="67" t="s">
        <v>77</v>
      </c>
      <c r="E198" s="46"/>
      <c r="G198" s="52" t="s">
        <v>81</v>
      </c>
      <c r="H198" s="52">
        <v>1765.1333333333314</v>
      </c>
      <c r="I198" s="52">
        <v>4</v>
      </c>
      <c r="J198" s="52">
        <v>441.28333333333285</v>
      </c>
      <c r="K198" s="52">
        <v>0.19072625376381247</v>
      </c>
      <c r="L198" s="52">
        <v>0.93951861617199128</v>
      </c>
      <c r="M198" s="52">
        <v>3.055568275906595</v>
      </c>
    </row>
    <row r="199" spans="1:13" ht="15.75" x14ac:dyDescent="0.25">
      <c r="A199" s="46" t="s">
        <v>40</v>
      </c>
      <c r="B199" s="46">
        <v>122</v>
      </c>
      <c r="C199" s="46">
        <v>92</v>
      </c>
      <c r="D199" s="67" t="s">
        <v>77</v>
      </c>
      <c r="E199" s="46"/>
      <c r="G199" s="52" t="s">
        <v>82</v>
      </c>
      <c r="H199" s="52">
        <v>2143.4666666666672</v>
      </c>
      <c r="I199" s="52">
        <v>8</v>
      </c>
      <c r="J199" s="52">
        <v>267.93333333333339</v>
      </c>
      <c r="K199" s="52">
        <v>0.1158029707106943</v>
      </c>
      <c r="L199" s="52">
        <v>0.99777048619316511</v>
      </c>
      <c r="M199" s="52">
        <v>2.6407968829069026</v>
      </c>
    </row>
    <row r="200" spans="1:13" ht="15.75" x14ac:dyDescent="0.25">
      <c r="A200" s="46" t="s">
        <v>37</v>
      </c>
      <c r="B200" s="46">
        <v>121</v>
      </c>
      <c r="C200" s="46">
        <v>160</v>
      </c>
      <c r="D200" s="67" t="s">
        <v>77</v>
      </c>
      <c r="E200" s="46"/>
      <c r="G200" s="52" t="s">
        <v>83</v>
      </c>
      <c r="H200" s="52">
        <v>34705.5</v>
      </c>
      <c r="I200" s="52">
        <v>15</v>
      </c>
      <c r="J200" s="52">
        <v>2313.6999999999998</v>
      </c>
      <c r="K200" s="52"/>
      <c r="L200" s="52"/>
      <c r="M200" s="52"/>
    </row>
    <row r="201" spans="1:13" ht="15.75" x14ac:dyDescent="0.25">
      <c r="A201" s="46" t="s">
        <v>37</v>
      </c>
      <c r="B201" s="46">
        <v>130</v>
      </c>
      <c r="C201" s="46">
        <v>162</v>
      </c>
      <c r="D201" s="67" t="s">
        <v>77</v>
      </c>
      <c r="E201" s="46"/>
      <c r="G201" s="52"/>
      <c r="H201" s="52"/>
      <c r="I201" s="52"/>
      <c r="J201" s="52"/>
      <c r="K201" s="52"/>
      <c r="L201" s="52"/>
      <c r="M201" s="52"/>
    </row>
    <row r="202" spans="1:13" ht="16.5" thickBot="1" x14ac:dyDescent="0.3">
      <c r="A202" s="46" t="s">
        <v>40</v>
      </c>
      <c r="B202" s="46">
        <v>120</v>
      </c>
      <c r="C202" s="46">
        <v>97</v>
      </c>
      <c r="D202" s="67" t="s">
        <v>77</v>
      </c>
      <c r="E202" s="46"/>
      <c r="G202" s="53" t="s">
        <v>68</v>
      </c>
      <c r="H202" s="53">
        <v>50946.96666666666</v>
      </c>
      <c r="I202" s="53">
        <v>29</v>
      </c>
      <c r="J202" s="53"/>
      <c r="K202" s="53"/>
      <c r="L202" s="53"/>
      <c r="M202" s="53"/>
    </row>
    <row r="203" spans="1:13" ht="15.75" x14ac:dyDescent="0.25">
      <c r="A203" s="46" t="s">
        <v>40</v>
      </c>
      <c r="B203" s="46">
        <v>98</v>
      </c>
      <c r="C203" s="46">
        <v>102</v>
      </c>
      <c r="D203" s="67" t="s">
        <v>77</v>
      </c>
      <c r="E203" s="46"/>
    </row>
    <row r="204" spans="1:13" ht="15.75" x14ac:dyDescent="0.25">
      <c r="A204" s="46" t="s">
        <v>40</v>
      </c>
      <c r="B204" s="46">
        <v>98</v>
      </c>
      <c r="C204" s="46">
        <v>102</v>
      </c>
      <c r="D204" s="67" t="s">
        <v>77</v>
      </c>
      <c r="E204" s="46"/>
    </row>
    <row r="205" spans="1:13" ht="15.75" x14ac:dyDescent="0.25">
      <c r="A205" s="46" t="s">
        <v>40</v>
      </c>
      <c r="B205" s="46">
        <v>98</v>
      </c>
      <c r="C205" s="46">
        <v>102</v>
      </c>
      <c r="D205" s="67" t="s">
        <v>77</v>
      </c>
      <c r="E205" s="46"/>
    </row>
    <row r="206" spans="1:13" ht="15.75" x14ac:dyDescent="0.25">
      <c r="A206" s="46" t="s">
        <v>40</v>
      </c>
      <c r="B206" s="46">
        <v>121</v>
      </c>
      <c r="C206" s="46">
        <v>110</v>
      </c>
      <c r="D206" s="67" t="s">
        <v>77</v>
      </c>
      <c r="E206" s="46"/>
      <c r="G206" s="88" t="s">
        <v>87</v>
      </c>
      <c r="H206" s="89" t="s">
        <v>36</v>
      </c>
      <c r="I206" s="89" t="s">
        <v>39</v>
      </c>
      <c r="J206" s="89" t="s">
        <v>40</v>
      </c>
      <c r="K206" s="89" t="s">
        <v>37</v>
      </c>
      <c r="L206" s="89" t="s">
        <v>38</v>
      </c>
    </row>
    <row r="207" spans="1:13" ht="15.75" x14ac:dyDescent="0.25">
      <c r="A207" s="46" t="s">
        <v>40</v>
      </c>
      <c r="B207" s="46">
        <v>121</v>
      </c>
      <c r="C207" s="46">
        <v>110</v>
      </c>
      <c r="D207" s="67" t="s">
        <v>77</v>
      </c>
      <c r="E207" s="46"/>
      <c r="G207" s="93" t="s">
        <v>90</v>
      </c>
      <c r="H207" s="92">
        <v>65</v>
      </c>
      <c r="I207" s="92">
        <v>71</v>
      </c>
      <c r="J207" s="92">
        <v>73</v>
      </c>
      <c r="K207" s="92">
        <v>82</v>
      </c>
      <c r="L207" s="92">
        <v>62</v>
      </c>
    </row>
    <row r="208" spans="1:13" ht="15.75" x14ac:dyDescent="0.25">
      <c r="A208" s="46" t="s">
        <v>40</v>
      </c>
      <c r="B208" s="46">
        <v>98</v>
      </c>
      <c r="C208" s="46">
        <v>112</v>
      </c>
      <c r="D208" s="67" t="s">
        <v>77</v>
      </c>
      <c r="E208" s="46"/>
      <c r="G208" s="93"/>
      <c r="H208" s="92">
        <v>86</v>
      </c>
      <c r="I208" s="92">
        <v>93</v>
      </c>
      <c r="J208" s="92">
        <v>75</v>
      </c>
      <c r="K208" s="92">
        <v>115</v>
      </c>
      <c r="L208" s="92">
        <v>111</v>
      </c>
    </row>
    <row r="209" spans="1:12" ht="15.75" x14ac:dyDescent="0.25">
      <c r="A209" s="46" t="s">
        <v>40</v>
      </c>
      <c r="B209" s="46">
        <v>146</v>
      </c>
      <c r="C209" s="46">
        <v>116</v>
      </c>
      <c r="D209" s="67" t="s">
        <v>77</v>
      </c>
      <c r="E209" s="46"/>
      <c r="G209" s="93" t="s">
        <v>89</v>
      </c>
      <c r="H209" s="92">
        <v>61</v>
      </c>
      <c r="I209" s="92">
        <v>69</v>
      </c>
      <c r="J209" s="92">
        <v>48</v>
      </c>
      <c r="K209" s="92">
        <v>52</v>
      </c>
      <c r="L209" s="92">
        <v>62</v>
      </c>
    </row>
    <row r="210" spans="1:12" ht="15.75" x14ac:dyDescent="0.25">
      <c r="A210" s="46" t="s">
        <v>40</v>
      </c>
      <c r="B210" s="46">
        <v>146</v>
      </c>
      <c r="C210" s="46">
        <v>116</v>
      </c>
      <c r="D210" s="67" t="s">
        <v>77</v>
      </c>
      <c r="E210" s="46"/>
      <c r="G210" s="93"/>
      <c r="H210" s="92">
        <v>86</v>
      </c>
      <c r="I210" s="92">
        <v>76</v>
      </c>
      <c r="J210" s="92">
        <v>160</v>
      </c>
      <c r="K210" s="92">
        <v>160</v>
      </c>
      <c r="L210" s="92">
        <v>152</v>
      </c>
    </row>
    <row r="211" spans="1:12" ht="15.75" x14ac:dyDescent="0.25">
      <c r="A211" s="46" t="s">
        <v>40</v>
      </c>
      <c r="B211" s="46">
        <v>110</v>
      </c>
      <c r="C211" s="46">
        <v>116</v>
      </c>
      <c r="D211" s="67" t="s">
        <v>77</v>
      </c>
      <c r="E211" s="46"/>
      <c r="G211" s="93" t="s">
        <v>88</v>
      </c>
      <c r="H211" s="92">
        <v>116</v>
      </c>
      <c r="I211" s="92">
        <v>116</v>
      </c>
      <c r="J211" s="92">
        <v>70</v>
      </c>
      <c r="K211" s="92">
        <v>70</v>
      </c>
      <c r="L211" s="92">
        <v>114</v>
      </c>
    </row>
    <row r="212" spans="1:12" ht="15.75" x14ac:dyDescent="0.25">
      <c r="A212" s="46" t="s">
        <v>40</v>
      </c>
      <c r="B212" s="46">
        <v>151</v>
      </c>
      <c r="C212" s="46">
        <v>143</v>
      </c>
      <c r="D212" s="67" t="s">
        <v>77</v>
      </c>
      <c r="E212" s="46"/>
      <c r="G212" s="93"/>
      <c r="H212" s="92">
        <v>155</v>
      </c>
      <c r="I212" s="92">
        <v>123</v>
      </c>
      <c r="J212" s="92">
        <v>200</v>
      </c>
      <c r="K212" s="92">
        <v>176</v>
      </c>
      <c r="L212" s="92">
        <v>162</v>
      </c>
    </row>
    <row r="213" spans="1:12" ht="15.75" x14ac:dyDescent="0.25">
      <c r="A213" s="46" t="s">
        <v>40</v>
      </c>
      <c r="B213" s="46">
        <v>156</v>
      </c>
      <c r="C213" s="46">
        <v>145</v>
      </c>
      <c r="D213" s="67" t="s">
        <v>77</v>
      </c>
      <c r="E213" s="46"/>
    </row>
    <row r="214" spans="1:12" ht="15.75" x14ac:dyDescent="0.25">
      <c r="A214" s="46" t="s">
        <v>37</v>
      </c>
      <c r="B214" s="66">
        <v>258</v>
      </c>
      <c r="C214" s="66">
        <v>176</v>
      </c>
      <c r="D214" s="66" t="s">
        <v>77</v>
      </c>
      <c r="E214" s="46"/>
    </row>
    <row r="215" spans="1:12" ht="15.75" x14ac:dyDescent="0.25">
      <c r="A215" s="46" t="s">
        <v>40</v>
      </c>
      <c r="B215" s="46">
        <v>181</v>
      </c>
      <c r="C215" s="46">
        <v>160</v>
      </c>
      <c r="D215" s="67" t="s">
        <v>77</v>
      </c>
      <c r="E215" s="46"/>
    </row>
    <row r="216" spans="1:12" ht="15.75" x14ac:dyDescent="0.25">
      <c r="A216" s="46" t="s">
        <v>40</v>
      </c>
      <c r="B216" s="46">
        <v>121</v>
      </c>
      <c r="C216" s="46">
        <v>160</v>
      </c>
      <c r="D216" s="67" t="s">
        <v>77</v>
      </c>
      <c r="E216" s="46"/>
    </row>
    <row r="217" spans="1:12" ht="15.75" x14ac:dyDescent="0.25">
      <c r="A217" s="46" t="s">
        <v>40</v>
      </c>
      <c r="B217" s="46">
        <v>181</v>
      </c>
      <c r="C217" s="46">
        <v>160</v>
      </c>
      <c r="D217" s="67" t="s">
        <v>77</v>
      </c>
      <c r="E217" s="46"/>
    </row>
    <row r="218" spans="1:12" ht="15.75" x14ac:dyDescent="0.25">
      <c r="A218" s="46" t="s">
        <v>40</v>
      </c>
      <c r="B218" s="46">
        <v>171</v>
      </c>
      <c r="C218" s="46">
        <v>161</v>
      </c>
      <c r="D218" s="67" t="s">
        <v>77</v>
      </c>
      <c r="E218" s="46"/>
    </row>
    <row r="219" spans="1:12" ht="15.75" x14ac:dyDescent="0.25">
      <c r="A219" s="46" t="s">
        <v>40</v>
      </c>
      <c r="B219" s="46">
        <v>171</v>
      </c>
      <c r="C219" s="46">
        <v>161</v>
      </c>
      <c r="D219" s="67" t="s">
        <v>77</v>
      </c>
      <c r="E219" s="46"/>
    </row>
    <row r="220" spans="1:12" ht="15.75" x14ac:dyDescent="0.25">
      <c r="A220" s="46" t="s">
        <v>40</v>
      </c>
      <c r="B220" s="46">
        <v>181</v>
      </c>
      <c r="C220" s="46">
        <v>200</v>
      </c>
      <c r="D220" s="67" t="s">
        <v>77</v>
      </c>
      <c r="E220" s="46"/>
    </row>
    <row r="222" spans="1:12" ht="15.75" x14ac:dyDescent="0.25">
      <c r="A222" s="88" t="s">
        <v>87</v>
      </c>
      <c r="B222" s="88" t="s">
        <v>35</v>
      </c>
      <c r="C222" s="90" t="s">
        <v>34</v>
      </c>
    </row>
    <row r="223" spans="1:12" ht="15.75" hidden="1" x14ac:dyDescent="0.25">
      <c r="A223" s="66" t="s">
        <v>88</v>
      </c>
      <c r="B223" s="89" t="s">
        <v>36</v>
      </c>
      <c r="C223" s="91">
        <v>155</v>
      </c>
    </row>
    <row r="224" spans="1:12" ht="15.75" hidden="1" x14ac:dyDescent="0.25">
      <c r="A224" s="66" t="s">
        <v>88</v>
      </c>
      <c r="B224" s="89" t="s">
        <v>37</v>
      </c>
      <c r="C224" s="91">
        <v>70</v>
      </c>
    </row>
    <row r="225" spans="1:3" ht="15.75" hidden="1" x14ac:dyDescent="0.25">
      <c r="A225" s="66" t="s">
        <v>88</v>
      </c>
      <c r="B225" s="89" t="s">
        <v>37</v>
      </c>
      <c r="C225" s="91">
        <v>95</v>
      </c>
    </row>
    <row r="226" spans="1:3" ht="15.75" x14ac:dyDescent="0.25">
      <c r="A226" s="66" t="s">
        <v>88</v>
      </c>
      <c r="B226" s="89" t="s">
        <v>38</v>
      </c>
      <c r="C226" s="91">
        <v>123</v>
      </c>
    </row>
    <row r="227" spans="1:3" ht="15.75" hidden="1" x14ac:dyDescent="0.25">
      <c r="A227" s="66" t="s">
        <v>88</v>
      </c>
      <c r="B227" s="89" t="s">
        <v>39</v>
      </c>
      <c r="C227" s="91">
        <v>123</v>
      </c>
    </row>
    <row r="228" spans="1:3" ht="15.75" hidden="1" x14ac:dyDescent="0.25">
      <c r="A228" s="66" t="s">
        <v>88</v>
      </c>
      <c r="B228" s="89" t="s">
        <v>37</v>
      </c>
      <c r="C228" s="91">
        <v>95</v>
      </c>
    </row>
    <row r="229" spans="1:3" ht="15.75" hidden="1" x14ac:dyDescent="0.25">
      <c r="A229" s="66" t="s">
        <v>89</v>
      </c>
      <c r="B229" s="89" t="s">
        <v>37</v>
      </c>
      <c r="C229" s="91">
        <v>52</v>
      </c>
    </row>
    <row r="230" spans="1:3" ht="15.75" hidden="1" x14ac:dyDescent="0.25">
      <c r="A230" s="66" t="s">
        <v>88</v>
      </c>
      <c r="B230" s="89" t="s">
        <v>37</v>
      </c>
      <c r="C230" s="91">
        <v>95</v>
      </c>
    </row>
    <row r="231" spans="1:3" ht="15.75" hidden="1" x14ac:dyDescent="0.25">
      <c r="A231" s="66" t="s">
        <v>88</v>
      </c>
      <c r="B231" s="89" t="s">
        <v>37</v>
      </c>
      <c r="C231" s="91">
        <v>95</v>
      </c>
    </row>
    <row r="232" spans="1:3" ht="15.75" hidden="1" x14ac:dyDescent="0.25">
      <c r="A232" s="66" t="s">
        <v>88</v>
      </c>
      <c r="B232" s="89" t="s">
        <v>40</v>
      </c>
      <c r="C232" s="91">
        <v>143</v>
      </c>
    </row>
    <row r="233" spans="1:3" ht="15.75" hidden="1" x14ac:dyDescent="0.25">
      <c r="A233" s="66" t="s">
        <v>88</v>
      </c>
      <c r="B233" s="89" t="s">
        <v>37</v>
      </c>
      <c r="C233" s="91">
        <v>97</v>
      </c>
    </row>
    <row r="234" spans="1:3" ht="15.75" hidden="1" x14ac:dyDescent="0.25">
      <c r="A234" s="66" t="s">
        <v>88</v>
      </c>
      <c r="B234" s="89" t="s">
        <v>37</v>
      </c>
      <c r="C234" s="91">
        <v>97</v>
      </c>
    </row>
    <row r="235" spans="1:3" ht="15.75" hidden="1" x14ac:dyDescent="0.25">
      <c r="A235" s="66" t="s">
        <v>88</v>
      </c>
      <c r="B235" s="89" t="s">
        <v>37</v>
      </c>
      <c r="C235" s="91">
        <v>101</v>
      </c>
    </row>
    <row r="236" spans="1:3" ht="15.75" hidden="1" x14ac:dyDescent="0.25">
      <c r="A236" s="66" t="s">
        <v>88</v>
      </c>
      <c r="B236" s="89" t="s">
        <v>40</v>
      </c>
      <c r="C236" s="91">
        <v>200</v>
      </c>
    </row>
    <row r="237" spans="1:3" ht="15.75" hidden="1" x14ac:dyDescent="0.25">
      <c r="A237" s="66" t="s">
        <v>88</v>
      </c>
      <c r="B237" s="89" t="s">
        <v>37</v>
      </c>
      <c r="C237" s="91">
        <v>101</v>
      </c>
    </row>
    <row r="238" spans="1:3" ht="15.75" x14ac:dyDescent="0.25">
      <c r="A238" s="66" t="s">
        <v>88</v>
      </c>
      <c r="B238" s="89" t="s">
        <v>38</v>
      </c>
      <c r="C238" s="91">
        <v>162</v>
      </c>
    </row>
    <row r="239" spans="1:3" ht="15.75" hidden="1" x14ac:dyDescent="0.25">
      <c r="A239" s="66" t="s">
        <v>89</v>
      </c>
      <c r="B239" s="89" t="s">
        <v>37</v>
      </c>
      <c r="C239" s="91">
        <v>52</v>
      </c>
    </row>
    <row r="240" spans="1:3" ht="15.75" hidden="1" x14ac:dyDescent="0.25">
      <c r="A240" s="66" t="s">
        <v>88</v>
      </c>
      <c r="B240" s="89" t="s">
        <v>37</v>
      </c>
      <c r="C240" s="91">
        <v>106</v>
      </c>
    </row>
    <row r="241" spans="1:3" ht="15.75" hidden="1" x14ac:dyDescent="0.25">
      <c r="A241" s="66" t="s">
        <v>88</v>
      </c>
      <c r="B241" s="89" t="s">
        <v>40</v>
      </c>
      <c r="C241" s="91">
        <v>160</v>
      </c>
    </row>
    <row r="242" spans="1:3" ht="15.75" hidden="1" x14ac:dyDescent="0.25">
      <c r="A242" s="66" t="s">
        <v>88</v>
      </c>
      <c r="B242" s="89" t="s">
        <v>37</v>
      </c>
      <c r="C242" s="91">
        <v>112</v>
      </c>
    </row>
    <row r="243" spans="1:3" ht="15.75" hidden="1" x14ac:dyDescent="0.25">
      <c r="A243" s="66" t="s">
        <v>88</v>
      </c>
      <c r="B243" s="89" t="s">
        <v>37</v>
      </c>
      <c r="C243" s="91">
        <v>114</v>
      </c>
    </row>
    <row r="244" spans="1:3" ht="15.75" hidden="1" x14ac:dyDescent="0.25">
      <c r="A244" s="66" t="s">
        <v>89</v>
      </c>
      <c r="B244" s="89" t="s">
        <v>40</v>
      </c>
      <c r="C244" s="91">
        <v>48</v>
      </c>
    </row>
    <row r="245" spans="1:3" ht="15.75" hidden="1" x14ac:dyDescent="0.25">
      <c r="A245" s="66" t="s">
        <v>88</v>
      </c>
      <c r="B245" s="89" t="s">
        <v>37</v>
      </c>
      <c r="C245" s="91">
        <v>114</v>
      </c>
    </row>
    <row r="246" spans="1:3" ht="15.75" hidden="1" x14ac:dyDescent="0.25">
      <c r="A246" s="66" t="s">
        <v>89</v>
      </c>
      <c r="B246" s="89" t="s">
        <v>37</v>
      </c>
      <c r="C246" s="91">
        <v>55</v>
      </c>
    </row>
    <row r="247" spans="1:3" ht="15.75" hidden="1" x14ac:dyDescent="0.25">
      <c r="A247" s="66" t="s">
        <v>88</v>
      </c>
      <c r="B247" s="89" t="s">
        <v>36</v>
      </c>
      <c r="C247" s="91">
        <v>116</v>
      </c>
    </row>
    <row r="248" spans="1:3" ht="15.75" hidden="1" x14ac:dyDescent="0.25">
      <c r="A248" s="66" t="s">
        <v>90</v>
      </c>
      <c r="B248" s="89" t="s">
        <v>37</v>
      </c>
      <c r="C248" s="91">
        <v>115</v>
      </c>
    </row>
    <row r="249" spans="1:3" ht="15.75" hidden="1" x14ac:dyDescent="0.25">
      <c r="A249" s="66" t="s">
        <v>88</v>
      </c>
      <c r="B249" s="89" t="s">
        <v>40</v>
      </c>
      <c r="C249" s="91">
        <v>160</v>
      </c>
    </row>
    <row r="250" spans="1:3" ht="15.75" hidden="1" x14ac:dyDescent="0.25">
      <c r="A250" s="66" t="s">
        <v>88</v>
      </c>
      <c r="B250" s="89" t="s">
        <v>37</v>
      </c>
      <c r="C250" s="91">
        <v>114</v>
      </c>
    </row>
    <row r="251" spans="1:3" ht="15.75" hidden="1" x14ac:dyDescent="0.25">
      <c r="A251" s="66" t="s">
        <v>88</v>
      </c>
      <c r="B251" s="89" t="s">
        <v>37</v>
      </c>
      <c r="C251" s="91">
        <v>114</v>
      </c>
    </row>
    <row r="252" spans="1:3" ht="15.75" hidden="1" x14ac:dyDescent="0.25">
      <c r="A252" s="66" t="s">
        <v>88</v>
      </c>
      <c r="B252" s="89" t="s">
        <v>37</v>
      </c>
      <c r="C252" s="91">
        <v>120</v>
      </c>
    </row>
    <row r="253" spans="1:3" ht="15.75" hidden="1" x14ac:dyDescent="0.25">
      <c r="A253" s="66" t="s">
        <v>88</v>
      </c>
      <c r="B253" s="89" t="s">
        <v>37</v>
      </c>
      <c r="C253" s="91">
        <v>121</v>
      </c>
    </row>
    <row r="254" spans="1:3" ht="15.75" hidden="1" x14ac:dyDescent="0.25">
      <c r="A254" s="66" t="s">
        <v>88</v>
      </c>
      <c r="B254" s="89" t="s">
        <v>40</v>
      </c>
      <c r="C254" s="91">
        <v>161</v>
      </c>
    </row>
    <row r="255" spans="1:3" ht="15.75" x14ac:dyDescent="0.25">
      <c r="A255" s="66" t="s">
        <v>88</v>
      </c>
      <c r="B255" s="89" t="s">
        <v>38</v>
      </c>
      <c r="C255" s="91">
        <v>114</v>
      </c>
    </row>
    <row r="256" spans="1:3" ht="15.75" hidden="1" x14ac:dyDescent="0.25">
      <c r="A256" s="66" t="s">
        <v>88</v>
      </c>
      <c r="B256" s="89" t="s">
        <v>37</v>
      </c>
      <c r="C256" s="91">
        <v>121</v>
      </c>
    </row>
    <row r="257" spans="1:3" ht="15.75" hidden="1" x14ac:dyDescent="0.25">
      <c r="A257" s="66" t="s">
        <v>88</v>
      </c>
      <c r="B257" s="89" t="s">
        <v>40</v>
      </c>
      <c r="C257" s="91">
        <v>161</v>
      </c>
    </row>
    <row r="258" spans="1:3" ht="15.75" hidden="1" x14ac:dyDescent="0.25">
      <c r="A258" s="66" t="s">
        <v>88</v>
      </c>
      <c r="B258" s="89" t="s">
        <v>37</v>
      </c>
      <c r="C258" s="91">
        <v>123</v>
      </c>
    </row>
    <row r="259" spans="1:3" ht="15.75" hidden="1" x14ac:dyDescent="0.25">
      <c r="A259" s="66" t="s">
        <v>88</v>
      </c>
      <c r="B259" s="89" t="s">
        <v>37</v>
      </c>
      <c r="C259" s="91">
        <v>123</v>
      </c>
    </row>
    <row r="260" spans="1:3" ht="15.75" hidden="1" x14ac:dyDescent="0.25">
      <c r="A260" s="66" t="s">
        <v>88</v>
      </c>
      <c r="B260" s="89" t="s">
        <v>37</v>
      </c>
      <c r="C260" s="91">
        <v>134</v>
      </c>
    </row>
    <row r="261" spans="1:3" ht="15.75" hidden="1" x14ac:dyDescent="0.25">
      <c r="A261" s="66" t="s">
        <v>89</v>
      </c>
      <c r="B261" s="89" t="s">
        <v>37</v>
      </c>
      <c r="C261" s="91">
        <v>56</v>
      </c>
    </row>
    <row r="262" spans="1:3" ht="15.75" hidden="1" x14ac:dyDescent="0.25">
      <c r="A262" s="66" t="s">
        <v>89</v>
      </c>
      <c r="B262" s="89" t="s">
        <v>40</v>
      </c>
      <c r="C262" s="91">
        <v>56</v>
      </c>
    </row>
    <row r="263" spans="1:3" ht="15.75" hidden="1" x14ac:dyDescent="0.25">
      <c r="A263" s="66" t="s">
        <v>89</v>
      </c>
      <c r="B263" s="89" t="s">
        <v>38</v>
      </c>
      <c r="C263" s="91">
        <v>62</v>
      </c>
    </row>
    <row r="264" spans="1:3" ht="15.75" hidden="1" x14ac:dyDescent="0.25">
      <c r="A264" s="66" t="s">
        <v>89</v>
      </c>
      <c r="B264" s="89" t="s">
        <v>37</v>
      </c>
      <c r="C264" s="91">
        <v>68</v>
      </c>
    </row>
    <row r="265" spans="1:3" ht="15.75" hidden="1" x14ac:dyDescent="0.25">
      <c r="A265" s="66" t="s">
        <v>89</v>
      </c>
      <c r="B265" s="89" t="s">
        <v>37</v>
      </c>
      <c r="C265" s="91">
        <v>68</v>
      </c>
    </row>
    <row r="266" spans="1:3" ht="15.75" hidden="1" x14ac:dyDescent="0.25">
      <c r="A266" s="66" t="s">
        <v>89</v>
      </c>
      <c r="B266" s="89" t="s">
        <v>37</v>
      </c>
      <c r="C266" s="91">
        <v>68</v>
      </c>
    </row>
    <row r="267" spans="1:3" ht="15.75" x14ac:dyDescent="0.25">
      <c r="A267" s="66" t="s">
        <v>88</v>
      </c>
      <c r="B267" s="89" t="s">
        <v>38</v>
      </c>
      <c r="C267" s="91">
        <v>114</v>
      </c>
    </row>
    <row r="268" spans="1:3" ht="15.75" hidden="1" x14ac:dyDescent="0.25">
      <c r="A268" s="66" t="s">
        <v>88</v>
      </c>
      <c r="B268" s="89" t="s">
        <v>37</v>
      </c>
      <c r="C268" s="91">
        <v>142</v>
      </c>
    </row>
    <row r="269" spans="1:3" ht="15.75" hidden="1" x14ac:dyDescent="0.25">
      <c r="A269" s="66" t="s">
        <v>89</v>
      </c>
      <c r="B269" s="89" t="s">
        <v>40</v>
      </c>
      <c r="C269" s="91">
        <v>58</v>
      </c>
    </row>
    <row r="270" spans="1:3" ht="15.75" hidden="1" x14ac:dyDescent="0.25">
      <c r="A270" s="66" t="s">
        <v>89</v>
      </c>
      <c r="B270" s="89" t="s">
        <v>37</v>
      </c>
      <c r="C270" s="91">
        <v>68</v>
      </c>
    </row>
    <row r="271" spans="1:3" ht="15.75" hidden="1" x14ac:dyDescent="0.25">
      <c r="A271" s="66" t="s">
        <v>88</v>
      </c>
      <c r="B271" s="89" t="s">
        <v>37</v>
      </c>
      <c r="C271" s="91">
        <v>156</v>
      </c>
    </row>
    <row r="272" spans="1:3" ht="15.75" hidden="1" x14ac:dyDescent="0.25">
      <c r="A272" s="66" t="s">
        <v>89</v>
      </c>
      <c r="B272" s="89" t="s">
        <v>37</v>
      </c>
      <c r="C272" s="91">
        <v>68</v>
      </c>
    </row>
    <row r="273" spans="1:3" ht="15.75" hidden="1" x14ac:dyDescent="0.25">
      <c r="A273" s="66" t="s">
        <v>88</v>
      </c>
      <c r="B273" s="89" t="s">
        <v>37</v>
      </c>
      <c r="C273" s="91">
        <v>160</v>
      </c>
    </row>
    <row r="274" spans="1:3" ht="15.75" hidden="1" x14ac:dyDescent="0.25">
      <c r="A274" s="66" t="s">
        <v>89</v>
      </c>
      <c r="B274" s="89" t="s">
        <v>40</v>
      </c>
      <c r="C274" s="91">
        <v>60</v>
      </c>
    </row>
    <row r="275" spans="1:3" ht="15.75" hidden="1" x14ac:dyDescent="0.25">
      <c r="A275" s="66" t="s">
        <v>90</v>
      </c>
      <c r="B275" s="89" t="s">
        <v>38</v>
      </c>
      <c r="C275" s="91">
        <v>111</v>
      </c>
    </row>
    <row r="276" spans="1:3" ht="15.75" hidden="1" x14ac:dyDescent="0.25">
      <c r="A276" s="66" t="s">
        <v>88</v>
      </c>
      <c r="B276" s="89" t="s">
        <v>40</v>
      </c>
      <c r="C276" s="91">
        <v>116</v>
      </c>
    </row>
    <row r="277" spans="1:3" ht="15.75" hidden="1" x14ac:dyDescent="0.25">
      <c r="A277" s="66" t="s">
        <v>90</v>
      </c>
      <c r="B277" s="89" t="s">
        <v>37</v>
      </c>
      <c r="C277" s="91">
        <v>111</v>
      </c>
    </row>
    <row r="278" spans="1:3" ht="15.75" hidden="1" x14ac:dyDescent="0.25">
      <c r="A278" s="66" t="s">
        <v>89</v>
      </c>
      <c r="B278" s="89" t="s">
        <v>40</v>
      </c>
      <c r="C278" s="91">
        <v>62</v>
      </c>
    </row>
    <row r="279" spans="1:3" ht="15.75" hidden="1" x14ac:dyDescent="0.25">
      <c r="A279" s="66" t="s">
        <v>89</v>
      </c>
      <c r="B279" s="89" t="s">
        <v>40</v>
      </c>
      <c r="C279" s="91">
        <v>62</v>
      </c>
    </row>
    <row r="280" spans="1:3" ht="15.75" hidden="1" x14ac:dyDescent="0.25">
      <c r="A280" s="66" t="s">
        <v>88</v>
      </c>
      <c r="B280" s="89" t="s">
        <v>39</v>
      </c>
      <c r="C280" s="91">
        <v>116</v>
      </c>
    </row>
    <row r="281" spans="1:3" ht="15.75" hidden="1" x14ac:dyDescent="0.25">
      <c r="A281" s="66" t="s">
        <v>89</v>
      </c>
      <c r="B281" s="89" t="s">
        <v>37</v>
      </c>
      <c r="C281" s="91">
        <v>68</v>
      </c>
    </row>
    <row r="282" spans="1:3" ht="15.75" hidden="1" x14ac:dyDescent="0.25">
      <c r="A282" s="66" t="s">
        <v>89</v>
      </c>
      <c r="B282" s="89" t="s">
        <v>37</v>
      </c>
      <c r="C282" s="91">
        <v>68</v>
      </c>
    </row>
    <row r="283" spans="1:3" ht="15.75" hidden="1" x14ac:dyDescent="0.25">
      <c r="A283" s="66" t="s">
        <v>89</v>
      </c>
      <c r="B283" s="89" t="s">
        <v>40</v>
      </c>
      <c r="C283" s="91">
        <v>62</v>
      </c>
    </row>
    <row r="284" spans="1:3" ht="15.75" hidden="1" x14ac:dyDescent="0.25">
      <c r="A284" s="66" t="s">
        <v>89</v>
      </c>
      <c r="B284" s="89" t="s">
        <v>37</v>
      </c>
      <c r="C284" s="91">
        <v>69</v>
      </c>
    </row>
    <row r="285" spans="1:3" ht="15.75" hidden="1" x14ac:dyDescent="0.25">
      <c r="A285" s="66" t="s">
        <v>89</v>
      </c>
      <c r="B285" s="89" t="s">
        <v>37</v>
      </c>
      <c r="C285" s="91">
        <v>69</v>
      </c>
    </row>
    <row r="286" spans="1:3" ht="15.75" hidden="1" x14ac:dyDescent="0.25">
      <c r="A286" s="66" t="s">
        <v>89</v>
      </c>
      <c r="B286" s="89" t="s">
        <v>37</v>
      </c>
      <c r="C286" s="91">
        <v>69</v>
      </c>
    </row>
    <row r="287" spans="1:3" ht="15.75" hidden="1" x14ac:dyDescent="0.25">
      <c r="A287" s="66" t="s">
        <v>89</v>
      </c>
      <c r="B287" s="89" t="s">
        <v>38</v>
      </c>
      <c r="C287" s="91">
        <v>69</v>
      </c>
    </row>
    <row r="288" spans="1:3" ht="15.75" hidden="1" x14ac:dyDescent="0.25">
      <c r="A288" s="66" t="s">
        <v>89</v>
      </c>
      <c r="B288" s="89" t="s">
        <v>37</v>
      </c>
      <c r="C288" s="91">
        <v>69</v>
      </c>
    </row>
    <row r="289" spans="1:3" ht="15.75" hidden="1" x14ac:dyDescent="0.25">
      <c r="A289" s="66" t="s">
        <v>88</v>
      </c>
      <c r="B289" s="89" t="s">
        <v>40</v>
      </c>
      <c r="C289" s="91">
        <v>116</v>
      </c>
    </row>
    <row r="290" spans="1:3" ht="15.75" hidden="1" x14ac:dyDescent="0.25">
      <c r="A290" s="66" t="s">
        <v>89</v>
      </c>
      <c r="B290" s="89" t="s">
        <v>40</v>
      </c>
      <c r="C290" s="91">
        <v>68</v>
      </c>
    </row>
    <row r="291" spans="1:3" ht="15.75" hidden="1" x14ac:dyDescent="0.25">
      <c r="A291" s="66" t="s">
        <v>89</v>
      </c>
      <c r="B291" s="89" t="s">
        <v>40</v>
      </c>
      <c r="C291" s="91">
        <v>68</v>
      </c>
    </row>
    <row r="292" spans="1:3" ht="15.75" hidden="1" x14ac:dyDescent="0.25">
      <c r="A292" s="66" t="s">
        <v>89</v>
      </c>
      <c r="B292" s="89" t="s">
        <v>37</v>
      </c>
      <c r="C292" s="91">
        <v>69</v>
      </c>
    </row>
    <row r="293" spans="1:3" ht="15.75" hidden="1" x14ac:dyDescent="0.25">
      <c r="A293" s="66" t="s">
        <v>89</v>
      </c>
      <c r="B293" s="89" t="s">
        <v>40</v>
      </c>
      <c r="C293" s="91">
        <v>68</v>
      </c>
    </row>
    <row r="294" spans="1:3" ht="15.75" hidden="1" x14ac:dyDescent="0.25">
      <c r="A294" s="66" t="s">
        <v>88</v>
      </c>
      <c r="B294" s="89" t="s">
        <v>39</v>
      </c>
      <c r="C294" s="91">
        <v>116</v>
      </c>
    </row>
    <row r="295" spans="1:3" ht="15.75" hidden="1" x14ac:dyDescent="0.25">
      <c r="A295" s="66" t="s">
        <v>89</v>
      </c>
      <c r="B295" s="89" t="s">
        <v>37</v>
      </c>
      <c r="C295" s="91">
        <v>70</v>
      </c>
    </row>
    <row r="296" spans="1:3" ht="15.75" hidden="1" x14ac:dyDescent="0.25">
      <c r="A296" s="66" t="s">
        <v>88</v>
      </c>
      <c r="B296" s="89" t="s">
        <v>40</v>
      </c>
      <c r="C296" s="91">
        <v>112</v>
      </c>
    </row>
    <row r="297" spans="1:3" ht="15.75" hidden="1" x14ac:dyDescent="0.25">
      <c r="A297" s="66" t="s">
        <v>89</v>
      </c>
      <c r="B297" s="89" t="s">
        <v>37</v>
      </c>
      <c r="C297" s="91">
        <v>70</v>
      </c>
    </row>
    <row r="298" spans="1:3" ht="15.75" hidden="1" x14ac:dyDescent="0.25">
      <c r="A298" s="66" t="s">
        <v>88</v>
      </c>
      <c r="B298" s="89" t="s">
        <v>37</v>
      </c>
      <c r="C298" s="91">
        <v>162</v>
      </c>
    </row>
    <row r="299" spans="1:3" ht="15.75" hidden="1" x14ac:dyDescent="0.25">
      <c r="A299" s="66" t="s">
        <v>89</v>
      </c>
      <c r="B299" s="89" t="s">
        <v>37</v>
      </c>
      <c r="C299" s="91">
        <v>70</v>
      </c>
    </row>
    <row r="300" spans="1:3" ht="15.75" hidden="1" x14ac:dyDescent="0.25">
      <c r="A300" s="66" t="s">
        <v>89</v>
      </c>
      <c r="B300" s="89" t="s">
        <v>37</v>
      </c>
      <c r="C300" s="91">
        <v>70</v>
      </c>
    </row>
    <row r="301" spans="1:3" ht="15.75" hidden="1" x14ac:dyDescent="0.25">
      <c r="A301" s="66" t="s">
        <v>89</v>
      </c>
      <c r="B301" s="89" t="s">
        <v>37</v>
      </c>
      <c r="C301" s="91">
        <v>73</v>
      </c>
    </row>
    <row r="302" spans="1:3" ht="15.75" hidden="1" x14ac:dyDescent="0.25">
      <c r="A302" s="66" t="s">
        <v>90</v>
      </c>
      <c r="B302" s="89" t="s">
        <v>37</v>
      </c>
      <c r="C302" s="91">
        <v>82</v>
      </c>
    </row>
    <row r="303" spans="1:3" ht="15.75" hidden="1" x14ac:dyDescent="0.25">
      <c r="A303" s="66" t="s">
        <v>89</v>
      </c>
      <c r="B303" s="89" t="s">
        <v>40</v>
      </c>
      <c r="C303" s="91">
        <v>68</v>
      </c>
    </row>
    <row r="304" spans="1:3" ht="15.75" hidden="1" x14ac:dyDescent="0.25">
      <c r="A304" s="66" t="s">
        <v>89</v>
      </c>
      <c r="B304" s="89" t="s">
        <v>40</v>
      </c>
      <c r="C304" s="91">
        <v>68</v>
      </c>
    </row>
    <row r="305" spans="1:3" ht="15.75" hidden="1" x14ac:dyDescent="0.25">
      <c r="A305" s="66" t="s">
        <v>89</v>
      </c>
      <c r="B305" s="89" t="s">
        <v>37</v>
      </c>
      <c r="C305" s="91">
        <v>76</v>
      </c>
    </row>
    <row r="306" spans="1:3" ht="15.75" hidden="1" x14ac:dyDescent="0.25">
      <c r="A306" s="66" t="s">
        <v>89</v>
      </c>
      <c r="B306" s="89" t="s">
        <v>38</v>
      </c>
      <c r="C306" s="91">
        <v>69</v>
      </c>
    </row>
    <row r="307" spans="1:3" ht="15.75" hidden="1" x14ac:dyDescent="0.25">
      <c r="A307" s="66" t="s">
        <v>89</v>
      </c>
      <c r="B307" s="89" t="s">
        <v>38</v>
      </c>
      <c r="C307" s="91">
        <v>76</v>
      </c>
    </row>
    <row r="308" spans="1:3" ht="15.75" hidden="1" x14ac:dyDescent="0.25">
      <c r="A308" s="66" t="s">
        <v>89</v>
      </c>
      <c r="B308" s="89" t="s">
        <v>37</v>
      </c>
      <c r="C308" s="91">
        <v>82</v>
      </c>
    </row>
    <row r="309" spans="1:3" ht="15.75" hidden="1" x14ac:dyDescent="0.25">
      <c r="A309" s="66" t="s">
        <v>89</v>
      </c>
      <c r="B309" s="89" t="s">
        <v>40</v>
      </c>
      <c r="C309" s="91">
        <v>68</v>
      </c>
    </row>
    <row r="310" spans="1:3" ht="15.75" hidden="1" x14ac:dyDescent="0.25">
      <c r="A310" s="66" t="s">
        <v>90</v>
      </c>
      <c r="B310" s="89" t="s">
        <v>38</v>
      </c>
      <c r="C310" s="91">
        <v>62</v>
      </c>
    </row>
    <row r="311" spans="1:3" ht="15.75" hidden="1" x14ac:dyDescent="0.25">
      <c r="A311" s="66" t="s">
        <v>89</v>
      </c>
      <c r="B311" s="89" t="s">
        <v>40</v>
      </c>
      <c r="C311" s="91">
        <v>68</v>
      </c>
    </row>
    <row r="312" spans="1:3" ht="15.75" hidden="1" x14ac:dyDescent="0.25">
      <c r="A312" s="66" t="s">
        <v>89</v>
      </c>
      <c r="B312" s="89" t="s">
        <v>37</v>
      </c>
      <c r="C312" s="91">
        <v>82</v>
      </c>
    </row>
    <row r="313" spans="1:3" ht="15.75" hidden="1" x14ac:dyDescent="0.25">
      <c r="A313" s="66" t="s">
        <v>89</v>
      </c>
      <c r="B313" s="89" t="s">
        <v>37</v>
      </c>
      <c r="C313" s="91">
        <v>84</v>
      </c>
    </row>
    <row r="314" spans="1:3" ht="15.75" hidden="1" x14ac:dyDescent="0.25">
      <c r="A314" s="66" t="s">
        <v>88</v>
      </c>
      <c r="B314" s="89" t="s">
        <v>39</v>
      </c>
      <c r="C314" s="91">
        <v>116</v>
      </c>
    </row>
    <row r="315" spans="1:3" ht="15.75" hidden="1" x14ac:dyDescent="0.25">
      <c r="A315" s="66" t="s">
        <v>89</v>
      </c>
      <c r="B315" s="89" t="s">
        <v>40</v>
      </c>
      <c r="C315" s="91">
        <v>68</v>
      </c>
    </row>
    <row r="316" spans="1:3" ht="15.75" hidden="1" x14ac:dyDescent="0.25">
      <c r="A316" s="66" t="s">
        <v>89</v>
      </c>
      <c r="B316" s="89" t="s">
        <v>39</v>
      </c>
      <c r="C316" s="91">
        <v>69</v>
      </c>
    </row>
    <row r="317" spans="1:3" ht="15.75" hidden="1" x14ac:dyDescent="0.25">
      <c r="A317" s="66" t="s">
        <v>88</v>
      </c>
      <c r="B317" s="89" t="s">
        <v>40</v>
      </c>
      <c r="C317" s="91">
        <v>70</v>
      </c>
    </row>
    <row r="318" spans="1:3" ht="15.75" hidden="1" x14ac:dyDescent="0.25">
      <c r="A318" s="66" t="s">
        <v>89</v>
      </c>
      <c r="B318" s="89" t="s">
        <v>37</v>
      </c>
      <c r="C318" s="91">
        <v>84</v>
      </c>
    </row>
    <row r="319" spans="1:3" ht="15.75" hidden="1" x14ac:dyDescent="0.25">
      <c r="A319" s="66" t="s">
        <v>89</v>
      </c>
      <c r="B319" s="89" t="s">
        <v>37</v>
      </c>
      <c r="C319" s="91">
        <v>85</v>
      </c>
    </row>
    <row r="320" spans="1:3" ht="15.75" hidden="1" x14ac:dyDescent="0.25">
      <c r="A320" s="66" t="s">
        <v>88</v>
      </c>
      <c r="B320" s="89" t="s">
        <v>37</v>
      </c>
      <c r="C320" s="91">
        <v>176</v>
      </c>
    </row>
    <row r="321" spans="1:3" ht="15.75" hidden="1" x14ac:dyDescent="0.25">
      <c r="A321" s="66" t="s">
        <v>90</v>
      </c>
      <c r="B321" s="89" t="s">
        <v>38</v>
      </c>
      <c r="C321" s="91">
        <v>82</v>
      </c>
    </row>
    <row r="322" spans="1:3" ht="15.75" hidden="1" x14ac:dyDescent="0.25">
      <c r="A322" s="66" t="s">
        <v>89</v>
      </c>
      <c r="B322" s="89" t="s">
        <v>38</v>
      </c>
      <c r="C322" s="91">
        <v>82</v>
      </c>
    </row>
    <row r="323" spans="1:3" ht="15.75" hidden="1" x14ac:dyDescent="0.25">
      <c r="A323" s="66" t="s">
        <v>89</v>
      </c>
      <c r="B323" s="89" t="s">
        <v>37</v>
      </c>
      <c r="C323" s="91">
        <v>85</v>
      </c>
    </row>
    <row r="324" spans="1:3" ht="15.75" hidden="1" x14ac:dyDescent="0.25">
      <c r="A324" s="66" t="s">
        <v>89</v>
      </c>
      <c r="B324" s="89" t="s">
        <v>37</v>
      </c>
      <c r="C324" s="91">
        <v>85</v>
      </c>
    </row>
    <row r="325" spans="1:3" ht="15.75" hidden="1" x14ac:dyDescent="0.25">
      <c r="A325" s="66" t="s">
        <v>89</v>
      </c>
      <c r="B325" s="89" t="s">
        <v>40</v>
      </c>
      <c r="C325" s="91">
        <v>68</v>
      </c>
    </row>
    <row r="326" spans="1:3" ht="15.75" hidden="1" x14ac:dyDescent="0.25">
      <c r="A326" s="66" t="s">
        <v>89</v>
      </c>
      <c r="B326" s="89" t="s">
        <v>40</v>
      </c>
      <c r="C326" s="91">
        <v>68</v>
      </c>
    </row>
    <row r="327" spans="1:3" ht="15.75" hidden="1" x14ac:dyDescent="0.25">
      <c r="A327" s="66" t="s">
        <v>90</v>
      </c>
      <c r="B327" s="89" t="s">
        <v>38</v>
      </c>
      <c r="C327" s="91">
        <v>62</v>
      </c>
    </row>
    <row r="328" spans="1:3" ht="15.75" hidden="1" x14ac:dyDescent="0.25">
      <c r="A328" s="66" t="s">
        <v>89</v>
      </c>
      <c r="B328" s="89" t="s">
        <v>37</v>
      </c>
      <c r="C328" s="91">
        <v>86</v>
      </c>
    </row>
    <row r="329" spans="1:3" ht="15.75" hidden="1" x14ac:dyDescent="0.25">
      <c r="A329" s="66" t="s">
        <v>89</v>
      </c>
      <c r="B329" s="89" t="s">
        <v>40</v>
      </c>
      <c r="C329" s="91">
        <v>68</v>
      </c>
    </row>
    <row r="330" spans="1:3" ht="15.75" hidden="1" x14ac:dyDescent="0.25">
      <c r="A330" s="66" t="s">
        <v>89</v>
      </c>
      <c r="B330" s="89" t="s">
        <v>40</v>
      </c>
      <c r="C330" s="91">
        <v>69</v>
      </c>
    </row>
    <row r="331" spans="1:3" ht="15.75" hidden="1" x14ac:dyDescent="0.25">
      <c r="A331" s="66" t="s">
        <v>89</v>
      </c>
      <c r="B331" s="89" t="s">
        <v>40</v>
      </c>
      <c r="C331" s="91">
        <v>69</v>
      </c>
    </row>
    <row r="332" spans="1:3" ht="15.75" hidden="1" x14ac:dyDescent="0.25">
      <c r="A332" s="66" t="s">
        <v>89</v>
      </c>
      <c r="B332" s="89" t="s">
        <v>37</v>
      </c>
      <c r="C332" s="91">
        <v>86</v>
      </c>
    </row>
    <row r="333" spans="1:3" ht="15.75" hidden="1" x14ac:dyDescent="0.25">
      <c r="A333" s="66" t="s">
        <v>89</v>
      </c>
      <c r="B333" s="89" t="s">
        <v>37</v>
      </c>
      <c r="C333" s="91">
        <v>88</v>
      </c>
    </row>
    <row r="334" spans="1:3" ht="15.75" hidden="1" x14ac:dyDescent="0.25">
      <c r="A334" s="66" t="s">
        <v>89</v>
      </c>
      <c r="B334" s="89" t="s">
        <v>37</v>
      </c>
      <c r="C334" s="91">
        <v>88</v>
      </c>
    </row>
    <row r="335" spans="1:3" ht="15.75" hidden="1" x14ac:dyDescent="0.25">
      <c r="A335" s="66" t="s">
        <v>89</v>
      </c>
      <c r="B335" s="89" t="s">
        <v>40</v>
      </c>
      <c r="C335" s="91">
        <v>70</v>
      </c>
    </row>
    <row r="336" spans="1:3" ht="15.75" hidden="1" x14ac:dyDescent="0.25">
      <c r="A336" s="66" t="s">
        <v>89</v>
      </c>
      <c r="B336" s="89" t="s">
        <v>37</v>
      </c>
      <c r="C336" s="91">
        <v>92</v>
      </c>
    </row>
    <row r="337" spans="1:3" ht="15.75" hidden="1" x14ac:dyDescent="0.25">
      <c r="A337" s="66" t="s">
        <v>89</v>
      </c>
      <c r="B337" s="89" t="s">
        <v>37</v>
      </c>
      <c r="C337" s="91">
        <v>92</v>
      </c>
    </row>
    <row r="338" spans="1:3" ht="15.75" hidden="1" x14ac:dyDescent="0.25">
      <c r="A338" s="66" t="s">
        <v>90</v>
      </c>
      <c r="B338" s="89" t="s">
        <v>40</v>
      </c>
      <c r="C338" s="91">
        <v>73</v>
      </c>
    </row>
    <row r="339" spans="1:3" ht="15.75" hidden="1" x14ac:dyDescent="0.25">
      <c r="A339" s="66" t="s">
        <v>89</v>
      </c>
      <c r="B339" s="89" t="s">
        <v>37</v>
      </c>
      <c r="C339" s="91">
        <v>94</v>
      </c>
    </row>
    <row r="340" spans="1:3" ht="15.75" hidden="1" x14ac:dyDescent="0.25">
      <c r="A340" s="66" t="s">
        <v>89</v>
      </c>
      <c r="B340" s="89" t="s">
        <v>38</v>
      </c>
      <c r="C340" s="91">
        <v>88</v>
      </c>
    </row>
    <row r="341" spans="1:3" ht="15.75" hidden="1" x14ac:dyDescent="0.25">
      <c r="A341" s="66" t="s">
        <v>89</v>
      </c>
      <c r="B341" s="89" t="s">
        <v>37</v>
      </c>
      <c r="C341" s="91">
        <v>97</v>
      </c>
    </row>
    <row r="342" spans="1:3" ht="15.75" hidden="1" x14ac:dyDescent="0.25">
      <c r="A342" s="66" t="s">
        <v>89</v>
      </c>
      <c r="B342" s="89" t="s">
        <v>38</v>
      </c>
      <c r="C342" s="91">
        <v>88</v>
      </c>
    </row>
    <row r="343" spans="1:3" ht="15.75" hidden="1" x14ac:dyDescent="0.25">
      <c r="A343" s="66" t="s">
        <v>89</v>
      </c>
      <c r="B343" s="89" t="s">
        <v>37</v>
      </c>
      <c r="C343" s="91">
        <v>100</v>
      </c>
    </row>
    <row r="344" spans="1:3" ht="15.75" hidden="1" x14ac:dyDescent="0.25">
      <c r="A344" s="66" t="s">
        <v>89</v>
      </c>
      <c r="B344" s="89" t="s">
        <v>37</v>
      </c>
      <c r="C344" s="91">
        <v>100</v>
      </c>
    </row>
    <row r="345" spans="1:3" ht="15.75" hidden="1" x14ac:dyDescent="0.25">
      <c r="A345" s="66" t="s">
        <v>89</v>
      </c>
      <c r="B345" s="89" t="s">
        <v>38</v>
      </c>
      <c r="C345" s="91">
        <v>94</v>
      </c>
    </row>
    <row r="346" spans="1:3" ht="15.75" hidden="1" x14ac:dyDescent="0.25">
      <c r="A346" s="66" t="s">
        <v>89</v>
      </c>
      <c r="B346" s="89" t="s">
        <v>40</v>
      </c>
      <c r="C346" s="91">
        <v>70</v>
      </c>
    </row>
    <row r="347" spans="1:3" ht="15.75" hidden="1" x14ac:dyDescent="0.25">
      <c r="A347" s="66" t="s">
        <v>89</v>
      </c>
      <c r="B347" s="89" t="s">
        <v>40</v>
      </c>
      <c r="C347" s="91">
        <v>70</v>
      </c>
    </row>
    <row r="348" spans="1:3" ht="15.75" hidden="1" x14ac:dyDescent="0.25">
      <c r="A348" s="66" t="s">
        <v>89</v>
      </c>
      <c r="B348" s="89" t="s">
        <v>37</v>
      </c>
      <c r="C348" s="91">
        <v>101</v>
      </c>
    </row>
    <row r="349" spans="1:3" ht="15.75" hidden="1" x14ac:dyDescent="0.25">
      <c r="A349" s="66" t="s">
        <v>89</v>
      </c>
      <c r="B349" s="89" t="s">
        <v>37</v>
      </c>
      <c r="C349" s="91">
        <v>102</v>
      </c>
    </row>
    <row r="350" spans="1:3" ht="15.75" hidden="1" x14ac:dyDescent="0.25">
      <c r="A350" s="66" t="s">
        <v>89</v>
      </c>
      <c r="B350" s="89" t="s">
        <v>40</v>
      </c>
      <c r="C350" s="91">
        <v>73</v>
      </c>
    </row>
    <row r="351" spans="1:3" ht="15.75" hidden="1" x14ac:dyDescent="0.25">
      <c r="A351" s="66" t="s">
        <v>89</v>
      </c>
      <c r="B351" s="89" t="s">
        <v>37</v>
      </c>
      <c r="C351" s="91">
        <v>110</v>
      </c>
    </row>
    <row r="352" spans="1:3" ht="15.75" hidden="1" x14ac:dyDescent="0.25">
      <c r="A352" s="66" t="s">
        <v>89</v>
      </c>
      <c r="B352" s="89" t="s">
        <v>37</v>
      </c>
      <c r="C352" s="91">
        <v>110</v>
      </c>
    </row>
    <row r="353" spans="1:3" ht="15.75" hidden="1" x14ac:dyDescent="0.25">
      <c r="A353" s="66" t="s">
        <v>89</v>
      </c>
      <c r="B353" s="89" t="s">
        <v>38</v>
      </c>
      <c r="C353" s="91">
        <v>152</v>
      </c>
    </row>
    <row r="354" spans="1:3" ht="15.75" hidden="1" x14ac:dyDescent="0.25">
      <c r="A354" s="66" t="s">
        <v>89</v>
      </c>
      <c r="B354" s="89" t="s">
        <v>40</v>
      </c>
      <c r="C354" s="91">
        <v>76</v>
      </c>
    </row>
    <row r="355" spans="1:3" ht="15.75" hidden="1" x14ac:dyDescent="0.25">
      <c r="A355" s="66" t="s">
        <v>89</v>
      </c>
      <c r="B355" s="89" t="s">
        <v>37</v>
      </c>
      <c r="C355" s="91">
        <v>110</v>
      </c>
    </row>
    <row r="356" spans="1:3" ht="15.75" hidden="1" x14ac:dyDescent="0.25">
      <c r="A356" s="66" t="s">
        <v>89</v>
      </c>
      <c r="B356" s="89" t="s">
        <v>40</v>
      </c>
      <c r="C356" s="91">
        <v>76</v>
      </c>
    </row>
    <row r="357" spans="1:3" ht="15.75" hidden="1" x14ac:dyDescent="0.25">
      <c r="A357" s="66" t="s">
        <v>89</v>
      </c>
      <c r="B357" s="89" t="s">
        <v>37</v>
      </c>
      <c r="C357" s="91">
        <v>116</v>
      </c>
    </row>
    <row r="358" spans="1:3" ht="15.75" hidden="1" x14ac:dyDescent="0.25">
      <c r="A358" s="66" t="s">
        <v>89</v>
      </c>
      <c r="B358" s="89" t="s">
        <v>37</v>
      </c>
      <c r="C358" s="91">
        <v>116</v>
      </c>
    </row>
    <row r="359" spans="1:3" ht="15.75" hidden="1" x14ac:dyDescent="0.25">
      <c r="A359" s="66" t="s">
        <v>89</v>
      </c>
      <c r="B359" s="89" t="s">
        <v>37</v>
      </c>
      <c r="C359" s="91">
        <v>140</v>
      </c>
    </row>
    <row r="360" spans="1:3" ht="15.75" hidden="1" x14ac:dyDescent="0.25">
      <c r="A360" s="66" t="s">
        <v>89</v>
      </c>
      <c r="B360" s="89" t="s">
        <v>40</v>
      </c>
      <c r="C360" s="91">
        <v>76</v>
      </c>
    </row>
    <row r="361" spans="1:3" ht="15.75" hidden="1" x14ac:dyDescent="0.25">
      <c r="A361" s="66" t="s">
        <v>89</v>
      </c>
      <c r="B361" s="89" t="s">
        <v>37</v>
      </c>
      <c r="C361" s="91">
        <v>152</v>
      </c>
    </row>
    <row r="362" spans="1:3" ht="15.75" hidden="1" x14ac:dyDescent="0.25">
      <c r="A362" s="66" t="s">
        <v>89</v>
      </c>
      <c r="B362" s="89" t="s">
        <v>37</v>
      </c>
      <c r="C362" s="91">
        <v>152</v>
      </c>
    </row>
    <row r="363" spans="1:3" ht="15.75" hidden="1" x14ac:dyDescent="0.25">
      <c r="A363" s="66" t="s">
        <v>89</v>
      </c>
      <c r="B363" s="89" t="s">
        <v>40</v>
      </c>
      <c r="C363" s="91">
        <v>84</v>
      </c>
    </row>
    <row r="364" spans="1:3" ht="15.75" hidden="1" x14ac:dyDescent="0.25">
      <c r="A364" s="66" t="s">
        <v>89</v>
      </c>
      <c r="B364" s="89" t="s">
        <v>40</v>
      </c>
      <c r="C364" s="91">
        <v>84</v>
      </c>
    </row>
    <row r="365" spans="1:3" ht="15.75" hidden="1" x14ac:dyDescent="0.25">
      <c r="A365" s="66" t="s">
        <v>89</v>
      </c>
      <c r="B365" s="89" t="s">
        <v>40</v>
      </c>
      <c r="C365" s="91">
        <v>84</v>
      </c>
    </row>
    <row r="366" spans="1:3" ht="15.75" hidden="1" x14ac:dyDescent="0.25">
      <c r="A366" s="66" t="s">
        <v>89</v>
      </c>
      <c r="B366" s="89" t="s">
        <v>40</v>
      </c>
      <c r="C366" s="91">
        <v>86</v>
      </c>
    </row>
    <row r="367" spans="1:3" ht="15.75" hidden="1" x14ac:dyDescent="0.25">
      <c r="A367" s="66" t="s">
        <v>89</v>
      </c>
      <c r="B367" s="89" t="s">
        <v>40</v>
      </c>
      <c r="C367" s="91">
        <v>86</v>
      </c>
    </row>
    <row r="368" spans="1:3" ht="15.75" hidden="1" x14ac:dyDescent="0.25">
      <c r="A368" s="66" t="s">
        <v>89</v>
      </c>
      <c r="B368" s="89" t="s">
        <v>40</v>
      </c>
      <c r="C368" s="91">
        <v>88</v>
      </c>
    </row>
    <row r="369" spans="1:3" ht="15.75" hidden="1" x14ac:dyDescent="0.25">
      <c r="A369" s="66" t="s">
        <v>89</v>
      </c>
      <c r="B369" s="89" t="s">
        <v>40</v>
      </c>
      <c r="C369" s="91">
        <v>90</v>
      </c>
    </row>
    <row r="370" spans="1:3" ht="15.75" hidden="1" x14ac:dyDescent="0.25">
      <c r="A370" s="66" t="s">
        <v>89</v>
      </c>
      <c r="B370" s="89" t="s">
        <v>40</v>
      </c>
      <c r="C370" s="91">
        <v>92</v>
      </c>
    </row>
    <row r="371" spans="1:3" ht="15.75" hidden="1" x14ac:dyDescent="0.25">
      <c r="A371" s="66" t="s">
        <v>89</v>
      </c>
      <c r="B371" s="89" t="s">
        <v>40</v>
      </c>
      <c r="C371" s="91">
        <v>92</v>
      </c>
    </row>
    <row r="372" spans="1:3" ht="15.75" hidden="1" x14ac:dyDescent="0.25">
      <c r="A372" s="66" t="s">
        <v>89</v>
      </c>
      <c r="B372" s="89" t="s">
        <v>40</v>
      </c>
      <c r="C372" s="91">
        <v>97</v>
      </c>
    </row>
    <row r="373" spans="1:3" ht="15.75" hidden="1" x14ac:dyDescent="0.25">
      <c r="A373" s="66" t="s">
        <v>89</v>
      </c>
      <c r="B373" s="89" t="s">
        <v>40</v>
      </c>
      <c r="C373" s="91">
        <v>102</v>
      </c>
    </row>
    <row r="374" spans="1:3" ht="15.75" hidden="1" x14ac:dyDescent="0.25">
      <c r="A374" s="66" t="s">
        <v>89</v>
      </c>
      <c r="B374" s="89" t="s">
        <v>40</v>
      </c>
      <c r="C374" s="91">
        <v>102</v>
      </c>
    </row>
    <row r="375" spans="1:3" ht="15.75" hidden="1" x14ac:dyDescent="0.25">
      <c r="A375" s="66" t="s">
        <v>89</v>
      </c>
      <c r="B375" s="89" t="s">
        <v>37</v>
      </c>
      <c r="C375" s="91">
        <v>160</v>
      </c>
    </row>
    <row r="376" spans="1:3" ht="15.75" hidden="1" x14ac:dyDescent="0.25">
      <c r="A376" s="66" t="s">
        <v>89</v>
      </c>
      <c r="B376" s="89" t="s">
        <v>40</v>
      </c>
      <c r="C376" s="91">
        <v>102</v>
      </c>
    </row>
    <row r="377" spans="1:3" ht="15.75" hidden="1" x14ac:dyDescent="0.25">
      <c r="A377" s="66" t="s">
        <v>89</v>
      </c>
      <c r="B377" s="89" t="s">
        <v>40</v>
      </c>
      <c r="C377" s="91">
        <v>110</v>
      </c>
    </row>
    <row r="378" spans="1:3" ht="15.75" hidden="1" x14ac:dyDescent="0.25">
      <c r="A378" s="66" t="s">
        <v>89</v>
      </c>
      <c r="B378" s="89" t="s">
        <v>40</v>
      </c>
      <c r="C378" s="91">
        <v>110</v>
      </c>
    </row>
    <row r="379" spans="1:3" ht="15.75" hidden="1" x14ac:dyDescent="0.25">
      <c r="A379" s="66" t="s">
        <v>89</v>
      </c>
      <c r="B379" s="89" t="s">
        <v>40</v>
      </c>
      <c r="C379" s="91">
        <v>116</v>
      </c>
    </row>
    <row r="380" spans="1:3" ht="15.75" hidden="1" x14ac:dyDescent="0.25">
      <c r="A380" s="66" t="s">
        <v>89</v>
      </c>
      <c r="B380" s="89" t="s">
        <v>40</v>
      </c>
      <c r="C380" s="91">
        <v>145</v>
      </c>
    </row>
    <row r="381" spans="1:3" ht="15.75" hidden="1" x14ac:dyDescent="0.25">
      <c r="A381" s="66" t="s">
        <v>89</v>
      </c>
      <c r="B381" s="89" t="s">
        <v>40</v>
      </c>
      <c r="C381" s="91">
        <v>160</v>
      </c>
    </row>
  </sheetData>
  <autoFilter ref="A222:C381" xr:uid="{A5204075-6933-4EFF-B399-EB039BC83BA4}">
    <filterColumn colId="0">
      <filters>
        <filter val="rwd"/>
      </filters>
    </filterColumn>
    <filterColumn colId="1">
      <filters>
        <filter val="wagon"/>
      </filters>
    </filterColumn>
    <sortState xmlns:xlrd2="http://schemas.microsoft.com/office/spreadsheetml/2017/richdata2" ref="A224:C320">
      <sortCondition ref="C222:C381"/>
    </sortState>
  </autoFilter>
  <sortState xmlns:xlrd2="http://schemas.microsoft.com/office/spreadsheetml/2017/richdata2" ref="E62:E220">
    <sortCondition ref="E62"/>
  </sortState>
  <mergeCells count="7">
    <mergeCell ref="G209:G210"/>
    <mergeCell ref="G211:G212"/>
    <mergeCell ref="A38:A39"/>
    <mergeCell ref="B38:B39"/>
    <mergeCell ref="C38:C39"/>
    <mergeCell ref="D38:E38"/>
    <mergeCell ref="G207:G208"/>
  </mergeCells>
  <conditionalFormatting sqref="C32">
    <cfRule type="expression" dxfId="0" priority="1">
      <formula>$B$28&gt;$B$25</formula>
    </cfRule>
  </conditionalFormatting>
  <hyperlinks>
    <hyperlink ref="A1:E1" r:id="rId1" display="Файл скачан с сайта excel2.ru &gt;&gt;&gt;" xr:uid="{00000000-0004-0000-0000-000000000000}"/>
    <hyperlink ref="A2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C2:AG510"/>
  <sheetViews>
    <sheetView zoomScale="55" zoomScaleNormal="55" workbookViewId="0">
      <selection activeCell="R12" sqref="R12"/>
    </sheetView>
  </sheetViews>
  <sheetFormatPr defaultRowHeight="15" x14ac:dyDescent="0.25"/>
  <cols>
    <col min="3" max="3" width="23" bestFit="1" customWidth="1"/>
    <col min="4" max="4" width="11" customWidth="1"/>
    <col min="5" max="5" width="9.42578125" customWidth="1"/>
    <col min="6" max="8" width="13.42578125" bestFit="1" customWidth="1"/>
    <col min="9" max="9" width="15.42578125" bestFit="1" customWidth="1"/>
    <col min="11" max="11" width="11.140625" customWidth="1"/>
    <col min="12" max="12" width="12.28515625" customWidth="1"/>
    <col min="14" max="14" width="14.42578125" customWidth="1"/>
    <col min="15" max="15" width="12.28515625" customWidth="1"/>
    <col min="16" max="16" width="13.42578125" customWidth="1"/>
    <col min="17" max="17" width="11.5703125" customWidth="1"/>
    <col min="18" max="18" width="11.42578125" customWidth="1"/>
    <col min="20" max="20" width="11.7109375" customWidth="1"/>
    <col min="21" max="21" width="24.85546875" customWidth="1"/>
    <col min="22" max="22" width="16.140625" customWidth="1"/>
    <col min="23" max="23" width="15.42578125" customWidth="1"/>
    <col min="24" max="24" width="13.5703125" customWidth="1"/>
    <col min="25" max="25" width="15.5703125" customWidth="1"/>
    <col min="26" max="26" width="10.42578125" customWidth="1"/>
    <col min="27" max="27" width="13.85546875" customWidth="1"/>
    <col min="28" max="28" width="17.140625" customWidth="1"/>
  </cols>
  <sheetData>
    <row r="2" spans="4:28" ht="15.75" x14ac:dyDescent="0.25">
      <c r="D2" s="50" t="s">
        <v>35</v>
      </c>
      <c r="E2" s="50" t="s">
        <v>34</v>
      </c>
      <c r="O2" s="65"/>
      <c r="P2" s="26" t="s">
        <v>36</v>
      </c>
      <c r="Q2" s="26" t="s">
        <v>39</v>
      </c>
      <c r="R2" s="26" t="s">
        <v>40</v>
      </c>
      <c r="S2" s="26" t="s">
        <v>37</v>
      </c>
      <c r="T2" s="26" t="s">
        <v>38</v>
      </c>
      <c r="U2" s="65"/>
      <c r="V2" t="s">
        <v>47</v>
      </c>
    </row>
    <row r="3" spans="4:28" ht="15.75" x14ac:dyDescent="0.25">
      <c r="D3" s="50" t="s">
        <v>36</v>
      </c>
      <c r="E3" s="50">
        <v>155</v>
      </c>
      <c r="O3" s="65"/>
      <c r="P3" s="26">
        <v>155</v>
      </c>
      <c r="Q3" s="26">
        <v>123</v>
      </c>
      <c r="R3" s="26">
        <v>143</v>
      </c>
      <c r="S3" s="26">
        <v>176</v>
      </c>
      <c r="T3" s="26">
        <v>123</v>
      </c>
      <c r="U3" s="85"/>
    </row>
    <row r="4" spans="4:28" ht="16.5" thickBot="1" x14ac:dyDescent="0.3">
      <c r="D4" s="50" t="s">
        <v>37</v>
      </c>
      <c r="E4" s="50">
        <v>52</v>
      </c>
      <c r="O4" s="65"/>
      <c r="P4" s="26">
        <v>116</v>
      </c>
      <c r="Q4" s="26">
        <v>116</v>
      </c>
      <c r="R4" s="26">
        <v>200</v>
      </c>
      <c r="S4" s="26">
        <v>123</v>
      </c>
      <c r="T4" s="26">
        <v>162</v>
      </c>
      <c r="U4" s="85"/>
      <c r="V4" t="s">
        <v>48</v>
      </c>
    </row>
    <row r="5" spans="4:28" ht="15.75" x14ac:dyDescent="0.25">
      <c r="D5" s="50" t="s">
        <v>37</v>
      </c>
      <c r="E5" s="50">
        <v>52</v>
      </c>
      <c r="O5" s="65"/>
      <c r="P5" s="26"/>
      <c r="Q5" s="26">
        <v>116</v>
      </c>
      <c r="R5" s="26">
        <v>160</v>
      </c>
      <c r="S5" s="26">
        <v>123</v>
      </c>
      <c r="T5" s="26">
        <v>114</v>
      </c>
      <c r="U5" s="85"/>
      <c r="V5" s="54" t="s">
        <v>49</v>
      </c>
      <c r="W5" s="54" t="s">
        <v>50</v>
      </c>
      <c r="X5" s="54" t="s">
        <v>51</v>
      </c>
      <c r="Y5" s="54" t="s">
        <v>52</v>
      </c>
      <c r="Z5" s="54" t="s">
        <v>53</v>
      </c>
    </row>
    <row r="6" spans="4:28" ht="15.75" x14ac:dyDescent="0.25">
      <c r="D6" s="50" t="s">
        <v>38</v>
      </c>
      <c r="E6" s="50">
        <v>62</v>
      </c>
      <c r="O6" s="65"/>
      <c r="P6" s="26"/>
      <c r="Q6" s="26">
        <v>116</v>
      </c>
      <c r="R6" s="26">
        <v>160</v>
      </c>
      <c r="S6" s="26">
        <v>140</v>
      </c>
      <c r="T6" s="26">
        <v>152</v>
      </c>
      <c r="U6" s="85"/>
      <c r="V6" s="52" t="s">
        <v>54</v>
      </c>
      <c r="W6" s="52">
        <v>2</v>
      </c>
      <c r="X6" s="52">
        <v>271</v>
      </c>
      <c r="Y6" s="52">
        <v>135.5</v>
      </c>
      <c r="Z6" s="52">
        <v>760.5</v>
      </c>
    </row>
    <row r="7" spans="4:28" ht="15.75" x14ac:dyDescent="0.25">
      <c r="D7" s="50" t="s">
        <v>39</v>
      </c>
      <c r="E7" s="50">
        <v>123</v>
      </c>
      <c r="O7" s="86"/>
      <c r="P7" s="27"/>
      <c r="Q7" s="27">
        <v>69</v>
      </c>
      <c r="R7" s="27">
        <v>160</v>
      </c>
      <c r="S7" s="27">
        <v>114</v>
      </c>
      <c r="T7" s="27">
        <v>114</v>
      </c>
      <c r="U7" s="85"/>
      <c r="V7" s="52" t="s">
        <v>55</v>
      </c>
      <c r="W7" s="52">
        <v>5</v>
      </c>
      <c r="X7" s="52">
        <v>540</v>
      </c>
      <c r="Y7" s="52">
        <v>108</v>
      </c>
      <c r="Z7" s="52">
        <v>484.5</v>
      </c>
    </row>
    <row r="8" spans="4:28" ht="15.75" x14ac:dyDescent="0.25">
      <c r="D8" s="50" t="s">
        <v>37</v>
      </c>
      <c r="E8" s="50">
        <v>55</v>
      </c>
      <c r="P8" s="8"/>
      <c r="Q8" s="8"/>
      <c r="R8" s="8">
        <v>161</v>
      </c>
      <c r="S8" s="8">
        <v>106</v>
      </c>
      <c r="T8" s="8">
        <v>111</v>
      </c>
      <c r="V8" s="52" t="s">
        <v>56</v>
      </c>
      <c r="W8" s="52">
        <v>56</v>
      </c>
      <c r="X8" s="52">
        <v>5107</v>
      </c>
      <c r="Y8" s="52">
        <v>91.196428571428569</v>
      </c>
      <c r="Z8" s="52">
        <v>1140.8879870129865</v>
      </c>
    </row>
    <row r="9" spans="4:28" ht="15.75" x14ac:dyDescent="0.25">
      <c r="D9" s="50" t="s">
        <v>37</v>
      </c>
      <c r="E9" s="50">
        <v>56</v>
      </c>
      <c r="P9" s="8"/>
      <c r="Q9" s="8"/>
      <c r="R9" s="8">
        <v>161</v>
      </c>
      <c r="S9" s="8">
        <v>134</v>
      </c>
      <c r="T9" s="8">
        <v>94</v>
      </c>
      <c r="V9" s="52" t="s">
        <v>57</v>
      </c>
      <c r="W9" s="52">
        <v>79</v>
      </c>
      <c r="X9" s="52">
        <v>7710</v>
      </c>
      <c r="Y9" s="52">
        <v>97.594936708860757</v>
      </c>
      <c r="Z9" s="52">
        <v>812.47484582927655</v>
      </c>
    </row>
    <row r="10" spans="4:28" ht="16.5" thickBot="1" x14ac:dyDescent="0.3">
      <c r="D10" s="50" t="s">
        <v>37</v>
      </c>
      <c r="E10" s="50">
        <v>68</v>
      </c>
      <c r="P10" s="8"/>
      <c r="Q10" s="8"/>
      <c r="R10" s="8">
        <v>110</v>
      </c>
      <c r="S10" s="8">
        <v>121</v>
      </c>
      <c r="T10" s="8">
        <v>88</v>
      </c>
      <c r="V10" s="53" t="s">
        <v>58</v>
      </c>
      <c r="W10" s="53">
        <v>17</v>
      </c>
      <c r="X10" s="53">
        <v>1610</v>
      </c>
      <c r="Y10" s="53">
        <v>94.705882352941174</v>
      </c>
      <c r="Z10" s="53">
        <v>932.22058823529369</v>
      </c>
    </row>
    <row r="11" spans="4:28" ht="15.75" x14ac:dyDescent="0.25">
      <c r="D11" s="50" t="s">
        <v>37</v>
      </c>
      <c r="E11" s="50">
        <v>68</v>
      </c>
      <c r="P11" s="8"/>
      <c r="Q11" s="8"/>
      <c r="R11" s="8">
        <v>145</v>
      </c>
      <c r="S11" s="8">
        <v>121</v>
      </c>
      <c r="T11" s="8">
        <v>88</v>
      </c>
    </row>
    <row r="12" spans="4:28" ht="15.75" x14ac:dyDescent="0.25">
      <c r="D12" s="50" t="s">
        <v>40</v>
      </c>
      <c r="E12" s="50">
        <v>48</v>
      </c>
      <c r="P12" s="8"/>
      <c r="Q12" s="8"/>
      <c r="R12" s="8">
        <v>110</v>
      </c>
      <c r="S12" s="8">
        <v>160</v>
      </c>
      <c r="T12" s="8">
        <v>62</v>
      </c>
    </row>
    <row r="13" spans="4:28" ht="16.5" thickBot="1" x14ac:dyDescent="0.3">
      <c r="D13" s="50" t="s">
        <v>37</v>
      </c>
      <c r="E13" s="50">
        <v>68</v>
      </c>
      <c r="P13" s="8"/>
      <c r="Q13" s="8"/>
      <c r="R13" s="8">
        <v>116</v>
      </c>
      <c r="S13" s="8">
        <v>160</v>
      </c>
      <c r="T13" s="8">
        <v>82</v>
      </c>
      <c r="V13" t="s">
        <v>59</v>
      </c>
    </row>
    <row r="14" spans="4:28" ht="15.75" x14ac:dyDescent="0.25">
      <c r="D14" s="50" t="s">
        <v>37</v>
      </c>
      <c r="E14" s="50">
        <v>68</v>
      </c>
      <c r="P14" s="8"/>
      <c r="Q14" s="8"/>
      <c r="R14" s="8">
        <v>92</v>
      </c>
      <c r="S14" s="8">
        <v>162</v>
      </c>
      <c r="T14" s="8">
        <v>69</v>
      </c>
      <c r="V14" s="54" t="s">
        <v>60</v>
      </c>
      <c r="W14" s="54" t="s">
        <v>61</v>
      </c>
      <c r="X14" s="54" t="s">
        <v>8</v>
      </c>
      <c r="Y14" s="54" t="s">
        <v>62</v>
      </c>
      <c r="Z14" s="54" t="s">
        <v>63</v>
      </c>
      <c r="AA14" s="54" t="s">
        <v>64</v>
      </c>
      <c r="AB14" s="54" t="s">
        <v>65</v>
      </c>
    </row>
    <row r="15" spans="4:28" ht="15.75" x14ac:dyDescent="0.25">
      <c r="D15" s="50" t="s">
        <v>37</v>
      </c>
      <c r="E15" s="50">
        <v>68</v>
      </c>
      <c r="P15" s="8"/>
      <c r="Q15" s="8"/>
      <c r="R15" s="8">
        <v>84</v>
      </c>
      <c r="S15" s="8">
        <v>120</v>
      </c>
      <c r="T15" s="8">
        <v>62</v>
      </c>
      <c r="V15" s="52" t="s">
        <v>66</v>
      </c>
      <c r="W15" s="52">
        <v>5357.8417555104534</v>
      </c>
      <c r="X15" s="52">
        <v>4</v>
      </c>
      <c r="Y15" s="52">
        <v>1339.4604388776133</v>
      </c>
      <c r="Z15" s="52">
        <v>1.4351104909202359</v>
      </c>
      <c r="AA15" s="52">
        <v>0.22498525691143337</v>
      </c>
      <c r="AB15" s="52">
        <v>2.4303845117488296</v>
      </c>
    </row>
    <row r="16" spans="4:28" ht="15.75" x14ac:dyDescent="0.25">
      <c r="D16" s="50" t="s">
        <v>40</v>
      </c>
      <c r="E16" s="50">
        <v>56</v>
      </c>
      <c r="P16" s="8"/>
      <c r="Q16" s="8"/>
      <c r="R16" s="8">
        <v>84</v>
      </c>
      <c r="S16" s="8">
        <v>142</v>
      </c>
      <c r="T16" s="8">
        <v>82</v>
      </c>
      <c r="V16" s="52" t="s">
        <v>67</v>
      </c>
      <c r="W16" s="52">
        <v>143735.90667216259</v>
      </c>
      <c r="X16" s="52">
        <v>154</v>
      </c>
      <c r="Y16" s="52">
        <v>933.35004332573112</v>
      </c>
      <c r="Z16" s="52"/>
      <c r="AA16" s="52"/>
      <c r="AB16" s="52"/>
    </row>
    <row r="17" spans="4:28" ht="15.75" x14ac:dyDescent="0.25">
      <c r="D17" s="50" t="s">
        <v>37</v>
      </c>
      <c r="E17" s="50">
        <v>68</v>
      </c>
      <c r="P17" s="8"/>
      <c r="Q17" s="8"/>
      <c r="R17" s="8">
        <v>116</v>
      </c>
      <c r="S17" s="8">
        <v>95</v>
      </c>
      <c r="T17" s="8">
        <v>69</v>
      </c>
      <c r="V17" s="52"/>
      <c r="W17" s="52"/>
      <c r="X17" s="52"/>
      <c r="Y17" s="52"/>
      <c r="Z17" s="52"/>
      <c r="AA17" s="52"/>
      <c r="AB17" s="52"/>
    </row>
    <row r="18" spans="4:28" ht="16.5" thickBot="1" x14ac:dyDescent="0.3">
      <c r="D18" s="50" t="s">
        <v>38</v>
      </c>
      <c r="E18" s="50">
        <v>62</v>
      </c>
      <c r="P18" s="8"/>
      <c r="Q18" s="8"/>
      <c r="R18" s="8">
        <v>92</v>
      </c>
      <c r="S18" s="8">
        <v>110</v>
      </c>
      <c r="T18" s="8">
        <v>76</v>
      </c>
      <c r="V18" s="53" t="s">
        <v>68</v>
      </c>
      <c r="W18" s="53">
        <v>149093.74842767304</v>
      </c>
      <c r="X18" s="53">
        <v>158</v>
      </c>
      <c r="Y18" s="53"/>
      <c r="Z18" s="53"/>
      <c r="AA18" s="53"/>
      <c r="AB18" s="53"/>
    </row>
    <row r="19" spans="4:28" ht="15.75" x14ac:dyDescent="0.25">
      <c r="D19" s="50" t="s">
        <v>37</v>
      </c>
      <c r="E19" s="50">
        <v>68</v>
      </c>
      <c r="P19" s="8"/>
      <c r="Q19" s="8"/>
      <c r="R19" s="8">
        <v>90</v>
      </c>
      <c r="S19" s="8">
        <v>115</v>
      </c>
      <c r="T19" s="8">
        <v>62</v>
      </c>
    </row>
    <row r="20" spans="4:28" ht="15.75" x14ac:dyDescent="0.25">
      <c r="D20" s="50" t="s">
        <v>37</v>
      </c>
      <c r="E20" s="50">
        <v>69</v>
      </c>
      <c r="P20" s="8"/>
      <c r="Q20" s="8"/>
      <c r="R20" s="8">
        <v>116</v>
      </c>
      <c r="S20" s="8">
        <v>101</v>
      </c>
      <c r="T20" s="8"/>
    </row>
    <row r="21" spans="4:28" ht="15.75" x14ac:dyDescent="0.25">
      <c r="D21" s="50" t="s">
        <v>40</v>
      </c>
      <c r="E21" s="50">
        <v>58</v>
      </c>
      <c r="P21" s="8"/>
      <c r="Q21" s="8"/>
      <c r="R21" s="8">
        <v>112</v>
      </c>
      <c r="S21" s="8">
        <v>95</v>
      </c>
      <c r="T21" s="8"/>
    </row>
    <row r="22" spans="4:28" ht="15.75" x14ac:dyDescent="0.25">
      <c r="D22" s="50" t="s">
        <v>37</v>
      </c>
      <c r="E22" s="50">
        <v>69</v>
      </c>
      <c r="P22" s="8"/>
      <c r="Q22" s="8"/>
      <c r="R22" s="8">
        <v>86</v>
      </c>
      <c r="S22" s="8">
        <v>114</v>
      </c>
      <c r="T22" s="8"/>
    </row>
    <row r="23" spans="4:28" ht="15.75" x14ac:dyDescent="0.25">
      <c r="D23" s="50" t="s">
        <v>37</v>
      </c>
      <c r="E23" s="50">
        <v>69</v>
      </c>
      <c r="P23" s="8"/>
      <c r="Q23" s="8"/>
      <c r="R23" s="8">
        <v>97</v>
      </c>
      <c r="S23" s="8">
        <v>97</v>
      </c>
      <c r="T23" s="8"/>
    </row>
    <row r="24" spans="4:28" ht="15.75" x14ac:dyDescent="0.25">
      <c r="D24" s="50" t="s">
        <v>40</v>
      </c>
      <c r="E24" s="50">
        <v>60</v>
      </c>
      <c r="P24" s="8"/>
      <c r="Q24" s="8"/>
      <c r="R24" s="8">
        <v>84</v>
      </c>
      <c r="S24" s="8">
        <v>101</v>
      </c>
      <c r="T24" s="8"/>
    </row>
    <row r="25" spans="4:28" ht="15.75" x14ac:dyDescent="0.25">
      <c r="D25" s="50" t="s">
        <v>37</v>
      </c>
      <c r="E25" s="50">
        <v>69</v>
      </c>
      <c r="P25" s="8"/>
      <c r="Q25" s="8"/>
      <c r="R25" s="8">
        <v>88</v>
      </c>
      <c r="S25" s="8">
        <v>114</v>
      </c>
      <c r="T25" s="8"/>
    </row>
    <row r="26" spans="4:28" ht="15.75" x14ac:dyDescent="0.25">
      <c r="D26" s="50" t="s">
        <v>37</v>
      </c>
      <c r="E26" s="50">
        <v>69</v>
      </c>
      <c r="P26" s="8"/>
      <c r="Q26" s="8"/>
      <c r="R26" s="8">
        <v>70</v>
      </c>
      <c r="S26" s="8">
        <v>156</v>
      </c>
      <c r="T26" s="8"/>
    </row>
    <row r="27" spans="4:28" ht="15.75" x14ac:dyDescent="0.25">
      <c r="D27" s="50" t="s">
        <v>36</v>
      </c>
      <c r="E27" s="50">
        <v>116</v>
      </c>
      <c r="P27" s="8"/>
      <c r="Q27" s="8"/>
      <c r="R27" s="8">
        <v>70</v>
      </c>
      <c r="S27" s="8">
        <v>95</v>
      </c>
      <c r="T27" s="8"/>
    </row>
    <row r="28" spans="4:28" ht="15.75" x14ac:dyDescent="0.25">
      <c r="D28" s="50" t="s">
        <v>37</v>
      </c>
      <c r="E28" s="50">
        <v>70</v>
      </c>
      <c r="P28" s="8"/>
      <c r="Q28" s="8"/>
      <c r="R28" s="8">
        <v>102</v>
      </c>
      <c r="S28" s="8">
        <v>110</v>
      </c>
      <c r="T28" s="8"/>
    </row>
    <row r="29" spans="4:28" ht="15.75" x14ac:dyDescent="0.25">
      <c r="D29" s="50" t="s">
        <v>40</v>
      </c>
      <c r="E29" s="50">
        <v>62</v>
      </c>
      <c r="P29" s="8"/>
      <c r="Q29" s="8"/>
      <c r="R29" s="8">
        <v>102</v>
      </c>
      <c r="S29" s="8">
        <v>102</v>
      </c>
      <c r="T29" s="8"/>
    </row>
    <row r="30" spans="4:28" ht="15.75" x14ac:dyDescent="0.25">
      <c r="D30" s="50" t="s">
        <v>37</v>
      </c>
      <c r="E30" s="50">
        <v>70</v>
      </c>
      <c r="P30" s="8"/>
      <c r="Q30" s="8"/>
      <c r="R30" s="8">
        <v>86</v>
      </c>
      <c r="S30" s="8">
        <v>152</v>
      </c>
      <c r="T30" s="8"/>
    </row>
    <row r="31" spans="4:28" ht="15.75" x14ac:dyDescent="0.25">
      <c r="D31" s="50" t="s">
        <v>37</v>
      </c>
      <c r="E31" s="50">
        <v>70</v>
      </c>
      <c r="P31" s="8"/>
      <c r="Q31" s="8"/>
      <c r="R31" s="8">
        <v>69</v>
      </c>
      <c r="S31" s="8">
        <v>152</v>
      </c>
      <c r="T31" s="8"/>
    </row>
    <row r="32" spans="4:28" ht="15.75" x14ac:dyDescent="0.25">
      <c r="D32" s="50" t="s">
        <v>37</v>
      </c>
      <c r="E32" s="50">
        <v>70</v>
      </c>
      <c r="P32" s="8"/>
      <c r="Q32" s="8"/>
      <c r="R32" s="8">
        <v>56</v>
      </c>
      <c r="S32" s="8">
        <v>95</v>
      </c>
      <c r="T32" s="8"/>
    </row>
    <row r="33" spans="4:20" ht="15.75" x14ac:dyDescent="0.25">
      <c r="D33" s="50" t="s">
        <v>37</v>
      </c>
      <c r="E33" s="50">
        <v>70</v>
      </c>
      <c r="P33" s="8"/>
      <c r="Q33" s="8"/>
      <c r="R33" s="8">
        <v>102</v>
      </c>
      <c r="S33" s="8">
        <v>101</v>
      </c>
      <c r="T33" s="8"/>
    </row>
    <row r="34" spans="4:20" ht="15.75" x14ac:dyDescent="0.25">
      <c r="D34" s="50" t="s">
        <v>40</v>
      </c>
      <c r="E34" s="50">
        <v>62</v>
      </c>
      <c r="P34" s="8"/>
      <c r="Q34" s="8"/>
      <c r="R34" s="8">
        <v>73</v>
      </c>
      <c r="S34" s="8">
        <v>114</v>
      </c>
      <c r="T34" s="8"/>
    </row>
    <row r="35" spans="4:20" ht="15.75" x14ac:dyDescent="0.25">
      <c r="D35" s="50" t="s">
        <v>38</v>
      </c>
      <c r="E35" s="50">
        <v>62</v>
      </c>
      <c r="P35" s="8"/>
      <c r="Q35" s="8"/>
      <c r="R35" s="8">
        <v>70</v>
      </c>
      <c r="S35" s="8">
        <v>110</v>
      </c>
      <c r="T35" s="8"/>
    </row>
    <row r="36" spans="4:20" ht="15.75" x14ac:dyDescent="0.25">
      <c r="D36" s="50" t="s">
        <v>37</v>
      </c>
      <c r="E36" s="50">
        <v>73</v>
      </c>
      <c r="P36" s="8"/>
      <c r="Q36" s="8"/>
      <c r="R36" s="8">
        <v>76</v>
      </c>
      <c r="S36" s="8">
        <v>97</v>
      </c>
      <c r="T36" s="8"/>
    </row>
    <row r="37" spans="4:20" ht="15.75" x14ac:dyDescent="0.25">
      <c r="D37" s="50" t="s">
        <v>40</v>
      </c>
      <c r="E37" s="50">
        <v>62</v>
      </c>
      <c r="P37" s="8"/>
      <c r="Q37" s="8"/>
      <c r="R37" s="8">
        <v>73</v>
      </c>
      <c r="S37" s="8">
        <v>111</v>
      </c>
      <c r="T37" s="8"/>
    </row>
    <row r="38" spans="4:20" ht="15.75" x14ac:dyDescent="0.25">
      <c r="D38" s="50" t="s">
        <v>37</v>
      </c>
      <c r="E38" s="50">
        <v>76</v>
      </c>
      <c r="P38" s="8"/>
      <c r="Q38" s="8"/>
      <c r="R38" s="8">
        <v>76</v>
      </c>
      <c r="S38" s="8">
        <v>92</v>
      </c>
      <c r="T38" s="8"/>
    </row>
    <row r="39" spans="4:20" ht="15.75" x14ac:dyDescent="0.25">
      <c r="D39" s="50" t="s">
        <v>37</v>
      </c>
      <c r="E39" s="50">
        <v>82</v>
      </c>
      <c r="P39" s="8"/>
      <c r="Q39" s="8"/>
      <c r="R39" s="8">
        <v>68</v>
      </c>
      <c r="S39" s="8">
        <v>73</v>
      </c>
      <c r="T39" s="8"/>
    </row>
    <row r="40" spans="4:20" ht="15.75" x14ac:dyDescent="0.25">
      <c r="D40" s="50" t="s">
        <v>37</v>
      </c>
      <c r="E40" s="50">
        <v>82</v>
      </c>
      <c r="P40" s="8"/>
      <c r="Q40" s="8"/>
      <c r="R40" s="8">
        <v>68</v>
      </c>
      <c r="S40" s="8">
        <v>100</v>
      </c>
      <c r="T40" s="8"/>
    </row>
    <row r="41" spans="4:20" ht="15.75" x14ac:dyDescent="0.25">
      <c r="D41" s="50" t="s">
        <v>37</v>
      </c>
      <c r="E41" s="50">
        <v>82</v>
      </c>
      <c r="P41" s="8"/>
      <c r="Q41" s="8"/>
      <c r="R41" s="8">
        <v>76</v>
      </c>
      <c r="S41" s="8">
        <v>86</v>
      </c>
      <c r="T41" s="8"/>
    </row>
    <row r="42" spans="4:20" ht="15.75" x14ac:dyDescent="0.25">
      <c r="D42" s="50" t="s">
        <v>40</v>
      </c>
      <c r="E42" s="50">
        <v>68</v>
      </c>
      <c r="P42" s="8"/>
      <c r="Q42" s="8"/>
      <c r="R42" s="8">
        <v>62</v>
      </c>
      <c r="S42" s="8">
        <v>84</v>
      </c>
      <c r="T42" s="8"/>
    </row>
    <row r="43" spans="4:20" ht="15.75" x14ac:dyDescent="0.25">
      <c r="D43" s="50" t="s">
        <v>38</v>
      </c>
      <c r="E43" s="50">
        <v>69</v>
      </c>
      <c r="P43" s="8"/>
      <c r="Q43" s="8"/>
      <c r="R43" s="8">
        <v>58</v>
      </c>
      <c r="S43" s="8">
        <v>100</v>
      </c>
      <c r="T43" s="8"/>
    </row>
    <row r="44" spans="4:20" ht="15.75" x14ac:dyDescent="0.25">
      <c r="D44" s="50" t="s">
        <v>37</v>
      </c>
      <c r="E44" s="50">
        <v>84</v>
      </c>
      <c r="P44" s="8"/>
      <c r="Q44" s="8"/>
      <c r="R44" s="8">
        <v>68</v>
      </c>
      <c r="S44" s="8">
        <v>94</v>
      </c>
      <c r="T44" s="8"/>
    </row>
    <row r="45" spans="4:20" ht="15.75" x14ac:dyDescent="0.25">
      <c r="D45" s="50" t="s">
        <v>37</v>
      </c>
      <c r="E45" s="50">
        <v>84</v>
      </c>
      <c r="P45" s="8"/>
      <c r="Q45" s="8"/>
      <c r="R45" s="8">
        <v>62</v>
      </c>
      <c r="S45" s="8">
        <v>97</v>
      </c>
      <c r="T45" s="8"/>
    </row>
    <row r="46" spans="4:20" ht="15.75" x14ac:dyDescent="0.25">
      <c r="D46" s="50" t="s">
        <v>37</v>
      </c>
      <c r="E46" s="50">
        <v>85</v>
      </c>
      <c r="P46" s="8"/>
      <c r="Q46" s="8"/>
      <c r="R46" s="8">
        <v>70</v>
      </c>
      <c r="S46" s="8">
        <v>68</v>
      </c>
      <c r="T46" s="8"/>
    </row>
    <row r="47" spans="4:20" ht="15.75" x14ac:dyDescent="0.25">
      <c r="D47" s="50" t="s">
        <v>38</v>
      </c>
      <c r="E47" s="50">
        <v>69</v>
      </c>
      <c r="P47" s="8"/>
      <c r="Q47" s="8"/>
      <c r="R47" s="8">
        <v>68</v>
      </c>
      <c r="S47" s="8">
        <v>112</v>
      </c>
      <c r="T47" s="8"/>
    </row>
    <row r="48" spans="4:20" ht="15.75" x14ac:dyDescent="0.25">
      <c r="D48" s="50" t="s">
        <v>37</v>
      </c>
      <c r="E48" s="50">
        <v>85</v>
      </c>
      <c r="P48" s="8"/>
      <c r="Q48" s="8"/>
      <c r="R48" s="8">
        <v>68</v>
      </c>
      <c r="S48" s="8">
        <v>116</v>
      </c>
      <c r="T48" s="8"/>
    </row>
    <row r="49" spans="4:20" ht="15.75" x14ac:dyDescent="0.25">
      <c r="D49" s="50" t="s">
        <v>40</v>
      </c>
      <c r="E49" s="50">
        <v>68</v>
      </c>
      <c r="P49" s="8"/>
      <c r="Q49" s="8"/>
      <c r="R49" s="8">
        <v>68</v>
      </c>
      <c r="S49" s="8">
        <v>116</v>
      </c>
      <c r="T49" s="8"/>
    </row>
    <row r="50" spans="4:20" ht="15.75" x14ac:dyDescent="0.25">
      <c r="D50" s="50" t="s">
        <v>37</v>
      </c>
      <c r="E50" s="50">
        <v>85</v>
      </c>
      <c r="P50" s="8"/>
      <c r="Q50" s="8"/>
      <c r="R50" s="8">
        <v>68</v>
      </c>
      <c r="S50" s="8">
        <v>70</v>
      </c>
      <c r="T50" s="8"/>
    </row>
    <row r="51" spans="4:20" ht="15.75" x14ac:dyDescent="0.25">
      <c r="D51" s="50" t="s">
        <v>37</v>
      </c>
      <c r="E51" s="50">
        <v>86</v>
      </c>
      <c r="P51" s="8"/>
      <c r="Q51" s="8"/>
      <c r="R51" s="8">
        <v>68</v>
      </c>
      <c r="S51" s="8">
        <v>82</v>
      </c>
      <c r="T51" s="8"/>
    </row>
    <row r="52" spans="4:20" ht="15.75" x14ac:dyDescent="0.25">
      <c r="D52" s="50" t="s">
        <v>37</v>
      </c>
      <c r="E52" s="50">
        <v>86</v>
      </c>
      <c r="P52" s="8"/>
      <c r="Q52" s="8"/>
      <c r="R52" s="8">
        <v>68</v>
      </c>
      <c r="S52" s="8">
        <v>92</v>
      </c>
      <c r="T52" s="8"/>
    </row>
    <row r="53" spans="4:20" ht="15.75" x14ac:dyDescent="0.25">
      <c r="D53" s="50" t="s">
        <v>37</v>
      </c>
      <c r="E53" s="50">
        <v>88</v>
      </c>
      <c r="P53" s="8"/>
      <c r="Q53" s="8"/>
      <c r="R53" s="8">
        <v>60</v>
      </c>
      <c r="S53" s="8">
        <v>86</v>
      </c>
      <c r="T53" s="8"/>
    </row>
    <row r="54" spans="4:20" ht="15.75" x14ac:dyDescent="0.25">
      <c r="D54" s="50" t="s">
        <v>40</v>
      </c>
      <c r="E54" s="50">
        <v>68</v>
      </c>
      <c r="P54" s="8"/>
      <c r="Q54" s="8"/>
      <c r="R54" s="8">
        <v>68</v>
      </c>
      <c r="S54" s="8">
        <v>84</v>
      </c>
      <c r="T54" s="8"/>
    </row>
    <row r="55" spans="4:20" ht="15.75" x14ac:dyDescent="0.25">
      <c r="D55" s="50" t="s">
        <v>38</v>
      </c>
      <c r="E55" s="50">
        <v>76</v>
      </c>
      <c r="P55" s="8"/>
      <c r="Q55" s="8"/>
      <c r="R55" s="8">
        <v>62</v>
      </c>
      <c r="S55" s="8">
        <v>85</v>
      </c>
      <c r="T55" s="8"/>
    </row>
    <row r="56" spans="4:20" ht="15.75" x14ac:dyDescent="0.25">
      <c r="D56" s="50" t="s">
        <v>40</v>
      </c>
      <c r="E56" s="50">
        <v>68</v>
      </c>
      <c r="P56" s="8"/>
      <c r="Q56" s="8"/>
      <c r="R56" s="8">
        <v>68</v>
      </c>
      <c r="S56" s="8">
        <v>85</v>
      </c>
      <c r="T56" s="8"/>
    </row>
    <row r="57" spans="4:20" ht="15.75" x14ac:dyDescent="0.25">
      <c r="D57" s="50" t="s">
        <v>37</v>
      </c>
      <c r="E57" s="50">
        <v>88</v>
      </c>
      <c r="P57" s="8"/>
      <c r="Q57" s="8"/>
      <c r="R57" s="8">
        <v>48</v>
      </c>
      <c r="S57" s="8">
        <v>88</v>
      </c>
      <c r="T57" s="8"/>
    </row>
    <row r="58" spans="4:20" ht="15.75" x14ac:dyDescent="0.25">
      <c r="D58" s="50" t="s">
        <v>40</v>
      </c>
      <c r="E58" s="50">
        <v>68</v>
      </c>
      <c r="P58" s="8"/>
      <c r="Q58" s="8"/>
      <c r="R58" s="8">
        <v>69</v>
      </c>
      <c r="S58" s="8">
        <v>70</v>
      </c>
      <c r="T58" s="8"/>
    </row>
    <row r="59" spans="4:20" ht="15.75" x14ac:dyDescent="0.25">
      <c r="D59" s="50" t="s">
        <v>40</v>
      </c>
      <c r="E59" s="50">
        <v>68</v>
      </c>
      <c r="P59" s="8"/>
      <c r="Q59" s="8"/>
      <c r="R59" s="8"/>
      <c r="S59" s="8">
        <v>52</v>
      </c>
      <c r="T59" s="8"/>
    </row>
    <row r="60" spans="4:20" ht="15.75" x14ac:dyDescent="0.25">
      <c r="D60" s="50" t="s">
        <v>39</v>
      </c>
      <c r="E60" s="50">
        <v>116</v>
      </c>
      <c r="P60" s="8"/>
      <c r="Q60" s="8"/>
      <c r="R60" s="8"/>
      <c r="S60" s="8">
        <v>85</v>
      </c>
      <c r="T60" s="8"/>
    </row>
    <row r="61" spans="4:20" ht="15.75" x14ac:dyDescent="0.25">
      <c r="D61" s="50" t="s">
        <v>37</v>
      </c>
      <c r="E61" s="50">
        <v>92</v>
      </c>
      <c r="P61" s="8"/>
      <c r="Q61" s="8"/>
      <c r="R61" s="8"/>
      <c r="S61" s="8">
        <v>56</v>
      </c>
      <c r="T61" s="8"/>
    </row>
    <row r="62" spans="4:20" ht="15.75" x14ac:dyDescent="0.25">
      <c r="D62" s="50" t="s">
        <v>37</v>
      </c>
      <c r="E62" s="50">
        <v>92</v>
      </c>
      <c r="P62" s="8"/>
      <c r="Q62" s="8"/>
      <c r="R62" s="8"/>
      <c r="S62" s="8">
        <v>82</v>
      </c>
      <c r="T62" s="8"/>
    </row>
    <row r="63" spans="4:20" ht="15.75" x14ac:dyDescent="0.25">
      <c r="D63" s="50" t="s">
        <v>40</v>
      </c>
      <c r="E63" s="50">
        <v>68</v>
      </c>
      <c r="P63" s="8"/>
      <c r="Q63" s="8"/>
      <c r="R63" s="8"/>
      <c r="S63" s="8">
        <v>52</v>
      </c>
      <c r="T63" s="8"/>
    </row>
    <row r="64" spans="4:20" ht="15.75" x14ac:dyDescent="0.25">
      <c r="D64" s="50" t="s">
        <v>37</v>
      </c>
      <c r="E64" s="50">
        <v>94</v>
      </c>
      <c r="P64" s="8"/>
      <c r="Q64" s="8"/>
      <c r="R64" s="8"/>
      <c r="S64" s="8">
        <v>70</v>
      </c>
      <c r="T64" s="8"/>
    </row>
    <row r="65" spans="4:20" ht="15.75" x14ac:dyDescent="0.25">
      <c r="D65" s="50" t="s">
        <v>37</v>
      </c>
      <c r="E65" s="50">
        <v>95</v>
      </c>
      <c r="P65" s="8"/>
      <c r="Q65" s="8"/>
      <c r="R65" s="8"/>
      <c r="S65" s="8">
        <v>68</v>
      </c>
      <c r="T65" s="8"/>
    </row>
    <row r="66" spans="4:20" ht="15.75" x14ac:dyDescent="0.25">
      <c r="D66" s="50" t="s">
        <v>37</v>
      </c>
      <c r="E66" s="50">
        <v>95</v>
      </c>
      <c r="P66" s="8"/>
      <c r="Q66" s="8"/>
      <c r="R66" s="8"/>
      <c r="S66" s="8">
        <v>68</v>
      </c>
      <c r="T66" s="8"/>
    </row>
    <row r="67" spans="4:20" ht="15.75" x14ac:dyDescent="0.25">
      <c r="D67" s="50" t="s">
        <v>38</v>
      </c>
      <c r="E67" s="50">
        <v>82</v>
      </c>
      <c r="P67" s="8"/>
      <c r="Q67" s="8"/>
      <c r="R67" s="8"/>
      <c r="S67" s="8">
        <v>69</v>
      </c>
      <c r="T67" s="8"/>
    </row>
    <row r="68" spans="4:20" ht="15.75" x14ac:dyDescent="0.25">
      <c r="D68" s="50" t="s">
        <v>37</v>
      </c>
      <c r="E68" s="50">
        <v>95</v>
      </c>
      <c r="P68" s="8"/>
      <c r="Q68" s="8"/>
      <c r="R68" s="8"/>
      <c r="S68" s="8">
        <v>68</v>
      </c>
      <c r="T68" s="8"/>
    </row>
    <row r="69" spans="4:20" ht="15.75" x14ac:dyDescent="0.25">
      <c r="D69" s="50" t="s">
        <v>40</v>
      </c>
      <c r="E69" s="50">
        <v>68</v>
      </c>
      <c r="P69" s="8"/>
      <c r="Q69" s="8"/>
      <c r="R69" s="8"/>
      <c r="S69" s="8">
        <v>69</v>
      </c>
      <c r="T69" s="8"/>
    </row>
    <row r="70" spans="4:20" ht="15.75" x14ac:dyDescent="0.25">
      <c r="D70" s="50" t="s">
        <v>40</v>
      </c>
      <c r="E70" s="50">
        <v>68</v>
      </c>
      <c r="P70" s="8"/>
      <c r="Q70" s="8"/>
      <c r="R70" s="8"/>
      <c r="S70" s="8">
        <v>76</v>
      </c>
      <c r="T70" s="8"/>
    </row>
    <row r="71" spans="4:20" ht="15.75" x14ac:dyDescent="0.25">
      <c r="D71" s="50" t="s">
        <v>40</v>
      </c>
      <c r="E71" s="50">
        <v>68</v>
      </c>
      <c r="P71" s="8"/>
      <c r="Q71" s="8"/>
      <c r="R71" s="8"/>
      <c r="S71" s="8">
        <v>82</v>
      </c>
      <c r="T71" s="8"/>
    </row>
    <row r="72" spans="4:20" ht="15.75" x14ac:dyDescent="0.25">
      <c r="D72" s="50" t="s">
        <v>37</v>
      </c>
      <c r="E72" s="50">
        <v>95</v>
      </c>
      <c r="P72" s="8"/>
      <c r="Q72" s="8"/>
      <c r="R72" s="8"/>
      <c r="S72" s="8">
        <v>55</v>
      </c>
      <c r="T72" s="8"/>
    </row>
    <row r="73" spans="4:20" ht="15.75" x14ac:dyDescent="0.25">
      <c r="D73" s="50" t="s">
        <v>40</v>
      </c>
      <c r="E73" s="50">
        <v>68</v>
      </c>
      <c r="P73" s="8"/>
      <c r="Q73" s="8"/>
      <c r="R73" s="8"/>
      <c r="S73" s="8">
        <v>88</v>
      </c>
      <c r="T73" s="8"/>
    </row>
    <row r="74" spans="4:20" ht="15.75" x14ac:dyDescent="0.25">
      <c r="D74" s="50" t="s">
        <v>39</v>
      </c>
      <c r="E74" s="50">
        <v>116</v>
      </c>
      <c r="P74" s="8"/>
      <c r="Q74" s="8"/>
      <c r="R74" s="8"/>
      <c r="S74" s="8">
        <v>70</v>
      </c>
      <c r="T74" s="8"/>
    </row>
    <row r="75" spans="4:20" ht="15.75" x14ac:dyDescent="0.25">
      <c r="D75" s="50" t="s">
        <v>37</v>
      </c>
      <c r="E75" s="50">
        <v>97</v>
      </c>
      <c r="P75" s="8"/>
      <c r="Q75" s="8"/>
      <c r="R75" s="8"/>
      <c r="S75" s="8">
        <v>69</v>
      </c>
      <c r="T75" s="8"/>
    </row>
    <row r="76" spans="4:20" ht="15.75" x14ac:dyDescent="0.25">
      <c r="D76" s="50" t="s">
        <v>40</v>
      </c>
      <c r="E76" s="50">
        <v>69</v>
      </c>
      <c r="P76" s="8"/>
      <c r="Q76" s="8"/>
      <c r="R76" s="8"/>
      <c r="S76" s="8">
        <v>68</v>
      </c>
      <c r="T76" s="8"/>
    </row>
    <row r="77" spans="4:20" ht="15.75" x14ac:dyDescent="0.25">
      <c r="D77" s="50" t="s">
        <v>37</v>
      </c>
      <c r="E77" s="50">
        <v>97</v>
      </c>
      <c r="P77" s="8"/>
      <c r="Q77" s="8"/>
      <c r="R77" s="8"/>
      <c r="S77" s="8">
        <v>68</v>
      </c>
      <c r="T77" s="8"/>
    </row>
    <row r="78" spans="4:20" ht="15.75" x14ac:dyDescent="0.25">
      <c r="D78" s="50" t="s">
        <v>37</v>
      </c>
      <c r="E78" s="50">
        <v>97</v>
      </c>
      <c r="P78" s="8"/>
      <c r="Q78" s="8"/>
      <c r="R78" s="8"/>
      <c r="S78" s="8">
        <v>68</v>
      </c>
      <c r="T78" s="8"/>
    </row>
    <row r="79" spans="4:20" ht="15.75" x14ac:dyDescent="0.25">
      <c r="D79" s="50" t="s">
        <v>37</v>
      </c>
      <c r="E79" s="50">
        <v>100</v>
      </c>
      <c r="P79" s="8"/>
      <c r="Q79" s="8"/>
      <c r="R79" s="8"/>
      <c r="S79" s="8">
        <v>69</v>
      </c>
      <c r="T79" s="8"/>
    </row>
    <row r="80" spans="4:20" ht="15.75" x14ac:dyDescent="0.25">
      <c r="D80" s="50" t="s">
        <v>37</v>
      </c>
      <c r="E80" s="50">
        <v>100</v>
      </c>
      <c r="P80" s="8"/>
      <c r="Q80" s="8"/>
      <c r="R80" s="8"/>
      <c r="S80" s="8">
        <v>70</v>
      </c>
      <c r="T80" s="8"/>
    </row>
    <row r="81" spans="4:20" ht="15.75" x14ac:dyDescent="0.25">
      <c r="D81" s="50" t="s">
        <v>37</v>
      </c>
      <c r="E81" s="50">
        <v>101</v>
      </c>
      <c r="P81" s="8"/>
      <c r="Q81" s="8"/>
      <c r="R81" s="8"/>
      <c r="S81" s="8">
        <v>69</v>
      </c>
      <c r="T81" s="8"/>
    </row>
    <row r="82" spans="4:20" ht="15.75" x14ac:dyDescent="0.25">
      <c r="D82" s="50" t="s">
        <v>37</v>
      </c>
      <c r="E82" s="50">
        <v>101</v>
      </c>
    </row>
    <row r="83" spans="4:20" ht="15.75" x14ac:dyDescent="0.25">
      <c r="D83" s="50" t="s">
        <v>40</v>
      </c>
      <c r="E83" s="50">
        <v>69</v>
      </c>
    </row>
    <row r="84" spans="4:20" ht="15.75" x14ac:dyDescent="0.25">
      <c r="D84" s="50" t="s">
        <v>40</v>
      </c>
      <c r="E84" s="50">
        <v>70</v>
      </c>
    </row>
    <row r="85" spans="4:20" ht="15.75" x14ac:dyDescent="0.25">
      <c r="D85" s="50" t="s">
        <v>37</v>
      </c>
      <c r="E85" s="50">
        <v>101</v>
      </c>
    </row>
    <row r="86" spans="4:20" ht="15.75" x14ac:dyDescent="0.25">
      <c r="D86" s="50" t="s">
        <v>38</v>
      </c>
      <c r="E86" s="50">
        <v>82</v>
      </c>
    </row>
    <row r="87" spans="4:20" ht="15.75" x14ac:dyDescent="0.25">
      <c r="D87" s="50" t="s">
        <v>38</v>
      </c>
      <c r="E87" s="50">
        <v>88</v>
      </c>
    </row>
    <row r="88" spans="4:20" ht="15.75" x14ac:dyDescent="0.25">
      <c r="D88" s="50" t="s">
        <v>37</v>
      </c>
      <c r="E88" s="50">
        <v>102</v>
      </c>
    </row>
    <row r="89" spans="4:20" ht="15.75" x14ac:dyDescent="0.25">
      <c r="D89" s="50" t="s">
        <v>40</v>
      </c>
      <c r="E89" s="50">
        <v>70</v>
      </c>
    </row>
    <row r="90" spans="4:20" ht="15.75" x14ac:dyDescent="0.25">
      <c r="D90" s="50" t="s">
        <v>38</v>
      </c>
      <c r="E90" s="50">
        <v>88</v>
      </c>
    </row>
    <row r="91" spans="4:20" ht="15.75" x14ac:dyDescent="0.25">
      <c r="D91" s="50" t="s">
        <v>40</v>
      </c>
      <c r="E91" s="50">
        <v>70</v>
      </c>
    </row>
    <row r="92" spans="4:20" ht="15.75" x14ac:dyDescent="0.25">
      <c r="D92" s="50" t="s">
        <v>37</v>
      </c>
      <c r="E92" s="50">
        <v>106</v>
      </c>
    </row>
    <row r="93" spans="4:20" ht="15.75" x14ac:dyDescent="0.25">
      <c r="D93" s="50" t="s">
        <v>37</v>
      </c>
      <c r="E93" s="50">
        <v>110</v>
      </c>
    </row>
    <row r="94" spans="4:20" ht="15.75" x14ac:dyDescent="0.25">
      <c r="D94" s="50" t="s">
        <v>39</v>
      </c>
      <c r="E94" s="50">
        <v>116</v>
      </c>
    </row>
    <row r="95" spans="4:20" ht="15.75" x14ac:dyDescent="0.25">
      <c r="D95" s="50" t="s">
        <v>40</v>
      </c>
      <c r="E95" s="50">
        <v>70</v>
      </c>
    </row>
    <row r="96" spans="4:20" ht="15.75" x14ac:dyDescent="0.25">
      <c r="D96" s="50" t="s">
        <v>39</v>
      </c>
      <c r="E96" s="50">
        <v>69</v>
      </c>
    </row>
    <row r="97" spans="4:5" ht="15.75" x14ac:dyDescent="0.25">
      <c r="D97" s="50" t="s">
        <v>40</v>
      </c>
      <c r="E97" s="50">
        <v>73</v>
      </c>
    </row>
    <row r="98" spans="4:5" ht="15.75" x14ac:dyDescent="0.25">
      <c r="D98" s="50" t="s">
        <v>37</v>
      </c>
      <c r="E98" s="50">
        <v>110</v>
      </c>
    </row>
    <row r="99" spans="4:5" ht="15.75" x14ac:dyDescent="0.25">
      <c r="D99" s="50" t="s">
        <v>37</v>
      </c>
      <c r="E99" s="50">
        <v>110</v>
      </c>
    </row>
    <row r="100" spans="4:5" ht="15.75" x14ac:dyDescent="0.25">
      <c r="D100" s="50" t="s">
        <v>37</v>
      </c>
      <c r="E100" s="50">
        <v>111</v>
      </c>
    </row>
    <row r="101" spans="4:5" ht="15.75" x14ac:dyDescent="0.25">
      <c r="D101" s="50" t="s">
        <v>38</v>
      </c>
      <c r="E101" s="50">
        <v>94</v>
      </c>
    </row>
    <row r="102" spans="4:5" ht="15.75" x14ac:dyDescent="0.25">
      <c r="D102" s="50" t="s">
        <v>38</v>
      </c>
      <c r="E102" s="50">
        <v>111</v>
      </c>
    </row>
    <row r="103" spans="4:5" ht="15.75" x14ac:dyDescent="0.25">
      <c r="D103" s="50" t="s">
        <v>37</v>
      </c>
      <c r="E103" s="50">
        <v>112</v>
      </c>
    </row>
    <row r="104" spans="4:5" ht="15.75" x14ac:dyDescent="0.25">
      <c r="D104" s="50" t="s">
        <v>37</v>
      </c>
      <c r="E104" s="50">
        <v>114</v>
      </c>
    </row>
    <row r="105" spans="4:5" ht="15.75" x14ac:dyDescent="0.25">
      <c r="D105" s="50" t="s">
        <v>40</v>
      </c>
      <c r="E105" s="50">
        <v>73</v>
      </c>
    </row>
    <row r="106" spans="4:5" ht="15.75" x14ac:dyDescent="0.25">
      <c r="D106" s="50" t="s">
        <v>40</v>
      </c>
      <c r="E106" s="50">
        <v>76</v>
      </c>
    </row>
    <row r="107" spans="4:5" ht="15.75" x14ac:dyDescent="0.25">
      <c r="D107" s="50" t="s">
        <v>38</v>
      </c>
      <c r="E107" s="50">
        <v>114</v>
      </c>
    </row>
    <row r="108" spans="4:5" ht="15.75" x14ac:dyDescent="0.25">
      <c r="D108" s="50" t="s">
        <v>37</v>
      </c>
      <c r="E108" s="50">
        <v>114</v>
      </c>
    </row>
    <row r="109" spans="4:5" ht="15.75" x14ac:dyDescent="0.25">
      <c r="D109" s="50" t="s">
        <v>40</v>
      </c>
      <c r="E109" s="50">
        <v>76</v>
      </c>
    </row>
    <row r="110" spans="4:5" ht="15.75" x14ac:dyDescent="0.25">
      <c r="D110" s="50" t="s">
        <v>40</v>
      </c>
      <c r="E110" s="50">
        <v>76</v>
      </c>
    </row>
    <row r="111" spans="4:5" ht="15.75" x14ac:dyDescent="0.25">
      <c r="D111" s="50" t="s">
        <v>40</v>
      </c>
      <c r="E111" s="50">
        <v>84</v>
      </c>
    </row>
    <row r="112" spans="4:5" ht="15.75" x14ac:dyDescent="0.25">
      <c r="D112" s="50" t="s">
        <v>37</v>
      </c>
      <c r="E112" s="50">
        <v>114</v>
      </c>
    </row>
    <row r="113" spans="4:5" ht="15.75" x14ac:dyDescent="0.25">
      <c r="D113" s="50" t="s">
        <v>37</v>
      </c>
      <c r="E113" s="50">
        <v>114</v>
      </c>
    </row>
    <row r="114" spans="4:5" ht="15.75" x14ac:dyDescent="0.25">
      <c r="D114" s="50" t="s">
        <v>37</v>
      </c>
      <c r="E114" s="50">
        <v>115</v>
      </c>
    </row>
    <row r="115" spans="4:5" ht="15.75" x14ac:dyDescent="0.25">
      <c r="D115" s="50" t="s">
        <v>40</v>
      </c>
      <c r="E115" s="50">
        <v>84</v>
      </c>
    </row>
    <row r="116" spans="4:5" ht="15.75" x14ac:dyDescent="0.25">
      <c r="D116" s="50" t="s">
        <v>37</v>
      </c>
      <c r="E116" s="50">
        <v>116</v>
      </c>
    </row>
    <row r="117" spans="4:5" ht="15.75" x14ac:dyDescent="0.25">
      <c r="D117" s="50" t="s">
        <v>37</v>
      </c>
      <c r="E117" s="50">
        <v>116</v>
      </c>
    </row>
    <row r="118" spans="4:5" ht="15.75" x14ac:dyDescent="0.25">
      <c r="D118" s="50" t="s">
        <v>40</v>
      </c>
      <c r="E118" s="50">
        <v>84</v>
      </c>
    </row>
    <row r="119" spans="4:5" ht="15.75" x14ac:dyDescent="0.25">
      <c r="D119" s="50" t="s">
        <v>37</v>
      </c>
      <c r="E119" s="50">
        <v>120</v>
      </c>
    </row>
    <row r="120" spans="4:5" ht="15.75" x14ac:dyDescent="0.25">
      <c r="D120" s="50" t="s">
        <v>38</v>
      </c>
      <c r="E120" s="50">
        <v>114</v>
      </c>
    </row>
    <row r="121" spans="4:5" ht="15.75" x14ac:dyDescent="0.25">
      <c r="D121" s="50" t="s">
        <v>37</v>
      </c>
      <c r="E121" s="50">
        <v>121</v>
      </c>
    </row>
    <row r="122" spans="4:5" ht="15.75" x14ac:dyDescent="0.25">
      <c r="D122" s="50" t="s">
        <v>38</v>
      </c>
      <c r="E122" s="50">
        <v>123</v>
      </c>
    </row>
    <row r="123" spans="4:5" ht="15.75" x14ac:dyDescent="0.25">
      <c r="D123" s="50" t="s">
        <v>37</v>
      </c>
      <c r="E123" s="50">
        <v>121</v>
      </c>
    </row>
    <row r="124" spans="4:5" ht="15.75" x14ac:dyDescent="0.25">
      <c r="D124" s="50" t="s">
        <v>37</v>
      </c>
      <c r="E124" s="50">
        <v>123</v>
      </c>
    </row>
    <row r="125" spans="4:5" ht="15.75" x14ac:dyDescent="0.25">
      <c r="D125" s="50" t="s">
        <v>38</v>
      </c>
      <c r="E125" s="50">
        <v>152</v>
      </c>
    </row>
    <row r="126" spans="4:5" ht="15.75" x14ac:dyDescent="0.25">
      <c r="D126" s="50" t="s">
        <v>40</v>
      </c>
      <c r="E126" s="50">
        <v>86</v>
      </c>
    </row>
    <row r="127" spans="4:5" ht="15.75" x14ac:dyDescent="0.25">
      <c r="D127" s="50" t="s">
        <v>40</v>
      </c>
      <c r="E127" s="50">
        <v>86</v>
      </c>
    </row>
    <row r="128" spans="4:5" ht="15.75" x14ac:dyDescent="0.25">
      <c r="D128" s="50" t="s">
        <v>37</v>
      </c>
      <c r="E128" s="50">
        <v>123</v>
      </c>
    </row>
    <row r="129" spans="4:5" ht="15.75" x14ac:dyDescent="0.25">
      <c r="D129" s="50" t="s">
        <v>37</v>
      </c>
      <c r="E129" s="50">
        <v>134</v>
      </c>
    </row>
    <row r="130" spans="4:5" ht="15.75" x14ac:dyDescent="0.25">
      <c r="D130" s="50" t="s">
        <v>40</v>
      </c>
      <c r="E130" s="50">
        <v>88</v>
      </c>
    </row>
    <row r="131" spans="4:5" ht="15.75" x14ac:dyDescent="0.25">
      <c r="D131" s="50" t="s">
        <v>37</v>
      </c>
      <c r="E131" s="50">
        <v>140</v>
      </c>
    </row>
    <row r="132" spans="4:5" ht="15.75" x14ac:dyDescent="0.25">
      <c r="D132" s="50" t="s">
        <v>37</v>
      </c>
      <c r="E132" s="50">
        <v>142</v>
      </c>
    </row>
    <row r="133" spans="4:5" ht="15.75" x14ac:dyDescent="0.25">
      <c r="D133" s="50" t="s">
        <v>38</v>
      </c>
      <c r="E133" s="50">
        <v>162</v>
      </c>
    </row>
    <row r="134" spans="4:5" ht="15.75" x14ac:dyDescent="0.25">
      <c r="D134" s="50" t="s">
        <v>40</v>
      </c>
      <c r="E134" s="50">
        <v>90</v>
      </c>
    </row>
    <row r="135" spans="4:5" ht="15.75" x14ac:dyDescent="0.25">
      <c r="D135" s="50" t="s">
        <v>37</v>
      </c>
      <c r="E135" s="50">
        <v>152</v>
      </c>
    </row>
    <row r="136" spans="4:5" ht="15.75" x14ac:dyDescent="0.25">
      <c r="D136" s="50" t="s">
        <v>40</v>
      </c>
      <c r="E136" s="50">
        <v>92</v>
      </c>
    </row>
    <row r="137" spans="4:5" ht="15.75" x14ac:dyDescent="0.25">
      <c r="D137" s="50" t="s">
        <v>37</v>
      </c>
      <c r="E137" s="50">
        <v>152</v>
      </c>
    </row>
    <row r="138" spans="4:5" ht="15.75" x14ac:dyDescent="0.25">
      <c r="D138" s="50" t="s">
        <v>37</v>
      </c>
      <c r="E138" s="50">
        <v>156</v>
      </c>
    </row>
    <row r="139" spans="4:5" ht="15.75" x14ac:dyDescent="0.25">
      <c r="D139" s="50" t="s">
        <v>37</v>
      </c>
      <c r="E139" s="50">
        <v>160</v>
      </c>
    </row>
    <row r="140" spans="4:5" ht="15.75" x14ac:dyDescent="0.25">
      <c r="D140" s="50" t="s">
        <v>40</v>
      </c>
      <c r="E140" s="50">
        <v>92</v>
      </c>
    </row>
    <row r="141" spans="4:5" ht="15.75" x14ac:dyDescent="0.25">
      <c r="D141" s="50" t="s">
        <v>37</v>
      </c>
      <c r="E141" s="50">
        <v>160</v>
      </c>
    </row>
    <row r="142" spans="4:5" ht="15.75" x14ac:dyDescent="0.25">
      <c r="D142" s="50" t="s">
        <v>37</v>
      </c>
      <c r="E142" s="50">
        <v>162</v>
      </c>
    </row>
    <row r="143" spans="4:5" ht="15.75" x14ac:dyDescent="0.25">
      <c r="D143" s="50" t="s">
        <v>40</v>
      </c>
      <c r="E143" s="50">
        <v>97</v>
      </c>
    </row>
    <row r="144" spans="4:5" ht="15.75" x14ac:dyDescent="0.25">
      <c r="D144" s="50" t="s">
        <v>40</v>
      </c>
      <c r="E144" s="50">
        <v>102</v>
      </c>
    </row>
    <row r="145" spans="4:5" ht="15.75" x14ac:dyDescent="0.25">
      <c r="D145" s="50" t="s">
        <v>40</v>
      </c>
      <c r="E145" s="50">
        <v>102</v>
      </c>
    </row>
    <row r="146" spans="4:5" ht="15.75" x14ac:dyDescent="0.25">
      <c r="D146" s="50" t="s">
        <v>40</v>
      </c>
      <c r="E146" s="50">
        <v>102</v>
      </c>
    </row>
    <row r="147" spans="4:5" ht="15.75" x14ac:dyDescent="0.25">
      <c r="D147" s="50" t="s">
        <v>40</v>
      </c>
      <c r="E147" s="50">
        <v>110</v>
      </c>
    </row>
    <row r="148" spans="4:5" ht="15.75" x14ac:dyDescent="0.25">
      <c r="D148" s="50" t="s">
        <v>40</v>
      </c>
      <c r="E148" s="50">
        <v>110</v>
      </c>
    </row>
    <row r="149" spans="4:5" ht="15.75" x14ac:dyDescent="0.25">
      <c r="D149" s="50" t="s">
        <v>40</v>
      </c>
      <c r="E149" s="50">
        <v>112</v>
      </c>
    </row>
    <row r="150" spans="4:5" ht="15.75" x14ac:dyDescent="0.25">
      <c r="D150" s="50" t="s">
        <v>40</v>
      </c>
      <c r="E150" s="50">
        <v>116</v>
      </c>
    </row>
    <row r="151" spans="4:5" ht="15.75" x14ac:dyDescent="0.25">
      <c r="D151" s="50" t="s">
        <v>40</v>
      </c>
      <c r="E151" s="50">
        <v>116</v>
      </c>
    </row>
    <row r="152" spans="4:5" ht="15.75" x14ac:dyDescent="0.25">
      <c r="D152" s="50" t="s">
        <v>40</v>
      </c>
      <c r="E152" s="50">
        <v>116</v>
      </c>
    </row>
    <row r="153" spans="4:5" ht="15.75" x14ac:dyDescent="0.25">
      <c r="D153" s="50" t="s">
        <v>40</v>
      </c>
      <c r="E153" s="50">
        <v>143</v>
      </c>
    </row>
    <row r="154" spans="4:5" ht="15.75" x14ac:dyDescent="0.25">
      <c r="D154" s="50" t="s">
        <v>40</v>
      </c>
      <c r="E154" s="50">
        <v>145</v>
      </c>
    </row>
    <row r="155" spans="4:5" ht="15.75" x14ac:dyDescent="0.25">
      <c r="D155" s="50" t="s">
        <v>37</v>
      </c>
      <c r="E155" s="50">
        <v>176</v>
      </c>
    </row>
    <row r="156" spans="4:5" ht="15.75" x14ac:dyDescent="0.25">
      <c r="D156" s="50" t="s">
        <v>40</v>
      </c>
      <c r="E156" s="50">
        <v>160</v>
      </c>
    </row>
    <row r="157" spans="4:5" ht="15.75" x14ac:dyDescent="0.25">
      <c r="D157" s="50" t="s">
        <v>40</v>
      </c>
      <c r="E157" s="50">
        <v>160</v>
      </c>
    </row>
    <row r="158" spans="4:5" ht="15.75" x14ac:dyDescent="0.25">
      <c r="D158" s="50" t="s">
        <v>40</v>
      </c>
      <c r="E158" s="50">
        <v>160</v>
      </c>
    </row>
    <row r="159" spans="4:5" ht="15.75" x14ac:dyDescent="0.25">
      <c r="D159" s="50" t="s">
        <v>40</v>
      </c>
      <c r="E159" s="50">
        <v>161</v>
      </c>
    </row>
    <row r="160" spans="4:5" ht="15.75" x14ac:dyDescent="0.25">
      <c r="D160" s="50" t="s">
        <v>40</v>
      </c>
      <c r="E160" s="50">
        <v>161</v>
      </c>
    </row>
    <row r="161" spans="3:24" ht="15.75" x14ac:dyDescent="0.25">
      <c r="D161" s="50" t="s">
        <v>40</v>
      </c>
      <c r="E161" s="50">
        <v>200</v>
      </c>
    </row>
    <row r="164" spans="3:24" ht="15.75" x14ac:dyDescent="0.25">
      <c r="C164" s="26"/>
      <c r="D164" s="26" t="s">
        <v>36</v>
      </c>
      <c r="E164" s="26" t="s">
        <v>39</v>
      </c>
      <c r="F164" s="26" t="s">
        <v>40</v>
      </c>
      <c r="G164" s="26" t="s">
        <v>37</v>
      </c>
      <c r="H164" s="26" t="s">
        <v>38</v>
      </c>
      <c r="I164" s="26"/>
      <c r="K164" s="26" t="s">
        <v>36</v>
      </c>
    </row>
    <row r="165" spans="3:24" ht="15.75" x14ac:dyDescent="0.25">
      <c r="C165" s="26" t="s">
        <v>45</v>
      </c>
      <c r="D165" s="26">
        <v>0</v>
      </c>
      <c r="E165" s="26">
        <v>0</v>
      </c>
      <c r="F165" s="26">
        <v>7</v>
      </c>
      <c r="G165" s="26">
        <v>4</v>
      </c>
      <c r="H165" s="26">
        <v>3</v>
      </c>
      <c r="I165" s="31">
        <f t="shared" ref="I165:I168" si="0">SUM(D165:H165)</f>
        <v>14</v>
      </c>
      <c r="K165" s="26" t="s">
        <v>39</v>
      </c>
    </row>
    <row r="166" spans="3:24" ht="15.75" x14ac:dyDescent="0.25">
      <c r="C166" s="26" t="s">
        <v>43</v>
      </c>
      <c r="D166" s="26">
        <v>0</v>
      </c>
      <c r="E166" s="26">
        <v>1</v>
      </c>
      <c r="F166" s="26">
        <v>31</v>
      </c>
      <c r="G166" s="26">
        <v>41</v>
      </c>
      <c r="H166" s="26">
        <v>8</v>
      </c>
      <c r="I166" s="31">
        <f t="shared" si="0"/>
        <v>81</v>
      </c>
      <c r="K166" s="26" t="s">
        <v>40</v>
      </c>
    </row>
    <row r="167" spans="3:24" ht="15.75" x14ac:dyDescent="0.25">
      <c r="C167" s="26" t="s">
        <v>41</v>
      </c>
      <c r="D167" s="26">
        <v>1</v>
      </c>
      <c r="E167" s="26">
        <v>4</v>
      </c>
      <c r="F167" s="26">
        <v>12</v>
      </c>
      <c r="G167" s="26">
        <v>27</v>
      </c>
      <c r="H167" s="26">
        <v>4</v>
      </c>
      <c r="I167" s="31">
        <f t="shared" si="0"/>
        <v>48</v>
      </c>
      <c r="K167" s="26" t="s">
        <v>37</v>
      </c>
    </row>
    <row r="168" spans="3:24" ht="15.75" x14ac:dyDescent="0.25">
      <c r="C168" s="26" t="s">
        <v>42</v>
      </c>
      <c r="D168" s="26">
        <v>1</v>
      </c>
      <c r="E168" s="26">
        <v>0</v>
      </c>
      <c r="F168" s="26">
        <v>6</v>
      </c>
      <c r="G168" s="26">
        <v>7</v>
      </c>
      <c r="H168" s="26">
        <v>2</v>
      </c>
      <c r="I168" s="31">
        <f t="shared" si="0"/>
        <v>16</v>
      </c>
      <c r="K168" s="26" t="s">
        <v>38</v>
      </c>
    </row>
    <row r="169" spans="3:24" ht="15.75" x14ac:dyDescent="0.25">
      <c r="C169" s="27" t="s">
        <v>14</v>
      </c>
      <c r="D169" s="27">
        <f>SUM(D165:D168)</f>
        <v>2</v>
      </c>
      <c r="E169" s="27">
        <f>SUM(E165:E168)</f>
        <v>5</v>
      </c>
      <c r="F169" s="27">
        <f>SUM(F165:F168)</f>
        <v>56</v>
      </c>
      <c r="G169" s="27">
        <f>SUM(G165:G168)</f>
        <v>79</v>
      </c>
      <c r="H169" s="27">
        <f>SUM(H165:H168)</f>
        <v>17</v>
      </c>
      <c r="I169" s="31">
        <f>SUM(D169:H169)</f>
        <v>159</v>
      </c>
    </row>
    <row r="171" spans="3:24" ht="15.75" x14ac:dyDescent="0.25">
      <c r="K171" s="8" t="s">
        <v>35</v>
      </c>
      <c r="L171" s="8" t="s">
        <v>34</v>
      </c>
      <c r="T171" s="57"/>
      <c r="U171" s="57"/>
      <c r="V171" s="56"/>
      <c r="W171" s="57"/>
      <c r="X171" s="57"/>
    </row>
    <row r="172" spans="3:24" ht="15.75" x14ac:dyDescent="0.25">
      <c r="C172" t="s">
        <v>47</v>
      </c>
      <c r="K172" s="8" t="s">
        <v>36</v>
      </c>
      <c r="L172" s="8">
        <v>155</v>
      </c>
      <c r="T172" s="57"/>
      <c r="U172" s="57"/>
      <c r="V172" s="56"/>
      <c r="W172" s="57"/>
      <c r="X172" s="57"/>
    </row>
    <row r="173" spans="3:24" ht="16.5" thickBot="1" x14ac:dyDescent="0.3">
      <c r="C173" t="s">
        <v>48</v>
      </c>
      <c r="K173" s="8" t="s">
        <v>36</v>
      </c>
      <c r="L173" s="8">
        <v>116</v>
      </c>
      <c r="T173" s="57"/>
      <c r="U173" s="57"/>
      <c r="V173" s="56"/>
      <c r="W173" s="57"/>
      <c r="X173" s="57"/>
    </row>
    <row r="174" spans="3:24" ht="15.75" x14ac:dyDescent="0.25">
      <c r="C174" s="54" t="s">
        <v>49</v>
      </c>
      <c r="D174" s="54" t="s">
        <v>50</v>
      </c>
      <c r="E174" s="54" t="s">
        <v>51</v>
      </c>
      <c r="F174" s="54" t="s">
        <v>52</v>
      </c>
      <c r="G174" s="54" t="s">
        <v>53</v>
      </c>
      <c r="T174" s="57"/>
      <c r="U174" s="57"/>
      <c r="V174" s="56"/>
      <c r="W174" s="57"/>
      <c r="X174" s="57"/>
    </row>
    <row r="175" spans="3:24" ht="15.75" x14ac:dyDescent="0.25">
      <c r="C175" s="52" t="s">
        <v>54</v>
      </c>
      <c r="D175" s="52">
        <v>4</v>
      </c>
      <c r="E175" s="52">
        <v>2</v>
      </c>
      <c r="F175" s="52">
        <v>0.5</v>
      </c>
      <c r="G175" s="52">
        <v>0.33333333333333331</v>
      </c>
      <c r="T175" s="57"/>
      <c r="U175" s="57"/>
      <c r="V175" s="56"/>
      <c r="W175" s="57"/>
      <c r="X175" s="57"/>
    </row>
    <row r="176" spans="3:24" ht="15.75" x14ac:dyDescent="0.25">
      <c r="C176" s="52" t="s">
        <v>55</v>
      </c>
      <c r="D176" s="52">
        <v>4</v>
      </c>
      <c r="E176" s="52">
        <v>5</v>
      </c>
      <c r="F176" s="52">
        <v>1.25</v>
      </c>
      <c r="G176" s="52">
        <v>3.5833333333333335</v>
      </c>
      <c r="T176" s="57"/>
      <c r="U176" s="57"/>
      <c r="V176" s="56"/>
      <c r="W176" s="57"/>
      <c r="X176" s="57"/>
    </row>
    <row r="177" spans="3:33" ht="15.75" x14ac:dyDescent="0.25">
      <c r="C177" s="52" t="s">
        <v>56</v>
      </c>
      <c r="D177" s="52">
        <v>4</v>
      </c>
      <c r="E177" s="52">
        <v>56</v>
      </c>
      <c r="F177" s="52">
        <v>14</v>
      </c>
      <c r="G177" s="52">
        <v>135.33333333333334</v>
      </c>
      <c r="T177" s="57"/>
      <c r="U177" s="57"/>
      <c r="V177" s="56"/>
      <c r="W177" s="57"/>
      <c r="X177" s="57"/>
    </row>
    <row r="178" spans="3:33" ht="15.75" x14ac:dyDescent="0.25">
      <c r="C178" s="52" t="s">
        <v>57</v>
      </c>
      <c r="D178" s="52">
        <v>4</v>
      </c>
      <c r="E178" s="52">
        <v>79</v>
      </c>
      <c r="F178" s="52">
        <v>19.75</v>
      </c>
      <c r="G178" s="52">
        <v>304.91666666666669</v>
      </c>
      <c r="T178" s="57"/>
      <c r="U178" s="57"/>
      <c r="V178" s="56"/>
      <c r="W178" s="57"/>
      <c r="X178" s="57"/>
    </row>
    <row r="179" spans="3:33" ht="16.5" thickBot="1" x14ac:dyDescent="0.3">
      <c r="C179" s="53" t="s">
        <v>58</v>
      </c>
      <c r="D179" s="53">
        <v>4</v>
      </c>
      <c r="E179" s="53">
        <v>17</v>
      </c>
      <c r="F179" s="53">
        <v>4.25</v>
      </c>
      <c r="G179" s="53">
        <v>6.916666666666667</v>
      </c>
      <c r="T179" s="57"/>
      <c r="U179" s="57"/>
      <c r="V179" s="56"/>
      <c r="W179" s="57"/>
      <c r="X179" s="57"/>
    </row>
    <row r="180" spans="3:33" ht="15.75" x14ac:dyDescent="0.25">
      <c r="T180" s="57"/>
      <c r="U180" s="57"/>
      <c r="V180" s="56"/>
      <c r="W180" s="57"/>
      <c r="X180" s="57"/>
    </row>
    <row r="181" spans="3:33" ht="15.75" x14ac:dyDescent="0.25">
      <c r="T181" s="57"/>
      <c r="U181" s="57"/>
      <c r="V181" s="56"/>
      <c r="W181" s="57"/>
      <c r="X181" s="57"/>
    </row>
    <row r="182" spans="3:33" ht="16.5" thickBot="1" x14ac:dyDescent="0.3">
      <c r="C182" t="s">
        <v>59</v>
      </c>
      <c r="O182" s="62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</row>
    <row r="183" spans="3:33" ht="15.75" x14ac:dyDescent="0.25">
      <c r="C183" s="54" t="s">
        <v>60</v>
      </c>
      <c r="D183" s="54" t="s">
        <v>61</v>
      </c>
      <c r="E183" s="54" t="s">
        <v>8</v>
      </c>
      <c r="F183" s="54" t="s">
        <v>62</v>
      </c>
      <c r="G183" s="54" t="s">
        <v>63</v>
      </c>
      <c r="H183" s="54" t="s">
        <v>64</v>
      </c>
      <c r="I183" s="54" t="s">
        <v>65</v>
      </c>
      <c r="T183" s="57"/>
      <c r="U183" s="57"/>
      <c r="V183" s="56"/>
      <c r="W183" s="57"/>
      <c r="X183" s="57"/>
    </row>
    <row r="184" spans="3:33" ht="15.75" x14ac:dyDescent="0.25">
      <c r="C184" s="52" t="s">
        <v>66</v>
      </c>
      <c r="D184" s="52">
        <v>1159.6999999999994</v>
      </c>
      <c r="E184" s="52">
        <v>4</v>
      </c>
      <c r="F184" s="52">
        <v>289.92499999999984</v>
      </c>
      <c r="G184" s="52">
        <v>3.2136523184925161</v>
      </c>
      <c r="H184" s="52">
        <v>4.2993746851392615E-2</v>
      </c>
      <c r="I184" s="52">
        <v>3.055568275906595</v>
      </c>
      <c r="T184" s="57"/>
      <c r="U184" s="57"/>
      <c r="V184" s="56"/>
      <c r="W184" s="57"/>
      <c r="X184" s="57"/>
    </row>
    <row r="185" spans="3:33" ht="15.75" x14ac:dyDescent="0.25">
      <c r="C185" s="52" t="s">
        <v>67</v>
      </c>
      <c r="D185" s="52">
        <v>1353.25</v>
      </c>
      <c r="E185" s="52">
        <v>15</v>
      </c>
      <c r="F185" s="52">
        <v>90.216666666666669</v>
      </c>
      <c r="G185" s="52"/>
      <c r="H185" s="52"/>
      <c r="I185" s="52"/>
      <c r="T185" s="57"/>
      <c r="U185" s="57"/>
      <c r="V185" s="56"/>
      <c r="W185" s="57"/>
      <c r="X185" s="57"/>
    </row>
    <row r="186" spans="3:33" ht="15.75" x14ac:dyDescent="0.25">
      <c r="C186" s="52"/>
      <c r="D186" s="52"/>
      <c r="E186" s="52"/>
      <c r="F186" s="52"/>
      <c r="G186" s="52"/>
      <c r="H186" s="52"/>
      <c r="I186" s="52"/>
      <c r="T186" s="57"/>
      <c r="U186" s="57"/>
      <c r="V186" s="56"/>
      <c r="W186" s="57"/>
      <c r="X186" s="57"/>
    </row>
    <row r="187" spans="3:33" ht="16.5" thickBot="1" x14ac:dyDescent="0.3">
      <c r="C187" s="53" t="s">
        <v>68</v>
      </c>
      <c r="D187" s="53">
        <v>2512.9499999999994</v>
      </c>
      <c r="E187" s="53">
        <v>19</v>
      </c>
      <c r="F187" s="53"/>
      <c r="G187" s="53"/>
      <c r="H187" s="53"/>
      <c r="I187" s="53"/>
      <c r="T187" s="57"/>
      <c r="U187" s="57"/>
      <c r="V187" s="56"/>
      <c r="W187" s="57"/>
      <c r="X187" s="57"/>
    </row>
    <row r="188" spans="3:33" ht="15.75" x14ac:dyDescent="0.25">
      <c r="T188" s="57"/>
      <c r="U188" s="57"/>
      <c r="V188" s="56"/>
      <c r="W188" s="57"/>
      <c r="X188" s="57"/>
    </row>
    <row r="189" spans="3:33" ht="15.75" customHeight="1" x14ac:dyDescent="0.25">
      <c r="T189" s="57"/>
      <c r="U189" s="57"/>
      <c r="V189" s="56"/>
      <c r="W189" s="56"/>
      <c r="X189" s="56"/>
    </row>
    <row r="190" spans="3:33" ht="57.75" customHeight="1" x14ac:dyDescent="0.25">
      <c r="N190" s="50" t="s">
        <v>33</v>
      </c>
      <c r="O190" s="50" t="s">
        <v>34</v>
      </c>
      <c r="P190" s="64" t="s">
        <v>69</v>
      </c>
      <c r="Q190" s="50" t="s">
        <v>70</v>
      </c>
      <c r="R190" s="50" t="s">
        <v>71</v>
      </c>
      <c r="S190" s="64" t="s">
        <v>72</v>
      </c>
      <c r="T190" s="50" t="s">
        <v>51</v>
      </c>
      <c r="U190" s="63" t="s">
        <v>73</v>
      </c>
      <c r="V190" s="56"/>
      <c r="W190" s="78" t="s">
        <v>85</v>
      </c>
      <c r="X190" s="56" t="s">
        <v>84</v>
      </c>
      <c r="Y190" s="79" t="s">
        <v>86</v>
      </c>
    </row>
    <row r="191" spans="3:33" ht="15.75" x14ac:dyDescent="0.25">
      <c r="N191" s="58">
        <v>61</v>
      </c>
      <c r="O191" s="58">
        <v>48</v>
      </c>
      <c r="P191" s="59">
        <v>1</v>
      </c>
      <c r="Q191" s="50">
        <v>1</v>
      </c>
      <c r="R191" s="61">
        <f>P191-Q191</f>
        <v>0</v>
      </c>
      <c r="S191" s="8">
        <f>R191*R191</f>
        <v>0</v>
      </c>
      <c r="T191" s="50">
        <f>SUM(S191:S349)</f>
        <v>100553.5</v>
      </c>
      <c r="U191" s="50">
        <f>1-((6*T191)/(159*(159*159-1)))</f>
        <v>0.8499022271315978</v>
      </c>
      <c r="V191" s="56"/>
      <c r="W191" s="56">
        <v>159</v>
      </c>
      <c r="X191" s="56">
        <f>(U191*SQRT(W191-2))/(SQRT(1-U191*U191))</f>
        <v>20.209579708035285</v>
      </c>
      <c r="Y191">
        <v>2.6</v>
      </c>
    </row>
    <row r="192" spans="3:33" ht="15.75" x14ac:dyDescent="0.25">
      <c r="N192" s="58">
        <v>97</v>
      </c>
      <c r="O192" s="58">
        <v>52</v>
      </c>
      <c r="P192" s="60">
        <v>39</v>
      </c>
      <c r="Q192" s="50">
        <v>2.5</v>
      </c>
      <c r="R192" s="61">
        <f>P192-Q192</f>
        <v>36.5</v>
      </c>
      <c r="S192" s="8">
        <f>R192*R192</f>
        <v>1332.25</v>
      </c>
      <c r="T192" s="57"/>
      <c r="U192" s="57"/>
      <c r="V192" s="56"/>
      <c r="W192" s="56"/>
      <c r="X192" s="56"/>
    </row>
    <row r="193" spans="14:24" ht="15.75" x14ac:dyDescent="0.25">
      <c r="N193" s="58">
        <v>97</v>
      </c>
      <c r="O193" s="58">
        <v>52</v>
      </c>
      <c r="P193" s="60">
        <v>39</v>
      </c>
      <c r="Q193" s="50">
        <v>2.5</v>
      </c>
      <c r="R193" s="61">
        <f>P193-Q193</f>
        <v>36.5</v>
      </c>
      <c r="S193" s="8">
        <f>R193*R193</f>
        <v>1332.25</v>
      </c>
      <c r="T193" s="57"/>
      <c r="U193" s="57"/>
      <c r="V193" s="56"/>
      <c r="W193" s="56"/>
      <c r="X193" s="56"/>
    </row>
    <row r="194" spans="14:24" ht="15.75" x14ac:dyDescent="0.25">
      <c r="N194" s="58">
        <v>103</v>
      </c>
      <c r="O194" s="58">
        <v>55</v>
      </c>
      <c r="P194" s="60">
        <v>59</v>
      </c>
      <c r="Q194" s="50">
        <v>4</v>
      </c>
      <c r="R194" s="61">
        <f>P194-Q194</f>
        <v>55</v>
      </c>
      <c r="S194" s="8">
        <f>R194*R194</f>
        <v>3025</v>
      </c>
      <c r="T194" s="57"/>
      <c r="U194" s="57"/>
      <c r="V194" s="56"/>
      <c r="W194" s="56"/>
      <c r="X194" s="56"/>
    </row>
    <row r="195" spans="14:24" ht="15.75" x14ac:dyDescent="0.25">
      <c r="N195" s="58">
        <v>110</v>
      </c>
      <c r="O195" s="58">
        <v>56</v>
      </c>
      <c r="P195" s="60">
        <v>84.5</v>
      </c>
      <c r="Q195" s="50">
        <v>5.5</v>
      </c>
      <c r="R195" s="61">
        <f>P195-Q195</f>
        <v>79</v>
      </c>
      <c r="S195" s="8">
        <f>R195*R195</f>
        <v>6241</v>
      </c>
      <c r="T195" s="57"/>
      <c r="U195" s="57"/>
      <c r="V195" s="56"/>
      <c r="W195" s="56"/>
      <c r="X195" s="56"/>
    </row>
    <row r="196" spans="14:24" ht="15.75" x14ac:dyDescent="0.25">
      <c r="N196" s="58">
        <v>110</v>
      </c>
      <c r="O196" s="58">
        <v>56</v>
      </c>
      <c r="P196" s="60">
        <v>84.5</v>
      </c>
      <c r="Q196" s="50">
        <v>5.5</v>
      </c>
      <c r="R196" s="61">
        <f>P196-Q196</f>
        <v>79</v>
      </c>
      <c r="S196" s="8">
        <f>R196*R196</f>
        <v>6241</v>
      </c>
      <c r="T196" s="57"/>
      <c r="U196" s="57"/>
      <c r="V196" s="56"/>
      <c r="W196" s="56"/>
      <c r="X196" s="56"/>
    </row>
    <row r="197" spans="14:24" ht="15.75" x14ac:dyDescent="0.25">
      <c r="N197" s="58">
        <v>92</v>
      </c>
      <c r="O197" s="58">
        <v>58</v>
      </c>
      <c r="P197" s="60">
        <v>25</v>
      </c>
      <c r="Q197" s="50">
        <v>7</v>
      </c>
      <c r="R197" s="61">
        <f>P197-Q197</f>
        <v>18</v>
      </c>
      <c r="S197" s="8">
        <f>R197*R197</f>
        <v>324</v>
      </c>
      <c r="T197" s="57"/>
      <c r="U197" s="57"/>
      <c r="V197" s="56"/>
      <c r="W197" s="56"/>
      <c r="X197" s="56"/>
    </row>
    <row r="198" spans="14:24" ht="15.75" x14ac:dyDescent="0.25">
      <c r="N198" s="58">
        <v>79</v>
      </c>
      <c r="O198" s="58">
        <v>60</v>
      </c>
      <c r="P198" s="59">
        <v>2</v>
      </c>
      <c r="Q198" s="50">
        <v>8</v>
      </c>
      <c r="R198" s="61">
        <f>P198-Q198</f>
        <v>-6</v>
      </c>
      <c r="S198" s="8">
        <f>R198*R198</f>
        <v>36</v>
      </c>
      <c r="T198" s="57"/>
      <c r="U198" s="57"/>
      <c r="V198" s="56"/>
      <c r="W198" s="56"/>
      <c r="X198" s="56"/>
    </row>
    <row r="199" spans="14:24" ht="15.75" x14ac:dyDescent="0.25">
      <c r="N199" s="58">
        <v>92</v>
      </c>
      <c r="O199" s="58">
        <v>62</v>
      </c>
      <c r="P199" s="60">
        <v>25</v>
      </c>
      <c r="Q199" s="50">
        <v>11.5</v>
      </c>
      <c r="R199" s="61">
        <f>P199-Q199</f>
        <v>13.5</v>
      </c>
      <c r="S199" s="8">
        <f>R199*R199</f>
        <v>182.25</v>
      </c>
      <c r="T199" s="57"/>
      <c r="U199" s="57"/>
      <c r="V199" s="56"/>
      <c r="W199" s="56"/>
      <c r="X199" s="56"/>
    </row>
    <row r="200" spans="14:24" ht="15.75" x14ac:dyDescent="0.25">
      <c r="N200" s="58">
        <v>92</v>
      </c>
      <c r="O200" s="58">
        <v>62</v>
      </c>
      <c r="P200" s="60">
        <v>25</v>
      </c>
      <c r="Q200" s="50">
        <v>11.5</v>
      </c>
      <c r="R200" s="61">
        <f>P200-Q200</f>
        <v>13.5</v>
      </c>
      <c r="S200" s="8">
        <f>R200*R200</f>
        <v>182.25</v>
      </c>
      <c r="T200" s="57"/>
      <c r="U200" s="57"/>
      <c r="V200" s="56"/>
      <c r="W200" s="56"/>
      <c r="X200" s="56"/>
    </row>
    <row r="201" spans="14:24" ht="15.75" x14ac:dyDescent="0.25">
      <c r="N201" s="58">
        <v>92</v>
      </c>
      <c r="O201" s="58">
        <v>62</v>
      </c>
      <c r="P201" s="60">
        <v>25</v>
      </c>
      <c r="Q201" s="50">
        <v>11.5</v>
      </c>
      <c r="R201" s="61">
        <f>P201-Q201</f>
        <v>13.5</v>
      </c>
      <c r="S201" s="8">
        <f>R201*R201</f>
        <v>182.25</v>
      </c>
      <c r="T201" s="57"/>
      <c r="U201" s="57"/>
      <c r="V201" s="56"/>
      <c r="W201" s="56"/>
      <c r="X201" s="56"/>
    </row>
    <row r="202" spans="14:24" ht="15.75" x14ac:dyDescent="0.25">
      <c r="N202" s="58">
        <v>92</v>
      </c>
      <c r="O202" s="58">
        <v>62</v>
      </c>
      <c r="P202" s="60">
        <v>25</v>
      </c>
      <c r="Q202" s="50">
        <v>11.5</v>
      </c>
      <c r="R202" s="61">
        <f>P202-Q202</f>
        <v>13.5</v>
      </c>
      <c r="S202" s="8">
        <f>R202*R202</f>
        <v>182.25</v>
      </c>
      <c r="T202" s="57"/>
      <c r="U202" s="57"/>
      <c r="V202" s="56"/>
      <c r="W202" s="56"/>
      <c r="X202" s="56"/>
    </row>
    <row r="203" spans="14:24" ht="15.75" x14ac:dyDescent="0.25">
      <c r="N203" s="58">
        <v>92</v>
      </c>
      <c r="O203" s="58">
        <v>62</v>
      </c>
      <c r="P203" s="60">
        <v>25</v>
      </c>
      <c r="Q203" s="50">
        <v>11.5</v>
      </c>
      <c r="R203" s="61">
        <f>P203-Q203</f>
        <v>13.5</v>
      </c>
      <c r="S203" s="8">
        <f>R203*R203</f>
        <v>182.25</v>
      </c>
      <c r="T203" s="57"/>
      <c r="U203" s="57"/>
      <c r="V203" s="56"/>
      <c r="W203" s="56"/>
      <c r="X203" s="56"/>
    </row>
    <row r="204" spans="14:24" ht="15.75" x14ac:dyDescent="0.25">
      <c r="N204" s="58">
        <v>92</v>
      </c>
      <c r="O204" s="58">
        <v>62</v>
      </c>
      <c r="P204" s="60">
        <v>25</v>
      </c>
      <c r="Q204" s="50">
        <v>11.5</v>
      </c>
      <c r="R204" s="61">
        <f>P204-Q204</f>
        <v>13.5</v>
      </c>
      <c r="S204" s="8">
        <f>R204*R204</f>
        <v>182.25</v>
      </c>
      <c r="T204" s="57"/>
      <c r="U204" s="57"/>
      <c r="V204" s="56"/>
      <c r="W204" s="56"/>
      <c r="X204" s="56"/>
    </row>
    <row r="205" spans="14:24" ht="15.75" x14ac:dyDescent="0.25">
      <c r="N205" s="58">
        <v>90</v>
      </c>
      <c r="O205" s="58">
        <v>68</v>
      </c>
      <c r="P205" s="59">
        <v>7.5</v>
      </c>
      <c r="Q205" s="50">
        <v>23.5</v>
      </c>
      <c r="R205" s="61">
        <f>P205-Q205</f>
        <v>-16</v>
      </c>
      <c r="S205" s="8">
        <f>R205*R205</f>
        <v>256</v>
      </c>
      <c r="T205" s="57"/>
      <c r="U205" s="57"/>
      <c r="V205" s="56"/>
      <c r="W205" s="56"/>
      <c r="X205" s="56"/>
    </row>
    <row r="206" spans="14:24" ht="15.75" x14ac:dyDescent="0.25">
      <c r="N206" s="58">
        <v>90</v>
      </c>
      <c r="O206" s="58">
        <v>68</v>
      </c>
      <c r="P206" s="59">
        <v>7.5</v>
      </c>
      <c r="Q206" s="50">
        <v>23.5</v>
      </c>
      <c r="R206" s="61">
        <f>P206-Q206</f>
        <v>-16</v>
      </c>
      <c r="S206" s="8">
        <f>R206*R206</f>
        <v>256</v>
      </c>
      <c r="T206" s="57"/>
      <c r="U206" s="57"/>
      <c r="V206" s="56"/>
      <c r="W206" s="56"/>
      <c r="X206" s="56"/>
    </row>
    <row r="207" spans="14:24" ht="15.75" x14ac:dyDescent="0.25">
      <c r="N207" s="58">
        <v>90</v>
      </c>
      <c r="O207" s="58">
        <v>68</v>
      </c>
      <c r="P207" s="59">
        <v>7.5</v>
      </c>
      <c r="Q207" s="50">
        <v>23.5</v>
      </c>
      <c r="R207" s="61">
        <f>P207-Q207</f>
        <v>-16</v>
      </c>
      <c r="S207" s="8">
        <f>R207*R207</f>
        <v>256</v>
      </c>
      <c r="T207" s="57"/>
      <c r="U207" s="57"/>
      <c r="V207" s="56"/>
      <c r="W207" s="56"/>
      <c r="X207" s="56"/>
    </row>
    <row r="208" spans="14:24" ht="15.75" x14ac:dyDescent="0.25">
      <c r="N208" s="58">
        <v>90</v>
      </c>
      <c r="O208" s="58">
        <v>68</v>
      </c>
      <c r="P208" s="59">
        <v>7.5</v>
      </c>
      <c r="Q208" s="50">
        <v>23.5</v>
      </c>
      <c r="R208" s="61">
        <f>P208-Q208</f>
        <v>-16</v>
      </c>
      <c r="S208" s="8">
        <f>R208*R208</f>
        <v>256</v>
      </c>
      <c r="T208" s="57"/>
      <c r="U208" s="57"/>
      <c r="V208" s="56"/>
      <c r="W208" s="56"/>
      <c r="X208" s="56"/>
    </row>
    <row r="209" spans="14:24" ht="15.75" x14ac:dyDescent="0.25">
      <c r="N209" s="58">
        <v>90</v>
      </c>
      <c r="O209" s="58">
        <v>68</v>
      </c>
      <c r="P209" s="59">
        <v>7.5</v>
      </c>
      <c r="Q209" s="50">
        <v>23.5</v>
      </c>
      <c r="R209" s="61">
        <f>P209-Q209</f>
        <v>-16</v>
      </c>
      <c r="S209" s="8">
        <f>R209*R209</f>
        <v>256</v>
      </c>
      <c r="T209" s="57"/>
      <c r="U209" s="57"/>
      <c r="V209" s="56"/>
      <c r="W209" s="56"/>
      <c r="X209" s="56"/>
    </row>
    <row r="210" spans="14:24" ht="15.75" x14ac:dyDescent="0.25">
      <c r="N210" s="58">
        <v>90</v>
      </c>
      <c r="O210" s="58">
        <v>68</v>
      </c>
      <c r="P210" s="59">
        <v>7.5</v>
      </c>
      <c r="Q210" s="50">
        <v>23.5</v>
      </c>
      <c r="R210" s="61">
        <f>P210-Q210</f>
        <v>-16</v>
      </c>
      <c r="S210" s="8">
        <f>R210*R210</f>
        <v>256</v>
      </c>
      <c r="T210" s="57"/>
      <c r="U210" s="57"/>
      <c r="V210" s="56"/>
      <c r="W210" s="56"/>
      <c r="X210" s="56"/>
    </row>
    <row r="211" spans="14:24" ht="15.75" x14ac:dyDescent="0.25">
      <c r="N211" s="58">
        <v>90</v>
      </c>
      <c r="O211" s="58">
        <v>68</v>
      </c>
      <c r="P211" s="59">
        <v>7.5</v>
      </c>
      <c r="Q211" s="50">
        <v>23.5</v>
      </c>
      <c r="R211" s="61">
        <f>P211-Q211</f>
        <v>-16</v>
      </c>
      <c r="S211" s="8">
        <f>R211*R211</f>
        <v>256</v>
      </c>
      <c r="T211" s="57"/>
      <c r="U211" s="57"/>
      <c r="V211" s="56"/>
      <c r="W211" s="56"/>
      <c r="X211" s="56"/>
    </row>
    <row r="212" spans="14:24" ht="15.75" x14ac:dyDescent="0.25">
      <c r="N212" s="58">
        <v>90</v>
      </c>
      <c r="O212" s="58">
        <v>68</v>
      </c>
      <c r="P212" s="59">
        <v>7.5</v>
      </c>
      <c r="Q212" s="50">
        <v>23.5</v>
      </c>
      <c r="R212" s="61">
        <f>P212-Q212</f>
        <v>-16</v>
      </c>
      <c r="S212" s="8">
        <f>R212*R212</f>
        <v>256</v>
      </c>
      <c r="T212" s="57"/>
      <c r="U212" s="57"/>
      <c r="V212" s="56"/>
      <c r="W212" s="56"/>
      <c r="X212" s="56"/>
    </row>
    <row r="213" spans="14:24" ht="15.75" x14ac:dyDescent="0.25">
      <c r="N213" s="58">
        <v>91</v>
      </c>
      <c r="O213" s="58">
        <v>68</v>
      </c>
      <c r="P213" s="60">
        <v>15</v>
      </c>
      <c r="Q213" s="50">
        <v>23.5</v>
      </c>
      <c r="R213" s="61">
        <f>P213-Q213</f>
        <v>-8.5</v>
      </c>
      <c r="S213" s="8">
        <f>R213*R213</f>
        <v>72.25</v>
      </c>
      <c r="T213" s="57"/>
      <c r="U213" s="57"/>
      <c r="V213" s="56"/>
      <c r="W213" s="56"/>
      <c r="X213" s="56"/>
    </row>
    <row r="214" spans="14:24" ht="15.75" x14ac:dyDescent="0.25">
      <c r="N214" s="58">
        <v>91</v>
      </c>
      <c r="O214" s="58">
        <v>68</v>
      </c>
      <c r="P214" s="60">
        <v>15</v>
      </c>
      <c r="Q214" s="50">
        <v>23.5</v>
      </c>
      <c r="R214" s="61">
        <f>P214-Q214</f>
        <v>-8.5</v>
      </c>
      <c r="S214" s="8">
        <f>R214*R214</f>
        <v>72.25</v>
      </c>
      <c r="T214" s="57"/>
      <c r="U214" s="57"/>
      <c r="V214" s="56"/>
      <c r="W214" s="56"/>
      <c r="X214" s="56"/>
    </row>
    <row r="215" spans="14:24" ht="15.75" x14ac:dyDescent="0.25">
      <c r="N215" s="58">
        <v>91</v>
      </c>
      <c r="O215" s="58">
        <v>68</v>
      </c>
      <c r="P215" s="60">
        <v>15</v>
      </c>
      <c r="Q215" s="50">
        <v>23.5</v>
      </c>
      <c r="R215" s="61">
        <f>P215-Q215</f>
        <v>-8.5</v>
      </c>
      <c r="S215" s="8">
        <f>R215*R215</f>
        <v>72.25</v>
      </c>
      <c r="T215" s="57"/>
      <c r="U215" s="57"/>
      <c r="V215" s="56"/>
      <c r="W215" s="56"/>
      <c r="X215" s="56"/>
    </row>
    <row r="216" spans="14:24" ht="15.75" x14ac:dyDescent="0.25">
      <c r="N216" s="58">
        <v>91</v>
      </c>
      <c r="O216" s="58">
        <v>68</v>
      </c>
      <c r="P216" s="60">
        <v>15</v>
      </c>
      <c r="Q216" s="50">
        <v>23.5</v>
      </c>
      <c r="R216" s="61">
        <f>P216-Q216</f>
        <v>-8.5</v>
      </c>
      <c r="S216" s="8">
        <f>R216*R216</f>
        <v>72.25</v>
      </c>
      <c r="T216" s="57"/>
      <c r="U216" s="57"/>
      <c r="V216" s="56"/>
      <c r="W216" s="56"/>
      <c r="X216" s="56"/>
    </row>
    <row r="217" spans="14:24" ht="15.75" x14ac:dyDescent="0.25">
      <c r="N217" s="58">
        <v>91</v>
      </c>
      <c r="O217" s="58">
        <v>68</v>
      </c>
      <c r="P217" s="60">
        <v>15</v>
      </c>
      <c r="Q217" s="50">
        <v>23.5</v>
      </c>
      <c r="R217" s="61">
        <f>P217-Q217</f>
        <v>-8.5</v>
      </c>
      <c r="S217" s="8">
        <f>R217*R217</f>
        <v>72.25</v>
      </c>
      <c r="T217" s="57"/>
      <c r="U217" s="57"/>
      <c r="V217" s="56"/>
      <c r="W217" s="56"/>
      <c r="X217" s="56"/>
    </row>
    <row r="218" spans="14:24" ht="15.75" x14ac:dyDescent="0.25">
      <c r="N218" s="58">
        <v>92</v>
      </c>
      <c r="O218" s="58">
        <v>68</v>
      </c>
      <c r="P218" s="60">
        <v>25</v>
      </c>
      <c r="Q218" s="50">
        <v>23.5</v>
      </c>
      <c r="R218" s="61">
        <f>P218-Q218</f>
        <v>1.5</v>
      </c>
      <c r="S218" s="8">
        <f>R218*R218</f>
        <v>2.25</v>
      </c>
      <c r="T218" s="57"/>
      <c r="U218" s="57"/>
      <c r="V218" s="56"/>
      <c r="W218" s="56"/>
      <c r="X218" s="56"/>
    </row>
    <row r="219" spans="14:24" ht="15.75" x14ac:dyDescent="0.25">
      <c r="N219" s="58">
        <v>92</v>
      </c>
      <c r="O219" s="58">
        <v>68</v>
      </c>
      <c r="P219" s="60">
        <v>25</v>
      </c>
      <c r="Q219" s="50">
        <v>23.5</v>
      </c>
      <c r="R219" s="61">
        <f>P219-Q219</f>
        <v>1.5</v>
      </c>
      <c r="S219" s="8">
        <f>R219*R219</f>
        <v>2.25</v>
      </c>
      <c r="T219" s="57"/>
      <c r="U219" s="57"/>
      <c r="V219" s="56"/>
      <c r="W219" s="56"/>
      <c r="X219" s="56"/>
    </row>
    <row r="220" spans="14:24" ht="15.75" x14ac:dyDescent="0.25">
      <c r="N220" s="58">
        <v>92</v>
      </c>
      <c r="O220" s="58">
        <v>68</v>
      </c>
      <c r="P220" s="60">
        <v>25</v>
      </c>
      <c r="Q220" s="50">
        <v>23.5</v>
      </c>
      <c r="R220" s="61">
        <f>P220-Q220</f>
        <v>1.5</v>
      </c>
      <c r="S220" s="8">
        <f>R220*R220</f>
        <v>2.25</v>
      </c>
      <c r="T220" s="57"/>
      <c r="U220" s="57"/>
      <c r="V220" s="56"/>
      <c r="W220" s="56"/>
      <c r="X220" s="56"/>
    </row>
    <row r="221" spans="14:24" ht="15.75" x14ac:dyDescent="0.25">
      <c r="N221" s="58">
        <v>97</v>
      </c>
      <c r="O221" s="58">
        <v>68</v>
      </c>
      <c r="P221" s="60">
        <v>39</v>
      </c>
      <c r="Q221" s="50">
        <v>23.5</v>
      </c>
      <c r="R221" s="61">
        <f>P221-Q221</f>
        <v>15.5</v>
      </c>
      <c r="S221" s="8">
        <f>R221*R221</f>
        <v>240.25</v>
      </c>
      <c r="T221" s="57"/>
      <c r="U221" s="57"/>
      <c r="V221" s="56"/>
      <c r="W221" s="56"/>
      <c r="X221" s="56"/>
    </row>
    <row r="222" spans="14:24" ht="15.75" x14ac:dyDescent="0.25">
      <c r="N222" s="58">
        <v>98</v>
      </c>
      <c r="O222" s="58">
        <v>68</v>
      </c>
      <c r="P222" s="60">
        <v>52</v>
      </c>
      <c r="Q222" s="50">
        <v>23.5</v>
      </c>
      <c r="R222" s="61">
        <f>P222-Q222</f>
        <v>28.5</v>
      </c>
      <c r="S222" s="8">
        <f>R222*R222</f>
        <v>812.25</v>
      </c>
      <c r="T222" s="57"/>
      <c r="U222" s="57"/>
      <c r="V222" s="56"/>
      <c r="W222" s="56"/>
      <c r="X222" s="56"/>
    </row>
    <row r="223" spans="14:24" ht="15.75" x14ac:dyDescent="0.25">
      <c r="N223" s="58">
        <v>97</v>
      </c>
      <c r="O223" s="58">
        <v>69</v>
      </c>
      <c r="P223" s="60">
        <v>39</v>
      </c>
      <c r="Q223" s="50">
        <v>37.5</v>
      </c>
      <c r="R223" s="61">
        <f>P223-Q223</f>
        <v>1.5</v>
      </c>
      <c r="S223" s="8">
        <f>R223*R223</f>
        <v>2.25</v>
      </c>
      <c r="T223" s="57"/>
      <c r="U223" s="57"/>
      <c r="V223" s="56"/>
      <c r="W223" s="56"/>
      <c r="X223" s="56"/>
    </row>
    <row r="224" spans="14:24" ht="15.75" x14ac:dyDescent="0.25">
      <c r="N224" s="58">
        <v>97</v>
      </c>
      <c r="O224" s="58">
        <v>69</v>
      </c>
      <c r="P224" s="60">
        <v>39</v>
      </c>
      <c r="Q224" s="50">
        <v>37.5</v>
      </c>
      <c r="R224" s="61">
        <f>P224-Q224</f>
        <v>1.5</v>
      </c>
      <c r="S224" s="8">
        <f>R224*R224</f>
        <v>2.25</v>
      </c>
      <c r="T224" s="57"/>
      <c r="U224" s="57"/>
      <c r="V224" s="56"/>
      <c r="W224" s="56"/>
      <c r="X224" s="56"/>
    </row>
    <row r="225" spans="14:24" ht="15.75" x14ac:dyDescent="0.25">
      <c r="N225" s="58">
        <v>97</v>
      </c>
      <c r="O225" s="58">
        <v>69</v>
      </c>
      <c r="P225" s="60">
        <v>39</v>
      </c>
      <c r="Q225" s="50">
        <v>37.5</v>
      </c>
      <c r="R225" s="61">
        <f>P225-Q225</f>
        <v>1.5</v>
      </c>
      <c r="S225" s="8">
        <f>R225*R225</f>
        <v>2.25</v>
      </c>
      <c r="T225" s="57"/>
      <c r="U225" s="57"/>
      <c r="V225" s="56"/>
      <c r="W225" s="56"/>
      <c r="X225" s="56"/>
    </row>
    <row r="226" spans="14:24" ht="15.75" x14ac:dyDescent="0.25">
      <c r="N226" s="58">
        <v>97</v>
      </c>
      <c r="O226" s="58">
        <v>69</v>
      </c>
      <c r="P226" s="60">
        <v>39</v>
      </c>
      <c r="Q226" s="50">
        <v>37.5</v>
      </c>
      <c r="R226" s="61">
        <f>P226-Q226</f>
        <v>1.5</v>
      </c>
      <c r="S226" s="8">
        <f>R226*R226</f>
        <v>2.25</v>
      </c>
      <c r="T226" s="57"/>
      <c r="U226" s="57"/>
      <c r="V226" s="56"/>
      <c r="W226" s="56"/>
      <c r="X226" s="56"/>
    </row>
    <row r="227" spans="14:24" ht="15.75" x14ac:dyDescent="0.25">
      <c r="N227" s="58">
        <v>97</v>
      </c>
      <c r="O227" s="58">
        <v>69</v>
      </c>
      <c r="P227" s="60">
        <v>39</v>
      </c>
      <c r="Q227" s="50">
        <v>37.5</v>
      </c>
      <c r="R227" s="61">
        <f>P227-Q227</f>
        <v>1.5</v>
      </c>
      <c r="S227" s="8">
        <f>R227*R227</f>
        <v>2.25</v>
      </c>
      <c r="T227" s="57"/>
      <c r="U227" s="57"/>
      <c r="V227" s="56"/>
      <c r="W227" s="56"/>
      <c r="X227" s="56"/>
    </row>
    <row r="228" spans="14:24" ht="15.75" x14ac:dyDescent="0.25">
      <c r="N228" s="58">
        <v>97</v>
      </c>
      <c r="O228" s="58">
        <v>69</v>
      </c>
      <c r="P228" s="60">
        <v>39</v>
      </c>
      <c r="Q228" s="50">
        <v>37.5</v>
      </c>
      <c r="R228" s="61">
        <f>P228-Q228</f>
        <v>1.5</v>
      </c>
      <c r="S228" s="8">
        <f>R228*R228</f>
        <v>2.25</v>
      </c>
      <c r="T228" s="57"/>
      <c r="U228" s="57"/>
      <c r="V228" s="56"/>
      <c r="W228" s="56"/>
      <c r="X228" s="56"/>
    </row>
    <row r="229" spans="14:24" ht="15.75" x14ac:dyDescent="0.25">
      <c r="N229" s="58">
        <v>97</v>
      </c>
      <c r="O229" s="58">
        <v>69</v>
      </c>
      <c r="P229" s="60">
        <v>39</v>
      </c>
      <c r="Q229" s="50">
        <v>37.5</v>
      </c>
      <c r="R229" s="61">
        <f>P229-Q229</f>
        <v>1.5</v>
      </c>
      <c r="S229" s="8">
        <f>R229*R229</f>
        <v>2.25</v>
      </c>
      <c r="T229" s="57"/>
      <c r="U229" s="57"/>
      <c r="V229" s="56"/>
      <c r="W229" s="56"/>
      <c r="X229" s="56"/>
    </row>
    <row r="230" spans="14:24" ht="15.75" x14ac:dyDescent="0.25">
      <c r="N230" s="58">
        <v>97</v>
      </c>
      <c r="O230" s="58">
        <v>69</v>
      </c>
      <c r="P230" s="60">
        <v>39</v>
      </c>
      <c r="Q230" s="50">
        <v>37.5</v>
      </c>
      <c r="R230" s="61">
        <f>P230-Q230</f>
        <v>1.5</v>
      </c>
      <c r="S230" s="8">
        <f>R230*R230</f>
        <v>2.25</v>
      </c>
      <c r="T230" s="57"/>
      <c r="U230" s="57"/>
      <c r="V230" s="56"/>
      <c r="W230" s="56"/>
      <c r="X230" s="56"/>
    </row>
    <row r="231" spans="14:24" ht="15.75" x14ac:dyDescent="0.25">
      <c r="N231" s="58">
        <v>97</v>
      </c>
      <c r="O231" s="58">
        <v>69</v>
      </c>
      <c r="P231" s="60">
        <v>39</v>
      </c>
      <c r="Q231" s="50">
        <v>37.5</v>
      </c>
      <c r="R231" s="61">
        <f>P231-Q231</f>
        <v>1.5</v>
      </c>
      <c r="S231" s="8">
        <f>R231*R231</f>
        <v>2.25</v>
      </c>
      <c r="T231" s="57"/>
      <c r="U231" s="57"/>
      <c r="V231" s="56"/>
      <c r="W231" s="56"/>
      <c r="X231" s="56"/>
    </row>
    <row r="232" spans="14:24" ht="15.75" x14ac:dyDescent="0.25">
      <c r="N232" s="58">
        <v>97</v>
      </c>
      <c r="O232" s="58">
        <v>69</v>
      </c>
      <c r="P232" s="60">
        <v>39</v>
      </c>
      <c r="Q232" s="50">
        <v>37.5</v>
      </c>
      <c r="R232" s="61">
        <f>P232-Q232</f>
        <v>1.5</v>
      </c>
      <c r="S232" s="8">
        <f>R232*R232</f>
        <v>2.25</v>
      </c>
      <c r="T232" s="57"/>
      <c r="U232" s="57"/>
      <c r="V232" s="56"/>
      <c r="W232" s="56"/>
      <c r="X232" s="56"/>
    </row>
    <row r="233" spans="14:24" ht="15.75" x14ac:dyDescent="0.25">
      <c r="N233" s="58">
        <v>90</v>
      </c>
      <c r="O233" s="58">
        <v>70</v>
      </c>
      <c r="P233" s="59">
        <v>7.5</v>
      </c>
      <c r="Q233" s="50">
        <v>47</v>
      </c>
      <c r="R233" s="61">
        <f>P233-Q233</f>
        <v>-39.5</v>
      </c>
      <c r="S233" s="8">
        <f>R233*R233</f>
        <v>1560.25</v>
      </c>
      <c r="T233" s="57"/>
      <c r="U233" s="57"/>
      <c r="V233" s="56"/>
      <c r="W233" s="56"/>
      <c r="X233" s="56"/>
    </row>
    <row r="234" spans="14:24" ht="15.75" x14ac:dyDescent="0.25">
      <c r="N234" s="58">
        <v>90</v>
      </c>
      <c r="O234" s="58">
        <v>70</v>
      </c>
      <c r="P234" s="59">
        <v>7.5</v>
      </c>
      <c r="Q234" s="50">
        <v>47</v>
      </c>
      <c r="R234" s="61">
        <f>P234-Q234</f>
        <v>-39.5</v>
      </c>
      <c r="S234" s="8">
        <f>R234*R234</f>
        <v>1560.25</v>
      </c>
      <c r="T234" s="57"/>
      <c r="U234" s="57"/>
      <c r="V234" s="56"/>
      <c r="W234" s="56"/>
      <c r="X234" s="56"/>
    </row>
    <row r="235" spans="14:24" ht="15.75" x14ac:dyDescent="0.25">
      <c r="N235" s="58">
        <v>98</v>
      </c>
      <c r="O235" s="58">
        <v>70</v>
      </c>
      <c r="P235" s="60">
        <v>52</v>
      </c>
      <c r="Q235" s="50">
        <v>47</v>
      </c>
      <c r="R235" s="61">
        <f>P235-Q235</f>
        <v>5</v>
      </c>
      <c r="S235" s="8">
        <f>R235*R235</f>
        <v>25</v>
      </c>
      <c r="T235" s="57"/>
      <c r="U235" s="57"/>
      <c r="V235" s="56"/>
      <c r="W235" s="56"/>
      <c r="X235" s="56"/>
    </row>
    <row r="236" spans="14:24" ht="15.75" x14ac:dyDescent="0.25">
      <c r="N236" s="58">
        <v>98</v>
      </c>
      <c r="O236" s="58">
        <v>70</v>
      </c>
      <c r="P236" s="60">
        <v>52</v>
      </c>
      <c r="Q236" s="50">
        <v>47</v>
      </c>
      <c r="R236" s="61">
        <f>P236-Q236</f>
        <v>5</v>
      </c>
      <c r="S236" s="8">
        <f>R236*R236</f>
        <v>25</v>
      </c>
      <c r="T236" s="57"/>
      <c r="U236" s="57"/>
      <c r="V236" s="56"/>
      <c r="W236" s="56"/>
      <c r="X236" s="56"/>
    </row>
    <row r="237" spans="14:24" ht="15.75" x14ac:dyDescent="0.25">
      <c r="N237" s="58">
        <v>98</v>
      </c>
      <c r="O237" s="58">
        <v>70</v>
      </c>
      <c r="P237" s="60">
        <v>52</v>
      </c>
      <c r="Q237" s="50">
        <v>47</v>
      </c>
      <c r="R237" s="61">
        <f>P237-Q237</f>
        <v>5</v>
      </c>
      <c r="S237" s="8">
        <f>R237*R237</f>
        <v>25</v>
      </c>
      <c r="T237" s="57"/>
      <c r="U237" s="57"/>
      <c r="V237" s="56"/>
      <c r="W237" s="56"/>
      <c r="X237" s="56"/>
    </row>
    <row r="238" spans="14:24" ht="15.75" x14ac:dyDescent="0.25">
      <c r="N238" s="58">
        <v>98</v>
      </c>
      <c r="O238" s="58">
        <v>70</v>
      </c>
      <c r="P238" s="60">
        <v>52</v>
      </c>
      <c r="Q238" s="50">
        <v>47</v>
      </c>
      <c r="R238" s="61">
        <f>P238-Q238</f>
        <v>5</v>
      </c>
      <c r="S238" s="8">
        <f>R238*R238</f>
        <v>25</v>
      </c>
      <c r="T238" s="57"/>
      <c r="U238" s="57"/>
      <c r="V238" s="56"/>
      <c r="W238" s="56"/>
      <c r="X238" s="56"/>
    </row>
    <row r="239" spans="14:24" ht="15.75" x14ac:dyDescent="0.25">
      <c r="N239" s="58">
        <v>98</v>
      </c>
      <c r="O239" s="58">
        <v>70</v>
      </c>
      <c r="P239" s="60">
        <v>52</v>
      </c>
      <c r="Q239" s="50">
        <v>47</v>
      </c>
      <c r="R239" s="61">
        <f>P239-Q239</f>
        <v>5</v>
      </c>
      <c r="S239" s="8">
        <f>R239*R239</f>
        <v>25</v>
      </c>
      <c r="T239" s="57"/>
      <c r="U239" s="57"/>
      <c r="V239" s="56"/>
      <c r="W239" s="56"/>
      <c r="X239" s="56"/>
    </row>
    <row r="240" spans="14:24" ht="15.75" x14ac:dyDescent="0.25">
      <c r="N240" s="58">
        <v>98</v>
      </c>
      <c r="O240" s="58">
        <v>70</v>
      </c>
      <c r="P240" s="60">
        <v>52</v>
      </c>
      <c r="Q240" s="50">
        <v>47</v>
      </c>
      <c r="R240" s="61">
        <f>P240-Q240</f>
        <v>5</v>
      </c>
      <c r="S240" s="8">
        <f>R240*R240</f>
        <v>25</v>
      </c>
      <c r="T240" s="57"/>
      <c r="U240" s="57"/>
      <c r="V240" s="56"/>
      <c r="W240" s="56"/>
      <c r="X240" s="56"/>
    </row>
    <row r="241" spans="14:24" ht="15.75" x14ac:dyDescent="0.25">
      <c r="N241" s="58">
        <v>98</v>
      </c>
      <c r="O241" s="58">
        <v>70</v>
      </c>
      <c r="P241" s="60">
        <v>52</v>
      </c>
      <c r="Q241" s="50">
        <v>47</v>
      </c>
      <c r="R241" s="61">
        <f>P241-Q241</f>
        <v>5</v>
      </c>
      <c r="S241" s="8">
        <f>R241*R241</f>
        <v>25</v>
      </c>
      <c r="T241" s="57"/>
      <c r="U241" s="57"/>
      <c r="V241" s="56"/>
      <c r="W241" s="56"/>
      <c r="X241" s="56"/>
    </row>
    <row r="242" spans="14:24" ht="15.75" x14ac:dyDescent="0.25">
      <c r="N242" s="58">
        <v>108</v>
      </c>
      <c r="O242" s="58">
        <v>73</v>
      </c>
      <c r="P242" s="60">
        <v>66</v>
      </c>
      <c r="Q242" s="50">
        <v>53</v>
      </c>
      <c r="R242" s="61">
        <f>P242-Q242</f>
        <v>13</v>
      </c>
      <c r="S242" s="8">
        <f>R242*R242</f>
        <v>169</v>
      </c>
      <c r="T242" s="57"/>
      <c r="U242" s="57"/>
      <c r="V242" s="56"/>
      <c r="W242" s="56"/>
      <c r="X242" s="56"/>
    </row>
    <row r="243" spans="14:24" ht="15.75" x14ac:dyDescent="0.25">
      <c r="N243" s="58">
        <v>108</v>
      </c>
      <c r="O243" s="58">
        <v>73</v>
      </c>
      <c r="P243" s="60">
        <v>66</v>
      </c>
      <c r="Q243" s="50">
        <v>53</v>
      </c>
      <c r="R243" s="61">
        <f>P243-Q243</f>
        <v>13</v>
      </c>
      <c r="S243" s="8">
        <f>R243*R243</f>
        <v>169</v>
      </c>
      <c r="T243" s="57"/>
      <c r="U243" s="57"/>
      <c r="V243" s="56"/>
      <c r="W243" s="56"/>
      <c r="X243" s="56"/>
    </row>
    <row r="244" spans="14:24" ht="15.75" x14ac:dyDescent="0.25">
      <c r="N244" s="58">
        <v>110</v>
      </c>
      <c r="O244" s="58">
        <v>73</v>
      </c>
      <c r="P244" s="60">
        <v>84.5</v>
      </c>
      <c r="Q244" s="50">
        <v>53</v>
      </c>
      <c r="R244" s="61">
        <f>P244-Q244</f>
        <v>31.5</v>
      </c>
      <c r="S244" s="8">
        <f>R244*R244</f>
        <v>992.25</v>
      </c>
      <c r="T244" s="57"/>
      <c r="U244" s="57"/>
      <c r="V244" s="56"/>
      <c r="W244" s="56"/>
      <c r="X244" s="56"/>
    </row>
    <row r="245" spans="14:24" ht="15.75" x14ac:dyDescent="0.25">
      <c r="N245" s="58">
        <v>92</v>
      </c>
      <c r="O245" s="58">
        <v>76</v>
      </c>
      <c r="P245" s="60">
        <v>25</v>
      </c>
      <c r="Q245" s="50">
        <v>57</v>
      </c>
      <c r="R245" s="61">
        <f>P245-Q245</f>
        <v>-32</v>
      </c>
      <c r="S245" s="8">
        <f>R245*R245</f>
        <v>1024</v>
      </c>
      <c r="T245" s="57"/>
      <c r="U245" s="57"/>
      <c r="V245" s="56"/>
      <c r="W245" s="56"/>
      <c r="X245" s="56"/>
    </row>
    <row r="246" spans="14:24" ht="15.75" x14ac:dyDescent="0.25">
      <c r="N246" s="58">
        <v>92</v>
      </c>
      <c r="O246" s="58">
        <v>76</v>
      </c>
      <c r="P246" s="60">
        <v>25</v>
      </c>
      <c r="Q246" s="50">
        <v>57</v>
      </c>
      <c r="R246" s="61">
        <f>P246-Q246</f>
        <v>-32</v>
      </c>
      <c r="S246" s="8">
        <f>R246*R246</f>
        <v>1024</v>
      </c>
      <c r="T246" s="57"/>
      <c r="U246" s="57"/>
      <c r="V246" s="56"/>
      <c r="W246" s="56"/>
      <c r="X246" s="56"/>
    </row>
    <row r="247" spans="14:24" ht="15.75" x14ac:dyDescent="0.25">
      <c r="N247" s="58">
        <v>92</v>
      </c>
      <c r="O247" s="58">
        <v>76</v>
      </c>
      <c r="P247" s="60">
        <v>25</v>
      </c>
      <c r="Q247" s="50">
        <v>57</v>
      </c>
      <c r="R247" s="61">
        <f>P247-Q247</f>
        <v>-32</v>
      </c>
      <c r="S247" s="8">
        <f>R247*R247</f>
        <v>1024</v>
      </c>
      <c r="T247" s="57"/>
      <c r="U247" s="57"/>
      <c r="V247" s="56"/>
      <c r="W247" s="56"/>
      <c r="X247" s="56"/>
    </row>
    <row r="248" spans="14:24" ht="15.75" x14ac:dyDescent="0.25">
      <c r="N248" s="58">
        <v>92</v>
      </c>
      <c r="O248" s="58">
        <v>76</v>
      </c>
      <c r="P248" s="60">
        <v>25</v>
      </c>
      <c r="Q248" s="50">
        <v>57</v>
      </c>
      <c r="R248" s="61">
        <f>P248-Q248</f>
        <v>-32</v>
      </c>
      <c r="S248" s="8">
        <f>R248*R248</f>
        <v>1024</v>
      </c>
      <c r="T248" s="57"/>
      <c r="U248" s="57"/>
      <c r="V248" s="56"/>
      <c r="W248" s="56"/>
      <c r="X248" s="56"/>
    </row>
    <row r="249" spans="14:24" ht="15.75" x14ac:dyDescent="0.25">
      <c r="N249" s="58">
        <v>92</v>
      </c>
      <c r="O249" s="58">
        <v>76</v>
      </c>
      <c r="P249" s="60">
        <v>25</v>
      </c>
      <c r="Q249" s="50">
        <v>57</v>
      </c>
      <c r="R249" s="61">
        <f>P249-Q249</f>
        <v>-32</v>
      </c>
      <c r="S249" s="8">
        <f>R249*R249</f>
        <v>1024</v>
      </c>
      <c r="T249" s="57"/>
      <c r="U249" s="57"/>
      <c r="V249" s="56"/>
      <c r="W249" s="56"/>
      <c r="X249" s="56"/>
    </row>
    <row r="250" spans="14:24" ht="15.75" x14ac:dyDescent="0.25">
      <c r="N250" s="58">
        <v>108</v>
      </c>
      <c r="O250" s="58">
        <v>82</v>
      </c>
      <c r="P250" s="60">
        <v>66</v>
      </c>
      <c r="Q250" s="50">
        <v>62</v>
      </c>
      <c r="R250" s="61">
        <f>P250-Q250</f>
        <v>4</v>
      </c>
      <c r="S250" s="8">
        <f>R250*R250</f>
        <v>16</v>
      </c>
      <c r="T250" s="57"/>
      <c r="U250" s="57"/>
      <c r="V250" s="56"/>
      <c r="W250" s="56"/>
      <c r="X250" s="56"/>
    </row>
    <row r="251" spans="14:24" ht="15.75" x14ac:dyDescent="0.25">
      <c r="N251" s="58">
        <v>108</v>
      </c>
      <c r="O251" s="58">
        <v>82</v>
      </c>
      <c r="P251" s="60">
        <v>66</v>
      </c>
      <c r="Q251" s="50">
        <v>62</v>
      </c>
      <c r="R251" s="61">
        <f>P251-Q251</f>
        <v>4</v>
      </c>
      <c r="S251" s="8">
        <f>R251*R251</f>
        <v>16</v>
      </c>
      <c r="T251" s="56"/>
      <c r="U251" s="56"/>
      <c r="V251" s="56"/>
      <c r="W251" s="56"/>
      <c r="X251" s="56"/>
    </row>
    <row r="252" spans="14:24" ht="15.75" x14ac:dyDescent="0.25">
      <c r="N252" s="58">
        <v>108</v>
      </c>
      <c r="O252" s="58">
        <v>82</v>
      </c>
      <c r="P252" s="60">
        <v>66</v>
      </c>
      <c r="Q252" s="50">
        <v>62</v>
      </c>
      <c r="R252" s="61">
        <f>P252-Q252</f>
        <v>4</v>
      </c>
      <c r="S252" s="8">
        <f>R252*R252</f>
        <v>16</v>
      </c>
      <c r="T252" s="56"/>
      <c r="U252" s="56"/>
      <c r="V252" s="56"/>
      <c r="W252" s="56"/>
      <c r="X252" s="56"/>
    </row>
    <row r="253" spans="14:24" ht="15.75" x14ac:dyDescent="0.25">
      <c r="N253" s="58">
        <v>108</v>
      </c>
      <c r="O253" s="58">
        <v>82</v>
      </c>
      <c r="P253" s="60">
        <v>66</v>
      </c>
      <c r="Q253" s="50">
        <v>62</v>
      </c>
      <c r="R253" s="61">
        <f>P253-Q253</f>
        <v>4</v>
      </c>
      <c r="S253" s="8">
        <f>R253*R253</f>
        <v>16</v>
      </c>
      <c r="T253" s="56"/>
      <c r="U253" s="56"/>
      <c r="V253" s="56"/>
      <c r="W253" s="56"/>
      <c r="X253" s="56"/>
    </row>
    <row r="254" spans="14:24" ht="15.75" x14ac:dyDescent="0.25">
      <c r="N254" s="58">
        <v>108</v>
      </c>
      <c r="O254" s="58">
        <v>82</v>
      </c>
      <c r="P254" s="60">
        <v>66</v>
      </c>
      <c r="Q254" s="50">
        <v>62</v>
      </c>
      <c r="R254" s="61">
        <f>P254-Q254</f>
        <v>4</v>
      </c>
      <c r="S254" s="8">
        <f>R254*R254</f>
        <v>16</v>
      </c>
      <c r="T254" s="56"/>
      <c r="U254" s="56"/>
      <c r="V254" s="56"/>
      <c r="W254" s="56"/>
      <c r="X254" s="56"/>
    </row>
    <row r="255" spans="14:24" ht="15.75" x14ac:dyDescent="0.25">
      <c r="N255" s="58">
        <v>122</v>
      </c>
      <c r="O255" s="58">
        <v>84</v>
      </c>
      <c r="P255" s="60">
        <v>108.5</v>
      </c>
      <c r="Q255" s="50">
        <v>67</v>
      </c>
      <c r="R255" s="61">
        <f>P255-Q255</f>
        <v>41.5</v>
      </c>
      <c r="S255" s="8">
        <f>R255*R255</f>
        <v>1722.25</v>
      </c>
      <c r="T255" s="56"/>
      <c r="U255" s="56"/>
      <c r="V255" s="56"/>
      <c r="W255" s="56"/>
      <c r="X255" s="56"/>
    </row>
    <row r="256" spans="14:24" ht="15.75" x14ac:dyDescent="0.25">
      <c r="N256" s="58">
        <v>122</v>
      </c>
      <c r="O256" s="58">
        <v>84</v>
      </c>
      <c r="P256" s="60">
        <v>108.5</v>
      </c>
      <c r="Q256" s="50">
        <v>67</v>
      </c>
      <c r="R256" s="61">
        <f>P256-Q256</f>
        <v>41.5</v>
      </c>
      <c r="S256" s="8">
        <f>R256*R256</f>
        <v>1722.25</v>
      </c>
      <c r="T256" s="56"/>
      <c r="U256" s="56"/>
      <c r="V256" s="56"/>
      <c r="W256" s="56"/>
      <c r="X256" s="56"/>
    </row>
    <row r="257" spans="14:19" ht="15.75" x14ac:dyDescent="0.25">
      <c r="N257" s="58">
        <v>122</v>
      </c>
      <c r="O257" s="58">
        <v>84</v>
      </c>
      <c r="P257" s="60">
        <v>108.5</v>
      </c>
      <c r="Q257" s="50">
        <v>67</v>
      </c>
      <c r="R257" s="61">
        <f>P257-Q257</f>
        <v>41.5</v>
      </c>
      <c r="S257" s="8">
        <f>R257*R257</f>
        <v>1722.25</v>
      </c>
    </row>
    <row r="258" spans="14:19" ht="15.75" x14ac:dyDescent="0.25">
      <c r="N258" s="58">
        <v>122</v>
      </c>
      <c r="O258" s="58">
        <v>84</v>
      </c>
      <c r="P258" s="60">
        <v>108.5</v>
      </c>
      <c r="Q258" s="50">
        <v>67</v>
      </c>
      <c r="R258" s="61">
        <f>P258-Q258</f>
        <v>41.5</v>
      </c>
      <c r="S258" s="8">
        <f>R258*R258</f>
        <v>1722.25</v>
      </c>
    </row>
    <row r="259" spans="14:19" ht="15.75" x14ac:dyDescent="0.25">
      <c r="N259" s="58">
        <v>122</v>
      </c>
      <c r="O259" s="58">
        <v>84</v>
      </c>
      <c r="P259" s="60">
        <v>108.5</v>
      </c>
      <c r="Q259" s="50">
        <v>67</v>
      </c>
      <c r="R259" s="61">
        <f>P259-Q259</f>
        <v>41.5</v>
      </c>
      <c r="S259" s="8">
        <f>R259*R259</f>
        <v>1722.25</v>
      </c>
    </row>
    <row r="260" spans="14:19" ht="15.75" x14ac:dyDescent="0.25">
      <c r="N260" s="58">
        <v>109</v>
      </c>
      <c r="O260" s="58">
        <v>85</v>
      </c>
      <c r="P260" s="60">
        <v>75.5</v>
      </c>
      <c r="Q260" s="50">
        <v>71</v>
      </c>
      <c r="R260" s="61">
        <f>P260-Q260</f>
        <v>4.5</v>
      </c>
      <c r="S260" s="8">
        <f>R260*R260</f>
        <v>20.25</v>
      </c>
    </row>
    <row r="261" spans="14:19" ht="15.75" x14ac:dyDescent="0.25">
      <c r="N261" s="58">
        <v>109</v>
      </c>
      <c r="O261" s="58">
        <v>85</v>
      </c>
      <c r="P261" s="60">
        <v>75.5</v>
      </c>
      <c r="Q261" s="50">
        <v>71</v>
      </c>
      <c r="R261" s="61">
        <f>P261-Q261</f>
        <v>4.5</v>
      </c>
      <c r="S261" s="8">
        <f>R261*R261</f>
        <v>20.25</v>
      </c>
    </row>
    <row r="262" spans="14:19" ht="15.75" x14ac:dyDescent="0.25">
      <c r="N262" s="58">
        <v>109</v>
      </c>
      <c r="O262" s="58">
        <v>85</v>
      </c>
      <c r="P262" s="60">
        <v>75.5</v>
      </c>
      <c r="Q262" s="50">
        <v>71</v>
      </c>
      <c r="R262" s="61">
        <f>P262-Q262</f>
        <v>4.5</v>
      </c>
      <c r="S262" s="8">
        <f>R262*R262</f>
        <v>20.25</v>
      </c>
    </row>
    <row r="263" spans="14:19" ht="15.75" x14ac:dyDescent="0.25">
      <c r="N263" s="58">
        <v>110</v>
      </c>
      <c r="O263" s="58">
        <v>86</v>
      </c>
      <c r="P263" s="60">
        <v>84.5</v>
      </c>
      <c r="Q263" s="50">
        <v>74.5</v>
      </c>
      <c r="R263" s="61">
        <f>P263-Q263</f>
        <v>10</v>
      </c>
      <c r="S263" s="8">
        <f>R263*R263</f>
        <v>100</v>
      </c>
    </row>
    <row r="264" spans="14:19" ht="15.75" x14ac:dyDescent="0.25">
      <c r="N264" s="58">
        <v>110</v>
      </c>
      <c r="O264" s="58">
        <v>86</v>
      </c>
      <c r="P264" s="60">
        <v>84.5</v>
      </c>
      <c r="Q264" s="50">
        <v>74.5</v>
      </c>
      <c r="R264" s="61">
        <f>P264-Q264</f>
        <v>10</v>
      </c>
      <c r="S264" s="8">
        <f>R264*R264</f>
        <v>100</v>
      </c>
    </row>
    <row r="265" spans="14:19" ht="15.75" x14ac:dyDescent="0.25">
      <c r="N265" s="58">
        <v>110</v>
      </c>
      <c r="O265" s="58">
        <v>86</v>
      </c>
      <c r="P265" s="60">
        <v>84.5</v>
      </c>
      <c r="Q265" s="50">
        <v>74.5</v>
      </c>
      <c r="R265" s="61">
        <f>P265-Q265</f>
        <v>10</v>
      </c>
      <c r="S265" s="8">
        <f>R265*R265</f>
        <v>100</v>
      </c>
    </row>
    <row r="266" spans="14:19" ht="15.75" x14ac:dyDescent="0.25">
      <c r="N266" s="58">
        <v>110</v>
      </c>
      <c r="O266" s="58">
        <v>86</v>
      </c>
      <c r="P266" s="60">
        <v>84.5</v>
      </c>
      <c r="Q266" s="50">
        <v>74.5</v>
      </c>
      <c r="R266" s="61">
        <f>P266-Q266</f>
        <v>10</v>
      </c>
      <c r="S266" s="8">
        <f>R266*R266</f>
        <v>100</v>
      </c>
    </row>
    <row r="267" spans="14:19" ht="15.75" x14ac:dyDescent="0.25">
      <c r="N267" s="58">
        <v>122</v>
      </c>
      <c r="O267" s="58">
        <v>88</v>
      </c>
      <c r="P267" s="60">
        <v>108.5</v>
      </c>
      <c r="Q267" s="50">
        <v>79</v>
      </c>
      <c r="R267" s="61">
        <f>P267-Q267</f>
        <v>29.5</v>
      </c>
      <c r="S267" s="8">
        <f>R267*R267</f>
        <v>870.25</v>
      </c>
    </row>
    <row r="268" spans="14:19" ht="15.75" x14ac:dyDescent="0.25">
      <c r="N268" s="58">
        <v>122</v>
      </c>
      <c r="O268" s="58">
        <v>88</v>
      </c>
      <c r="P268" s="60">
        <v>108.5</v>
      </c>
      <c r="Q268" s="50">
        <v>79</v>
      </c>
      <c r="R268" s="61">
        <f>P268-Q268</f>
        <v>29.5</v>
      </c>
      <c r="S268" s="8">
        <f>R268*R268</f>
        <v>870.25</v>
      </c>
    </row>
    <row r="269" spans="14:19" ht="15.75" x14ac:dyDescent="0.25">
      <c r="N269" s="58">
        <v>122</v>
      </c>
      <c r="O269" s="58">
        <v>88</v>
      </c>
      <c r="P269" s="60">
        <v>108.5</v>
      </c>
      <c r="Q269" s="50">
        <v>79</v>
      </c>
      <c r="R269" s="61">
        <f>P269-Q269</f>
        <v>29.5</v>
      </c>
      <c r="S269" s="8">
        <f>R269*R269</f>
        <v>870.25</v>
      </c>
    </row>
    <row r="270" spans="14:19" ht="15.75" x14ac:dyDescent="0.25">
      <c r="N270" s="58">
        <v>122</v>
      </c>
      <c r="O270" s="58">
        <v>88</v>
      </c>
      <c r="P270" s="60">
        <v>108.5</v>
      </c>
      <c r="Q270" s="50">
        <v>79</v>
      </c>
      <c r="R270" s="61">
        <f>P270-Q270</f>
        <v>29.5</v>
      </c>
      <c r="S270" s="8">
        <f>R270*R270</f>
        <v>870.25</v>
      </c>
    </row>
    <row r="271" spans="14:19" ht="15.75" x14ac:dyDescent="0.25">
      <c r="N271" s="58">
        <v>122</v>
      </c>
      <c r="O271" s="58">
        <v>88</v>
      </c>
      <c r="P271" s="60">
        <v>108.5</v>
      </c>
      <c r="Q271" s="50">
        <v>79</v>
      </c>
      <c r="R271" s="61">
        <f>P271-Q271</f>
        <v>29.5</v>
      </c>
      <c r="S271" s="8">
        <f>R271*R271</f>
        <v>870.25</v>
      </c>
    </row>
    <row r="272" spans="14:19" ht="15.75" x14ac:dyDescent="0.25">
      <c r="N272" s="58">
        <v>109</v>
      </c>
      <c r="O272" s="58">
        <v>90</v>
      </c>
      <c r="P272" s="60">
        <v>75.5</v>
      </c>
      <c r="Q272" s="50">
        <v>82</v>
      </c>
      <c r="R272" s="61">
        <f>P272-Q272</f>
        <v>-6.5</v>
      </c>
      <c r="S272" s="8">
        <f>R272*R272</f>
        <v>42.25</v>
      </c>
    </row>
    <row r="273" spans="14:19" ht="15.75" x14ac:dyDescent="0.25">
      <c r="N273" s="58">
        <v>122</v>
      </c>
      <c r="O273" s="58">
        <v>92</v>
      </c>
      <c r="P273" s="60">
        <v>108.5</v>
      </c>
      <c r="Q273" s="50">
        <v>84.5</v>
      </c>
      <c r="R273" s="61">
        <f>P273-Q273</f>
        <v>24</v>
      </c>
      <c r="S273" s="8">
        <f>R273*R273</f>
        <v>576</v>
      </c>
    </row>
    <row r="274" spans="14:19" ht="15.75" x14ac:dyDescent="0.25">
      <c r="N274" s="58">
        <v>122</v>
      </c>
      <c r="O274" s="58">
        <v>92</v>
      </c>
      <c r="P274" s="60">
        <v>108.5</v>
      </c>
      <c r="Q274" s="50">
        <v>84.5</v>
      </c>
      <c r="R274" s="61">
        <f>P274-Q274</f>
        <v>24</v>
      </c>
      <c r="S274" s="8">
        <f>R274*R274</f>
        <v>576</v>
      </c>
    </row>
    <row r="275" spans="14:19" ht="15.75" x14ac:dyDescent="0.25">
      <c r="N275" s="58">
        <v>122</v>
      </c>
      <c r="O275" s="58">
        <v>92</v>
      </c>
      <c r="P275" s="60">
        <v>108.5</v>
      </c>
      <c r="Q275" s="50">
        <v>84.5</v>
      </c>
      <c r="R275" s="61">
        <f>P275-Q275</f>
        <v>24</v>
      </c>
      <c r="S275" s="8">
        <f>R275*R275</f>
        <v>576</v>
      </c>
    </row>
    <row r="276" spans="14:19" ht="15.75" x14ac:dyDescent="0.25">
      <c r="N276" s="58">
        <v>122</v>
      </c>
      <c r="O276" s="58">
        <v>92</v>
      </c>
      <c r="P276" s="60">
        <v>108.5</v>
      </c>
      <c r="Q276" s="50">
        <v>84.5</v>
      </c>
      <c r="R276" s="61">
        <f>P276-Q276</f>
        <v>24</v>
      </c>
      <c r="S276" s="8">
        <f>R276*R276</f>
        <v>576</v>
      </c>
    </row>
    <row r="277" spans="14:19" ht="15.75" x14ac:dyDescent="0.25">
      <c r="N277" s="58">
        <v>108</v>
      </c>
      <c r="O277" s="58">
        <v>94</v>
      </c>
      <c r="P277" s="60">
        <v>66</v>
      </c>
      <c r="Q277" s="50">
        <v>87.5</v>
      </c>
      <c r="R277" s="61">
        <f>P277-Q277</f>
        <v>-21.5</v>
      </c>
      <c r="S277" s="8">
        <f>R277*R277</f>
        <v>462.25</v>
      </c>
    </row>
    <row r="278" spans="14:19" ht="15.75" x14ac:dyDescent="0.25">
      <c r="N278" s="58">
        <v>108</v>
      </c>
      <c r="O278" s="58">
        <v>94</v>
      </c>
      <c r="P278" s="60">
        <v>66</v>
      </c>
      <c r="Q278" s="50">
        <v>87.5</v>
      </c>
      <c r="R278" s="61">
        <f>P278-Q278</f>
        <v>-21.5</v>
      </c>
      <c r="S278" s="8">
        <f>R278*R278</f>
        <v>462.25</v>
      </c>
    </row>
    <row r="279" spans="14:19" ht="15.75" x14ac:dyDescent="0.25">
      <c r="N279" s="58">
        <v>120</v>
      </c>
      <c r="O279" s="58">
        <v>95</v>
      </c>
      <c r="P279" s="60">
        <v>93</v>
      </c>
      <c r="Q279" s="50">
        <v>90.5</v>
      </c>
      <c r="R279" s="61">
        <f>P279-Q279</f>
        <v>2.5</v>
      </c>
      <c r="S279" s="8">
        <f>R279*R279</f>
        <v>6.25</v>
      </c>
    </row>
    <row r="280" spans="14:19" ht="15.75" x14ac:dyDescent="0.25">
      <c r="N280" s="58">
        <v>152</v>
      </c>
      <c r="O280" s="58">
        <v>95</v>
      </c>
      <c r="P280" s="60">
        <v>139</v>
      </c>
      <c r="Q280" s="50">
        <v>90.5</v>
      </c>
      <c r="R280" s="61">
        <f>P280-Q280</f>
        <v>48.5</v>
      </c>
      <c r="S280" s="8">
        <f>R280*R280</f>
        <v>2352.25</v>
      </c>
    </row>
    <row r="281" spans="14:19" ht="15.75" x14ac:dyDescent="0.25">
      <c r="N281" s="58">
        <v>152</v>
      </c>
      <c r="O281" s="58">
        <v>95</v>
      </c>
      <c r="P281" s="60">
        <v>139</v>
      </c>
      <c r="Q281" s="50">
        <v>90.5</v>
      </c>
      <c r="R281" s="61">
        <f>P281-Q281</f>
        <v>48.5</v>
      </c>
      <c r="S281" s="8">
        <f>R281*R281</f>
        <v>2352.25</v>
      </c>
    </row>
    <row r="282" spans="14:19" ht="15.75" x14ac:dyDescent="0.25">
      <c r="N282" s="58">
        <v>152</v>
      </c>
      <c r="O282" s="58">
        <v>95</v>
      </c>
      <c r="P282" s="60">
        <v>139</v>
      </c>
      <c r="Q282" s="50">
        <v>90.5</v>
      </c>
      <c r="R282" s="61">
        <f>P282-Q282</f>
        <v>48.5</v>
      </c>
      <c r="S282" s="8">
        <f>R282*R282</f>
        <v>2352.25</v>
      </c>
    </row>
    <row r="283" spans="14:19" ht="15.75" x14ac:dyDescent="0.25">
      <c r="N283" s="58">
        <v>120</v>
      </c>
      <c r="O283" s="58">
        <v>97</v>
      </c>
      <c r="P283" s="60">
        <v>93</v>
      </c>
      <c r="Q283" s="50">
        <v>94.5</v>
      </c>
      <c r="R283" s="61">
        <f>P283-Q283</f>
        <v>-1.5</v>
      </c>
      <c r="S283" s="8">
        <f>R283*R283</f>
        <v>2.25</v>
      </c>
    </row>
    <row r="284" spans="14:19" ht="15.75" x14ac:dyDescent="0.25">
      <c r="N284" s="58">
        <v>120</v>
      </c>
      <c r="O284" s="58">
        <v>97</v>
      </c>
      <c r="P284" s="60">
        <v>93</v>
      </c>
      <c r="Q284" s="50">
        <v>94.5</v>
      </c>
      <c r="R284" s="61">
        <f>P284-Q284</f>
        <v>-1.5</v>
      </c>
      <c r="S284" s="8">
        <f>R284*R284</f>
        <v>2.25</v>
      </c>
    </row>
    <row r="285" spans="14:19" ht="15.75" x14ac:dyDescent="0.25">
      <c r="N285" s="58">
        <v>120</v>
      </c>
      <c r="O285" s="58">
        <v>97</v>
      </c>
      <c r="P285" s="60">
        <v>93</v>
      </c>
      <c r="Q285" s="50">
        <v>94.5</v>
      </c>
      <c r="R285" s="61">
        <f>P285-Q285</f>
        <v>-1.5</v>
      </c>
      <c r="S285" s="8">
        <f>R285*R285</f>
        <v>2.25</v>
      </c>
    </row>
    <row r="286" spans="14:19" ht="15.75" x14ac:dyDescent="0.25">
      <c r="N286" s="58">
        <v>120</v>
      </c>
      <c r="O286" s="58">
        <v>97</v>
      </c>
      <c r="P286" s="60">
        <v>93</v>
      </c>
      <c r="Q286" s="50">
        <v>94.5</v>
      </c>
      <c r="R286" s="61">
        <f>P286-Q286</f>
        <v>-1.5</v>
      </c>
      <c r="S286" s="8">
        <f>R286*R286</f>
        <v>2.25</v>
      </c>
    </row>
    <row r="287" spans="14:19" ht="15.75" x14ac:dyDescent="0.25">
      <c r="N287" s="58">
        <v>109</v>
      </c>
      <c r="O287" s="58">
        <v>100</v>
      </c>
      <c r="P287" s="60">
        <v>75.5</v>
      </c>
      <c r="Q287" s="50">
        <v>97.5</v>
      </c>
      <c r="R287" s="61">
        <f>P287-Q287</f>
        <v>-22</v>
      </c>
      <c r="S287" s="8">
        <f>R287*R287</f>
        <v>484</v>
      </c>
    </row>
    <row r="288" spans="14:19" ht="15.75" x14ac:dyDescent="0.25">
      <c r="N288" s="58">
        <v>110</v>
      </c>
      <c r="O288" s="58">
        <v>100</v>
      </c>
      <c r="P288" s="60">
        <v>84.5</v>
      </c>
      <c r="Q288" s="50">
        <v>97.5</v>
      </c>
      <c r="R288" s="61">
        <f>P288-Q288</f>
        <v>-13</v>
      </c>
      <c r="S288" s="8">
        <f>R288*R288</f>
        <v>169</v>
      </c>
    </row>
    <row r="289" spans="14:19" ht="15.75" x14ac:dyDescent="0.25">
      <c r="N289" s="58">
        <v>108</v>
      </c>
      <c r="O289" s="58">
        <v>101</v>
      </c>
      <c r="P289" s="60">
        <v>66</v>
      </c>
      <c r="Q289" s="50">
        <v>100</v>
      </c>
      <c r="R289" s="61">
        <f>P289-Q289</f>
        <v>-34</v>
      </c>
      <c r="S289" s="8">
        <f>R289*R289</f>
        <v>1156</v>
      </c>
    </row>
    <row r="290" spans="14:19" ht="15.75" x14ac:dyDescent="0.25">
      <c r="N290" s="58">
        <v>108</v>
      </c>
      <c r="O290" s="58">
        <v>101</v>
      </c>
      <c r="P290" s="60">
        <v>66</v>
      </c>
      <c r="Q290" s="50">
        <v>100</v>
      </c>
      <c r="R290" s="61">
        <f>P290-Q290</f>
        <v>-34</v>
      </c>
      <c r="S290" s="8">
        <f>R290*R290</f>
        <v>1156</v>
      </c>
    </row>
    <row r="291" spans="14:19" ht="15.75" x14ac:dyDescent="0.25">
      <c r="N291" s="58">
        <v>110</v>
      </c>
      <c r="O291" s="58">
        <v>101</v>
      </c>
      <c r="P291" s="60">
        <v>84.5</v>
      </c>
      <c r="Q291" s="50">
        <v>100</v>
      </c>
      <c r="R291" s="61">
        <f>P291-Q291</f>
        <v>-15.5</v>
      </c>
      <c r="S291" s="8">
        <f>R291*R291</f>
        <v>240.25</v>
      </c>
    </row>
    <row r="292" spans="14:19" ht="15.75" x14ac:dyDescent="0.25">
      <c r="N292" s="58">
        <v>98</v>
      </c>
      <c r="O292" s="58">
        <v>102</v>
      </c>
      <c r="P292" s="60">
        <v>52</v>
      </c>
      <c r="Q292" s="50">
        <v>103.5</v>
      </c>
      <c r="R292" s="61">
        <f>P292-Q292</f>
        <v>-51.5</v>
      </c>
      <c r="S292" s="8">
        <f>R292*R292</f>
        <v>2652.25</v>
      </c>
    </row>
    <row r="293" spans="14:19" ht="15.75" x14ac:dyDescent="0.25">
      <c r="N293" s="58">
        <v>98</v>
      </c>
      <c r="O293" s="58">
        <v>102</v>
      </c>
      <c r="P293" s="60">
        <v>52</v>
      </c>
      <c r="Q293" s="50">
        <v>103.5</v>
      </c>
      <c r="R293" s="61">
        <f>P293-Q293</f>
        <v>-51.5</v>
      </c>
      <c r="S293" s="8">
        <f>R293*R293</f>
        <v>2652.25</v>
      </c>
    </row>
    <row r="294" spans="14:19" ht="15.75" x14ac:dyDescent="0.25">
      <c r="N294" s="58">
        <v>98</v>
      </c>
      <c r="O294" s="58">
        <v>102</v>
      </c>
      <c r="P294" s="60">
        <v>52</v>
      </c>
      <c r="Q294" s="50">
        <v>103.5</v>
      </c>
      <c r="R294" s="61">
        <f>P294-Q294</f>
        <v>-51.5</v>
      </c>
      <c r="S294" s="8">
        <f>R294*R294</f>
        <v>2652.25</v>
      </c>
    </row>
    <row r="295" spans="14:19" ht="15.75" x14ac:dyDescent="0.25">
      <c r="N295" s="58">
        <v>109</v>
      </c>
      <c r="O295" s="58">
        <v>102</v>
      </c>
      <c r="P295" s="60">
        <v>75.5</v>
      </c>
      <c r="Q295" s="50">
        <v>103.5</v>
      </c>
      <c r="R295" s="61">
        <f>P295-Q295</f>
        <v>-28</v>
      </c>
      <c r="S295" s="8">
        <f>R295*R295</f>
        <v>784</v>
      </c>
    </row>
    <row r="296" spans="14:19" ht="15.75" x14ac:dyDescent="0.25">
      <c r="N296" s="58">
        <v>145</v>
      </c>
      <c r="O296" s="58">
        <v>106</v>
      </c>
      <c r="P296" s="60">
        <v>130</v>
      </c>
      <c r="Q296" s="50">
        <v>106</v>
      </c>
      <c r="R296" s="61">
        <f>P296-Q296</f>
        <v>24</v>
      </c>
      <c r="S296" s="8">
        <f>R296*R296</f>
        <v>576</v>
      </c>
    </row>
    <row r="297" spans="14:19" ht="15.75" x14ac:dyDescent="0.25">
      <c r="N297" s="58">
        <v>121</v>
      </c>
      <c r="O297" s="58">
        <v>110</v>
      </c>
      <c r="P297" s="60">
        <v>98.5</v>
      </c>
      <c r="Q297" s="50">
        <v>109</v>
      </c>
      <c r="R297" s="61">
        <f>P297-Q297</f>
        <v>-10.5</v>
      </c>
      <c r="S297" s="8">
        <f>R297*R297</f>
        <v>110.25</v>
      </c>
    </row>
    <row r="298" spans="14:19" ht="15.75" x14ac:dyDescent="0.25">
      <c r="N298" s="58">
        <v>121</v>
      </c>
      <c r="O298" s="58">
        <v>110</v>
      </c>
      <c r="P298" s="60">
        <v>98.5</v>
      </c>
      <c r="Q298" s="50">
        <v>109</v>
      </c>
      <c r="R298" s="61">
        <f>P298-Q298</f>
        <v>-10.5</v>
      </c>
      <c r="S298" s="8">
        <f>R298*R298</f>
        <v>110.25</v>
      </c>
    </row>
    <row r="299" spans="14:19" ht="15.75" x14ac:dyDescent="0.25">
      <c r="N299" s="58">
        <v>121</v>
      </c>
      <c r="O299" s="58">
        <v>110</v>
      </c>
      <c r="P299" s="60">
        <v>98.5</v>
      </c>
      <c r="Q299" s="50">
        <v>109</v>
      </c>
      <c r="R299" s="61">
        <f>P299-Q299</f>
        <v>-10.5</v>
      </c>
      <c r="S299" s="8">
        <f>R299*R299</f>
        <v>110.25</v>
      </c>
    </row>
    <row r="300" spans="14:19" ht="15.75" x14ac:dyDescent="0.25">
      <c r="N300" s="58">
        <v>121</v>
      </c>
      <c r="O300" s="58">
        <v>110</v>
      </c>
      <c r="P300" s="60">
        <v>98.5</v>
      </c>
      <c r="Q300" s="50">
        <v>109</v>
      </c>
      <c r="R300" s="61">
        <f>P300-Q300</f>
        <v>-10.5</v>
      </c>
      <c r="S300" s="8">
        <f>R300*R300</f>
        <v>110.25</v>
      </c>
    </row>
    <row r="301" spans="14:19" ht="15.75" x14ac:dyDescent="0.25">
      <c r="N301" s="58">
        <v>136</v>
      </c>
      <c r="O301" s="58">
        <v>110</v>
      </c>
      <c r="P301" s="60">
        <v>121.5</v>
      </c>
      <c r="Q301" s="50">
        <v>109</v>
      </c>
      <c r="R301" s="61">
        <f>P301-Q301</f>
        <v>12.5</v>
      </c>
      <c r="S301" s="8">
        <f>R301*R301</f>
        <v>156.25</v>
      </c>
    </row>
    <row r="302" spans="14:19" ht="15.75" x14ac:dyDescent="0.25">
      <c r="N302" s="58">
        <v>108</v>
      </c>
      <c r="O302" s="58">
        <v>111</v>
      </c>
      <c r="P302" s="60">
        <v>66</v>
      </c>
      <c r="Q302" s="50">
        <v>112.5</v>
      </c>
      <c r="R302" s="61">
        <f>P302-Q302</f>
        <v>-46.5</v>
      </c>
      <c r="S302" s="8">
        <f>R302*R302</f>
        <v>2162.25</v>
      </c>
    </row>
    <row r="303" spans="14:19" ht="15.75" x14ac:dyDescent="0.25">
      <c r="N303" s="58">
        <v>108</v>
      </c>
      <c r="O303" s="58">
        <v>111</v>
      </c>
      <c r="P303" s="60">
        <v>66</v>
      </c>
      <c r="Q303" s="50">
        <v>112.5</v>
      </c>
      <c r="R303" s="61">
        <f>P303-Q303</f>
        <v>-46.5</v>
      </c>
      <c r="S303" s="8">
        <f>R303*R303</f>
        <v>2162.25</v>
      </c>
    </row>
    <row r="304" spans="14:19" ht="15.75" x14ac:dyDescent="0.25">
      <c r="N304" s="58">
        <v>98</v>
      </c>
      <c r="O304" s="58">
        <v>112</v>
      </c>
      <c r="P304" s="60">
        <v>52</v>
      </c>
      <c r="Q304" s="50">
        <v>114.5</v>
      </c>
      <c r="R304" s="61">
        <f>P304-Q304</f>
        <v>-62.5</v>
      </c>
      <c r="S304" s="8">
        <f>R304*R304</f>
        <v>3906.25</v>
      </c>
    </row>
    <row r="305" spans="14:19" ht="15.75" x14ac:dyDescent="0.25">
      <c r="N305" s="58">
        <v>98</v>
      </c>
      <c r="O305" s="58">
        <v>112</v>
      </c>
      <c r="P305" s="60">
        <v>52</v>
      </c>
      <c r="Q305" s="50">
        <v>114.5</v>
      </c>
      <c r="R305" s="61">
        <f>P305-Q305</f>
        <v>-62.5</v>
      </c>
      <c r="S305" s="8">
        <f>R305*R305</f>
        <v>3906.25</v>
      </c>
    </row>
    <row r="306" spans="14:19" ht="15.75" x14ac:dyDescent="0.25">
      <c r="N306" s="58">
        <v>141</v>
      </c>
      <c r="O306" s="58">
        <v>114</v>
      </c>
      <c r="P306" s="60">
        <v>126</v>
      </c>
      <c r="Q306" s="50">
        <v>118.5</v>
      </c>
      <c r="R306" s="61">
        <f>P306-Q306</f>
        <v>7.5</v>
      </c>
      <c r="S306" s="8">
        <f>R306*R306</f>
        <v>56.25</v>
      </c>
    </row>
    <row r="307" spans="14:19" ht="15.75" x14ac:dyDescent="0.25">
      <c r="N307" s="58">
        <v>141</v>
      </c>
      <c r="O307" s="58">
        <v>114</v>
      </c>
      <c r="P307" s="60">
        <v>126</v>
      </c>
      <c r="Q307" s="50">
        <v>118.5</v>
      </c>
      <c r="R307" s="61">
        <f>P307-Q307</f>
        <v>7.5</v>
      </c>
      <c r="S307" s="8">
        <f>R307*R307</f>
        <v>56.25</v>
      </c>
    </row>
    <row r="308" spans="14:19" ht="15.75" x14ac:dyDescent="0.25">
      <c r="N308" s="58">
        <v>141</v>
      </c>
      <c r="O308" s="58">
        <v>114</v>
      </c>
      <c r="P308" s="60">
        <v>126</v>
      </c>
      <c r="Q308" s="50">
        <v>118.5</v>
      </c>
      <c r="R308" s="61">
        <f>P308-Q308</f>
        <v>7.5</v>
      </c>
      <c r="S308" s="8">
        <f>R308*R308</f>
        <v>56.25</v>
      </c>
    </row>
    <row r="309" spans="14:19" ht="15.75" x14ac:dyDescent="0.25">
      <c r="N309" s="58">
        <v>141</v>
      </c>
      <c r="O309" s="58">
        <v>114</v>
      </c>
      <c r="P309" s="60">
        <v>126</v>
      </c>
      <c r="Q309" s="50">
        <v>118.5</v>
      </c>
      <c r="R309" s="61">
        <f>P309-Q309</f>
        <v>7.5</v>
      </c>
      <c r="S309" s="8">
        <f>R309*R309</f>
        <v>56.25</v>
      </c>
    </row>
    <row r="310" spans="14:19" ht="15.75" x14ac:dyDescent="0.25">
      <c r="N310" s="58">
        <v>141</v>
      </c>
      <c r="O310" s="58">
        <v>114</v>
      </c>
      <c r="P310" s="60">
        <v>126</v>
      </c>
      <c r="Q310" s="50">
        <v>118.5</v>
      </c>
      <c r="R310" s="61">
        <f>P310-Q310</f>
        <v>7.5</v>
      </c>
      <c r="S310" s="8">
        <f>R310*R310</f>
        <v>56.25</v>
      </c>
    </row>
    <row r="311" spans="14:19" ht="15.75" x14ac:dyDescent="0.25">
      <c r="N311" s="58">
        <v>141</v>
      </c>
      <c r="O311" s="58">
        <v>114</v>
      </c>
      <c r="P311" s="60">
        <v>126</v>
      </c>
      <c r="Q311" s="50">
        <v>118.5</v>
      </c>
      <c r="R311" s="61">
        <f>P311-Q311</f>
        <v>7.5</v>
      </c>
      <c r="S311" s="8">
        <f>R311*R311</f>
        <v>56.25</v>
      </c>
    </row>
    <row r="312" spans="14:19" ht="15.75" x14ac:dyDescent="0.25">
      <c r="N312" s="58">
        <v>136</v>
      </c>
      <c r="O312" s="58">
        <v>115</v>
      </c>
      <c r="P312" s="60">
        <v>121.5</v>
      </c>
      <c r="Q312" s="50">
        <v>122</v>
      </c>
      <c r="R312" s="61">
        <f>P312-Q312</f>
        <v>-0.5</v>
      </c>
      <c r="S312" s="8">
        <f>R312*R312</f>
        <v>0.25</v>
      </c>
    </row>
    <row r="313" spans="14:19" ht="15.75" x14ac:dyDescent="0.25">
      <c r="N313" s="58">
        <v>110</v>
      </c>
      <c r="O313" s="58">
        <v>116</v>
      </c>
      <c r="P313" s="60">
        <v>84.5</v>
      </c>
      <c r="Q313" s="50">
        <v>127</v>
      </c>
      <c r="R313" s="61">
        <f>P313-Q313</f>
        <v>-42.5</v>
      </c>
      <c r="S313" s="8">
        <f>R313*R313</f>
        <v>1806.25</v>
      </c>
    </row>
    <row r="314" spans="14:19" ht="15.75" x14ac:dyDescent="0.25">
      <c r="N314" s="58">
        <v>110</v>
      </c>
      <c r="O314" s="58">
        <v>116</v>
      </c>
      <c r="P314" s="60">
        <v>84.5</v>
      </c>
      <c r="Q314" s="50">
        <v>127</v>
      </c>
      <c r="R314" s="61">
        <f>P314-Q314</f>
        <v>-42.5</v>
      </c>
      <c r="S314" s="8">
        <f>R314*R314</f>
        <v>1806.25</v>
      </c>
    </row>
    <row r="315" spans="14:19" ht="15.75" x14ac:dyDescent="0.25">
      <c r="N315" s="58">
        <v>110</v>
      </c>
      <c r="O315" s="58">
        <v>116</v>
      </c>
      <c r="P315" s="60">
        <v>84.5</v>
      </c>
      <c r="Q315" s="50">
        <v>127</v>
      </c>
      <c r="R315" s="61">
        <f>P315-Q315</f>
        <v>-42.5</v>
      </c>
      <c r="S315" s="8">
        <f>R315*R315</f>
        <v>1806.25</v>
      </c>
    </row>
    <row r="316" spans="14:19" ht="15.75" x14ac:dyDescent="0.25">
      <c r="N316" s="58">
        <v>146</v>
      </c>
      <c r="O316" s="58">
        <v>116</v>
      </c>
      <c r="P316" s="60">
        <v>133.5</v>
      </c>
      <c r="Q316" s="50">
        <v>127</v>
      </c>
      <c r="R316" s="61">
        <f>P316-Q316</f>
        <v>6.5</v>
      </c>
      <c r="S316" s="8">
        <f>R316*R316</f>
        <v>42.25</v>
      </c>
    </row>
    <row r="317" spans="14:19" ht="15.75" x14ac:dyDescent="0.25">
      <c r="N317" s="58">
        <v>146</v>
      </c>
      <c r="O317" s="58">
        <v>116</v>
      </c>
      <c r="P317" s="60">
        <v>133.5</v>
      </c>
      <c r="Q317" s="50">
        <v>127</v>
      </c>
      <c r="R317" s="61">
        <f>P317-Q317</f>
        <v>6.5</v>
      </c>
      <c r="S317" s="8">
        <f>R317*R317</f>
        <v>42.25</v>
      </c>
    </row>
    <row r="318" spans="14:19" ht="15.75" x14ac:dyDescent="0.25">
      <c r="N318" s="58">
        <v>146</v>
      </c>
      <c r="O318" s="58">
        <v>116</v>
      </c>
      <c r="P318" s="60">
        <v>133.5</v>
      </c>
      <c r="Q318" s="50">
        <v>127</v>
      </c>
      <c r="R318" s="61">
        <f>P318-Q318</f>
        <v>6.5</v>
      </c>
      <c r="S318" s="8">
        <f>R318*R318</f>
        <v>42.25</v>
      </c>
    </row>
    <row r="319" spans="14:19" ht="15.75" x14ac:dyDescent="0.25">
      <c r="N319" s="58">
        <v>146</v>
      </c>
      <c r="O319" s="58">
        <v>116</v>
      </c>
      <c r="P319" s="60">
        <v>133.5</v>
      </c>
      <c r="Q319" s="50">
        <v>127</v>
      </c>
      <c r="R319" s="61">
        <f>P319-Q319</f>
        <v>6.5</v>
      </c>
      <c r="S319" s="8">
        <f>R319*R319</f>
        <v>42.25</v>
      </c>
    </row>
    <row r="320" spans="14:19" ht="15.75" x14ac:dyDescent="0.25">
      <c r="N320" s="58">
        <v>146</v>
      </c>
      <c r="O320" s="58">
        <v>116</v>
      </c>
      <c r="P320" s="60">
        <v>133.5</v>
      </c>
      <c r="Q320" s="50">
        <v>127</v>
      </c>
      <c r="R320" s="61">
        <f>P320-Q320</f>
        <v>6.5</v>
      </c>
      <c r="S320" s="8">
        <f>R320*R320</f>
        <v>42.25</v>
      </c>
    </row>
    <row r="321" spans="14:19" ht="15.75" x14ac:dyDescent="0.25">
      <c r="N321" s="58">
        <v>146</v>
      </c>
      <c r="O321" s="58">
        <v>116</v>
      </c>
      <c r="P321" s="60">
        <v>133.5</v>
      </c>
      <c r="Q321" s="50">
        <v>127</v>
      </c>
      <c r="R321" s="61">
        <f>P321-Q321</f>
        <v>6.5</v>
      </c>
      <c r="S321" s="8">
        <f>R321*R321</f>
        <v>42.25</v>
      </c>
    </row>
    <row r="322" spans="14:19" ht="15.75" x14ac:dyDescent="0.25">
      <c r="N322" s="58">
        <v>140</v>
      </c>
      <c r="O322" s="58">
        <v>120</v>
      </c>
      <c r="P322" s="60">
        <v>122</v>
      </c>
      <c r="Q322" s="50">
        <v>132</v>
      </c>
      <c r="R322" s="61">
        <f>P322-Q322</f>
        <v>-10</v>
      </c>
      <c r="S322" s="8">
        <f>R322*R322</f>
        <v>100</v>
      </c>
    </row>
    <row r="323" spans="14:19" ht="15.75" x14ac:dyDescent="0.25">
      <c r="N323" s="58">
        <v>164</v>
      </c>
      <c r="O323" s="58">
        <v>121</v>
      </c>
      <c r="P323" s="60">
        <v>142.5</v>
      </c>
      <c r="Q323" s="50">
        <v>133.5</v>
      </c>
      <c r="R323" s="61">
        <f>P323-Q323</f>
        <v>9</v>
      </c>
      <c r="S323" s="8">
        <f>R323*R323</f>
        <v>81</v>
      </c>
    </row>
    <row r="324" spans="14:19" ht="15.75" x14ac:dyDescent="0.25">
      <c r="N324" s="58">
        <v>164</v>
      </c>
      <c r="O324" s="58">
        <v>121</v>
      </c>
      <c r="P324" s="60">
        <v>142.5</v>
      </c>
      <c r="Q324" s="50">
        <v>133.5</v>
      </c>
      <c r="R324" s="61">
        <f>P324-Q324</f>
        <v>9</v>
      </c>
      <c r="S324" s="8">
        <f>R324*R324</f>
        <v>81</v>
      </c>
    </row>
    <row r="325" spans="14:19" ht="15.75" x14ac:dyDescent="0.25">
      <c r="N325" s="46">
        <v>183</v>
      </c>
      <c r="O325" s="46">
        <v>123</v>
      </c>
      <c r="P325" s="60">
        <v>155.5</v>
      </c>
      <c r="Q325" s="50">
        <v>136.5</v>
      </c>
      <c r="R325" s="61">
        <f>P325-Q325</f>
        <v>19</v>
      </c>
      <c r="S325" s="8">
        <f>R325*R325</f>
        <v>361</v>
      </c>
    </row>
    <row r="326" spans="14:19" ht="15.75" x14ac:dyDescent="0.25">
      <c r="N326" s="46">
        <v>183</v>
      </c>
      <c r="O326" s="46">
        <v>123</v>
      </c>
      <c r="P326" s="60">
        <v>155.5</v>
      </c>
      <c r="Q326" s="50">
        <v>136.5</v>
      </c>
      <c r="R326" s="61">
        <f>P326-Q326</f>
        <v>19</v>
      </c>
      <c r="S326" s="8">
        <f>R326*R326</f>
        <v>361</v>
      </c>
    </row>
    <row r="327" spans="14:19" ht="15.75" x14ac:dyDescent="0.25">
      <c r="N327" s="46">
        <v>183</v>
      </c>
      <c r="O327" s="46">
        <v>123</v>
      </c>
      <c r="P327" s="60">
        <v>155.5</v>
      </c>
      <c r="Q327" s="50">
        <v>136.5</v>
      </c>
      <c r="R327" s="61">
        <f>P327-Q327</f>
        <v>19</v>
      </c>
      <c r="S327" s="8">
        <f>R327*R327</f>
        <v>361</v>
      </c>
    </row>
    <row r="328" spans="14:19" ht="15.75" x14ac:dyDescent="0.25">
      <c r="N328" s="58">
        <v>183</v>
      </c>
      <c r="O328" s="58">
        <v>123</v>
      </c>
      <c r="P328" s="60">
        <v>155.5</v>
      </c>
      <c r="Q328" s="50">
        <v>136.5</v>
      </c>
      <c r="R328" s="61">
        <f>P328-Q328</f>
        <v>19</v>
      </c>
      <c r="S328" s="8">
        <f>R328*R328</f>
        <v>361</v>
      </c>
    </row>
    <row r="329" spans="14:19" ht="15.75" x14ac:dyDescent="0.25">
      <c r="N329" s="58">
        <v>173</v>
      </c>
      <c r="O329" s="58">
        <v>134</v>
      </c>
      <c r="P329" s="60">
        <v>147</v>
      </c>
      <c r="Q329" s="50">
        <v>139</v>
      </c>
      <c r="R329" s="61">
        <f>P329-Q329</f>
        <v>8</v>
      </c>
      <c r="S329" s="8">
        <f>R329*R329</f>
        <v>64</v>
      </c>
    </row>
    <row r="330" spans="14:19" ht="15.75" x14ac:dyDescent="0.25">
      <c r="N330" s="58">
        <v>131</v>
      </c>
      <c r="O330" s="58">
        <v>140</v>
      </c>
      <c r="P330" s="60">
        <v>118</v>
      </c>
      <c r="Q330" s="50">
        <v>140</v>
      </c>
      <c r="R330" s="61">
        <f>P330-Q330</f>
        <v>-22</v>
      </c>
      <c r="S330" s="8">
        <f>R330*R330</f>
        <v>484</v>
      </c>
    </row>
    <row r="331" spans="14:19" ht="15.75" x14ac:dyDescent="0.25">
      <c r="N331" s="58">
        <v>134</v>
      </c>
      <c r="O331" s="58">
        <v>142</v>
      </c>
      <c r="P331" s="60">
        <v>119</v>
      </c>
      <c r="Q331" s="50">
        <v>141</v>
      </c>
      <c r="R331" s="61">
        <f>P331-Q331</f>
        <v>-22</v>
      </c>
      <c r="S331" s="8">
        <f>R331*R331</f>
        <v>484</v>
      </c>
    </row>
    <row r="332" spans="14:19" ht="15.75" x14ac:dyDescent="0.25">
      <c r="N332" s="58">
        <v>151</v>
      </c>
      <c r="O332" s="58">
        <v>143</v>
      </c>
      <c r="P332" s="60">
        <v>137</v>
      </c>
      <c r="Q332" s="50">
        <v>142</v>
      </c>
      <c r="R332" s="61">
        <f>P332-Q332</f>
        <v>-5</v>
      </c>
      <c r="S332" s="8">
        <f>R332*R332</f>
        <v>25</v>
      </c>
    </row>
    <row r="333" spans="14:19" ht="15.75" x14ac:dyDescent="0.25">
      <c r="N333" s="58">
        <v>156</v>
      </c>
      <c r="O333" s="58">
        <v>145</v>
      </c>
      <c r="P333" s="60">
        <v>141</v>
      </c>
      <c r="Q333" s="50">
        <v>143</v>
      </c>
      <c r="R333" s="61">
        <f>P333-Q333</f>
        <v>-2</v>
      </c>
      <c r="S333" s="8">
        <f>R333*R333</f>
        <v>4</v>
      </c>
    </row>
    <row r="334" spans="14:19" ht="15.75" x14ac:dyDescent="0.25">
      <c r="N334" s="58">
        <v>181</v>
      </c>
      <c r="O334" s="58">
        <v>152</v>
      </c>
      <c r="P334" s="60">
        <v>150.5</v>
      </c>
      <c r="Q334" s="50">
        <v>145</v>
      </c>
      <c r="R334" s="61">
        <f>P334-Q334</f>
        <v>5.5</v>
      </c>
      <c r="S334" s="8">
        <f>R334*R334</f>
        <v>30.25</v>
      </c>
    </row>
    <row r="335" spans="14:19" ht="15.75" x14ac:dyDescent="0.25">
      <c r="N335" s="58">
        <v>181</v>
      </c>
      <c r="O335" s="58">
        <v>152</v>
      </c>
      <c r="P335" s="60">
        <v>150.5</v>
      </c>
      <c r="Q335" s="50">
        <v>145</v>
      </c>
      <c r="R335" s="61">
        <f>P335-Q335</f>
        <v>5.5</v>
      </c>
      <c r="S335" s="8">
        <f>R335*R335</f>
        <v>30.25</v>
      </c>
    </row>
    <row r="336" spans="14:19" ht="15.75" x14ac:dyDescent="0.25">
      <c r="N336" s="58">
        <v>181</v>
      </c>
      <c r="O336" s="58">
        <v>152</v>
      </c>
      <c r="P336" s="60">
        <v>150.5</v>
      </c>
      <c r="Q336" s="50">
        <v>145</v>
      </c>
      <c r="R336" s="61">
        <f>P336-Q336</f>
        <v>5.5</v>
      </c>
      <c r="S336" s="8">
        <f>R336*R336</f>
        <v>30.25</v>
      </c>
    </row>
    <row r="337" spans="14:19" ht="15.75" x14ac:dyDescent="0.25">
      <c r="N337" s="46">
        <v>234</v>
      </c>
      <c r="O337" s="46">
        <v>155</v>
      </c>
      <c r="P337" s="60">
        <v>158</v>
      </c>
      <c r="Q337" s="50">
        <v>147</v>
      </c>
      <c r="R337" s="61">
        <f>P337-Q337</f>
        <v>11</v>
      </c>
      <c r="S337" s="8">
        <f>R337*R337</f>
        <v>121</v>
      </c>
    </row>
    <row r="338" spans="14:19" ht="15.75" x14ac:dyDescent="0.25">
      <c r="N338" s="58">
        <v>171</v>
      </c>
      <c r="O338" s="58">
        <v>156</v>
      </c>
      <c r="P338" s="60">
        <v>145</v>
      </c>
      <c r="Q338" s="50">
        <v>148</v>
      </c>
      <c r="R338" s="61">
        <f>P338-Q338</f>
        <v>-3</v>
      </c>
      <c r="S338" s="8">
        <f>R338*R338</f>
        <v>9</v>
      </c>
    </row>
    <row r="339" spans="14:19" ht="15.75" x14ac:dyDescent="0.25">
      <c r="N339" s="58">
        <v>121</v>
      </c>
      <c r="O339" s="58">
        <v>160</v>
      </c>
      <c r="P339" s="60">
        <v>98.5</v>
      </c>
      <c r="Q339" s="50">
        <v>151</v>
      </c>
      <c r="R339" s="61">
        <f>P339-Q339</f>
        <v>-52.5</v>
      </c>
      <c r="S339" s="8">
        <f>R339*R339</f>
        <v>2756.25</v>
      </c>
    </row>
    <row r="340" spans="14:19" ht="15.75" x14ac:dyDescent="0.25">
      <c r="N340" s="58">
        <v>121</v>
      </c>
      <c r="O340" s="58">
        <v>160</v>
      </c>
      <c r="P340" s="60">
        <v>98.5</v>
      </c>
      <c r="Q340" s="50">
        <v>151</v>
      </c>
      <c r="R340" s="61">
        <f>P340-Q340</f>
        <v>-52.5</v>
      </c>
      <c r="S340" s="8">
        <f>R340*R340</f>
        <v>2756.25</v>
      </c>
    </row>
    <row r="341" spans="14:19" ht="15.75" x14ac:dyDescent="0.25">
      <c r="N341" s="58">
        <v>141</v>
      </c>
      <c r="O341" s="58">
        <v>160</v>
      </c>
      <c r="P341" s="60">
        <v>126</v>
      </c>
      <c r="Q341" s="50">
        <v>151</v>
      </c>
      <c r="R341" s="61">
        <f>P341-Q341</f>
        <v>-25</v>
      </c>
      <c r="S341" s="8">
        <f>R341*R341</f>
        <v>625</v>
      </c>
    </row>
    <row r="342" spans="14:19" ht="15.75" x14ac:dyDescent="0.25">
      <c r="N342" s="58">
        <v>181</v>
      </c>
      <c r="O342" s="58">
        <v>160</v>
      </c>
      <c r="P342" s="60">
        <v>150.5</v>
      </c>
      <c r="Q342" s="50">
        <v>151</v>
      </c>
      <c r="R342" s="61">
        <f>P342-Q342</f>
        <v>-0.5</v>
      </c>
      <c r="S342" s="8">
        <f>R342*R342</f>
        <v>0.25</v>
      </c>
    </row>
    <row r="343" spans="14:19" ht="15.75" x14ac:dyDescent="0.25">
      <c r="N343" s="58">
        <v>181</v>
      </c>
      <c r="O343" s="58">
        <v>160</v>
      </c>
      <c r="P343" s="60">
        <v>150.5</v>
      </c>
      <c r="Q343" s="50">
        <v>151</v>
      </c>
      <c r="R343" s="61">
        <f>P343-Q343</f>
        <v>-0.5</v>
      </c>
      <c r="S343" s="8">
        <f>R343*R343</f>
        <v>0.25</v>
      </c>
    </row>
    <row r="344" spans="14:19" ht="15.75" x14ac:dyDescent="0.25">
      <c r="N344" s="58">
        <v>171</v>
      </c>
      <c r="O344" s="58">
        <v>161</v>
      </c>
      <c r="P344" s="60">
        <v>145</v>
      </c>
      <c r="Q344" s="50">
        <v>154.5</v>
      </c>
      <c r="R344" s="61">
        <f>P344-Q344</f>
        <v>-9.5</v>
      </c>
      <c r="S344" s="8">
        <f>R344*R344</f>
        <v>90.25</v>
      </c>
    </row>
    <row r="345" spans="14:19" ht="15.75" x14ac:dyDescent="0.25">
      <c r="N345" s="58">
        <v>171</v>
      </c>
      <c r="O345" s="58">
        <v>161</v>
      </c>
      <c r="P345" s="60">
        <v>145</v>
      </c>
      <c r="Q345" s="50">
        <v>154.5</v>
      </c>
      <c r="R345" s="61">
        <f>P345-Q345</f>
        <v>-9.5</v>
      </c>
      <c r="S345" s="8">
        <f>R345*R345</f>
        <v>90.25</v>
      </c>
    </row>
    <row r="346" spans="14:19" ht="15.75" x14ac:dyDescent="0.25">
      <c r="N346" s="58">
        <v>130</v>
      </c>
      <c r="O346" s="58">
        <v>162</v>
      </c>
      <c r="P346" s="60">
        <v>116.5</v>
      </c>
      <c r="Q346" s="50">
        <v>156.5</v>
      </c>
      <c r="R346" s="61">
        <f>P346-Q346</f>
        <v>-40</v>
      </c>
      <c r="S346" s="8">
        <f>R346*R346</f>
        <v>1600</v>
      </c>
    </row>
    <row r="347" spans="14:19" ht="15.75" x14ac:dyDescent="0.25">
      <c r="N347" s="58">
        <v>130</v>
      </c>
      <c r="O347" s="58">
        <v>162</v>
      </c>
      <c r="P347" s="60">
        <v>116.5</v>
      </c>
      <c r="Q347" s="50">
        <v>156.5</v>
      </c>
      <c r="R347" s="61">
        <f>P347-Q347</f>
        <v>-40</v>
      </c>
      <c r="S347" s="8">
        <f>R347*R347</f>
        <v>1600</v>
      </c>
    </row>
    <row r="348" spans="14:19" ht="15.75" x14ac:dyDescent="0.25">
      <c r="N348" s="46">
        <v>258</v>
      </c>
      <c r="O348" s="46">
        <v>176</v>
      </c>
      <c r="P348" s="60">
        <v>159</v>
      </c>
      <c r="Q348" s="50">
        <v>158</v>
      </c>
      <c r="R348" s="61">
        <f>P348-Q348</f>
        <v>1</v>
      </c>
      <c r="S348" s="8">
        <f>R348*R348</f>
        <v>1</v>
      </c>
    </row>
    <row r="349" spans="14:19" ht="15.75" x14ac:dyDescent="0.25">
      <c r="N349" s="58">
        <v>181</v>
      </c>
      <c r="O349" s="58">
        <v>200</v>
      </c>
      <c r="P349" s="60">
        <v>150.5</v>
      </c>
      <c r="Q349" s="50">
        <v>159</v>
      </c>
      <c r="R349" s="61">
        <f>P349-Q349</f>
        <v>-8.5</v>
      </c>
      <c r="S349" s="8">
        <f>R349*R349</f>
        <v>72.25</v>
      </c>
    </row>
    <row r="351" spans="14:19" x14ac:dyDescent="0.25">
      <c r="N351" s="87" t="s">
        <v>35</v>
      </c>
      <c r="O351" s="87" t="s">
        <v>34</v>
      </c>
    </row>
    <row r="352" spans="14:19" hidden="1" x14ac:dyDescent="0.25">
      <c r="N352" s="87" t="s">
        <v>36</v>
      </c>
      <c r="O352" s="87">
        <v>155</v>
      </c>
    </row>
    <row r="353" spans="14:15" hidden="1" x14ac:dyDescent="0.25">
      <c r="N353" s="87" t="s">
        <v>37</v>
      </c>
      <c r="O353" s="87">
        <v>176</v>
      </c>
    </row>
    <row r="354" spans="14:15" hidden="1" x14ac:dyDescent="0.25">
      <c r="N354" s="87" t="s">
        <v>37</v>
      </c>
      <c r="O354" s="87">
        <v>123</v>
      </c>
    </row>
    <row r="355" spans="14:15" x14ac:dyDescent="0.25">
      <c r="N355" s="87" t="s">
        <v>38</v>
      </c>
      <c r="O355" s="87">
        <v>123</v>
      </c>
    </row>
    <row r="356" spans="14:15" hidden="1" x14ac:dyDescent="0.25">
      <c r="N356" s="87" t="s">
        <v>39</v>
      </c>
      <c r="O356" s="87">
        <v>123</v>
      </c>
    </row>
    <row r="357" spans="14:15" hidden="1" x14ac:dyDescent="0.25">
      <c r="N357" s="87" t="s">
        <v>37</v>
      </c>
      <c r="O357" s="87">
        <v>123</v>
      </c>
    </row>
    <row r="358" spans="14:15" hidden="1" x14ac:dyDescent="0.25">
      <c r="N358" s="87" t="s">
        <v>37</v>
      </c>
      <c r="O358" s="87">
        <v>140</v>
      </c>
    </row>
    <row r="359" spans="14:15" hidden="1" x14ac:dyDescent="0.25">
      <c r="N359" s="87" t="s">
        <v>37</v>
      </c>
      <c r="O359" s="87">
        <v>114</v>
      </c>
    </row>
    <row r="360" spans="14:15" hidden="1" x14ac:dyDescent="0.25">
      <c r="N360" s="87" t="s">
        <v>37</v>
      </c>
      <c r="O360" s="87">
        <v>106</v>
      </c>
    </row>
    <row r="361" spans="14:15" hidden="1" x14ac:dyDescent="0.25">
      <c r="N361" s="87" t="s">
        <v>40</v>
      </c>
      <c r="O361" s="87">
        <v>143</v>
      </c>
    </row>
    <row r="362" spans="14:15" hidden="1" x14ac:dyDescent="0.25">
      <c r="N362" s="87" t="s">
        <v>37</v>
      </c>
      <c r="O362" s="87">
        <v>134</v>
      </c>
    </row>
    <row r="363" spans="14:15" hidden="1" x14ac:dyDescent="0.25">
      <c r="N363" s="87" t="s">
        <v>37</v>
      </c>
      <c r="O363" s="87">
        <v>121</v>
      </c>
    </row>
    <row r="364" spans="14:15" hidden="1" x14ac:dyDescent="0.25">
      <c r="N364" s="87" t="s">
        <v>37</v>
      </c>
      <c r="O364" s="87">
        <v>121</v>
      </c>
    </row>
    <row r="365" spans="14:15" hidden="1" x14ac:dyDescent="0.25">
      <c r="N365" s="87" t="s">
        <v>40</v>
      </c>
      <c r="O365" s="87">
        <v>200</v>
      </c>
    </row>
    <row r="366" spans="14:15" hidden="1" x14ac:dyDescent="0.25">
      <c r="N366" s="87" t="s">
        <v>37</v>
      </c>
      <c r="O366" s="87">
        <v>160</v>
      </c>
    </row>
    <row r="367" spans="14:15" x14ac:dyDescent="0.25">
      <c r="N367" s="87" t="s">
        <v>38</v>
      </c>
      <c r="O367" s="87">
        <v>162</v>
      </c>
    </row>
    <row r="368" spans="14:15" hidden="1" x14ac:dyDescent="0.25">
      <c r="N368" s="87" t="s">
        <v>37</v>
      </c>
      <c r="O368" s="87">
        <v>160</v>
      </c>
    </row>
    <row r="369" spans="14:15" hidden="1" x14ac:dyDescent="0.25">
      <c r="N369" s="87" t="s">
        <v>37</v>
      </c>
      <c r="O369" s="87">
        <v>162</v>
      </c>
    </row>
    <row r="370" spans="14:15" hidden="1" x14ac:dyDescent="0.25">
      <c r="N370" s="87" t="s">
        <v>40</v>
      </c>
      <c r="O370" s="87">
        <v>160</v>
      </c>
    </row>
    <row r="371" spans="14:15" hidden="1" x14ac:dyDescent="0.25">
      <c r="N371" s="87" t="s">
        <v>37</v>
      </c>
      <c r="O371" s="87">
        <v>120</v>
      </c>
    </row>
    <row r="372" spans="14:15" hidden="1" x14ac:dyDescent="0.25">
      <c r="N372" s="87" t="s">
        <v>37</v>
      </c>
      <c r="O372" s="87">
        <v>142</v>
      </c>
    </row>
    <row r="373" spans="14:15" hidden="1" x14ac:dyDescent="0.25">
      <c r="N373" s="87" t="s">
        <v>40</v>
      </c>
      <c r="O373" s="87">
        <v>160</v>
      </c>
    </row>
    <row r="374" spans="14:15" hidden="1" x14ac:dyDescent="0.25">
      <c r="N374" s="87" t="s">
        <v>37</v>
      </c>
      <c r="O374" s="87">
        <v>95</v>
      </c>
    </row>
    <row r="375" spans="14:15" hidden="1" x14ac:dyDescent="0.25">
      <c r="N375" s="87" t="s">
        <v>37</v>
      </c>
      <c r="O375" s="87">
        <v>110</v>
      </c>
    </row>
    <row r="376" spans="14:15" hidden="1" x14ac:dyDescent="0.25">
      <c r="N376" s="87" t="s">
        <v>36</v>
      </c>
      <c r="O376" s="87">
        <v>116</v>
      </c>
    </row>
    <row r="377" spans="14:15" hidden="1" x14ac:dyDescent="0.25">
      <c r="N377" s="87" t="s">
        <v>37</v>
      </c>
      <c r="O377" s="87">
        <v>115</v>
      </c>
    </row>
    <row r="378" spans="14:15" hidden="1" x14ac:dyDescent="0.25">
      <c r="N378" s="87" t="s">
        <v>40</v>
      </c>
      <c r="O378" s="87">
        <v>160</v>
      </c>
    </row>
    <row r="379" spans="14:15" hidden="1" x14ac:dyDescent="0.25">
      <c r="N379" s="87" t="s">
        <v>37</v>
      </c>
      <c r="O379" s="87">
        <v>101</v>
      </c>
    </row>
    <row r="380" spans="14:15" hidden="1" x14ac:dyDescent="0.25">
      <c r="N380" s="87" t="s">
        <v>37</v>
      </c>
      <c r="O380" s="87">
        <v>95</v>
      </c>
    </row>
    <row r="381" spans="14:15" hidden="1" x14ac:dyDescent="0.25">
      <c r="N381" s="87" t="s">
        <v>37</v>
      </c>
      <c r="O381" s="87">
        <v>114</v>
      </c>
    </row>
    <row r="382" spans="14:15" hidden="1" x14ac:dyDescent="0.25">
      <c r="N382" s="87" t="s">
        <v>37</v>
      </c>
      <c r="O382" s="87">
        <v>97</v>
      </c>
    </row>
    <row r="383" spans="14:15" hidden="1" x14ac:dyDescent="0.25">
      <c r="N383" s="87" t="s">
        <v>40</v>
      </c>
      <c r="O383" s="87">
        <v>161</v>
      </c>
    </row>
    <row r="384" spans="14:15" x14ac:dyDescent="0.25">
      <c r="N384" s="87" t="s">
        <v>38</v>
      </c>
      <c r="O384" s="87">
        <v>114</v>
      </c>
    </row>
    <row r="385" spans="14:15" hidden="1" x14ac:dyDescent="0.25">
      <c r="N385" s="87" t="s">
        <v>37</v>
      </c>
      <c r="O385" s="87">
        <v>101</v>
      </c>
    </row>
    <row r="386" spans="14:15" hidden="1" x14ac:dyDescent="0.25">
      <c r="N386" s="87" t="s">
        <v>40</v>
      </c>
      <c r="O386" s="87">
        <v>161</v>
      </c>
    </row>
    <row r="387" spans="14:15" hidden="1" x14ac:dyDescent="0.25">
      <c r="N387" s="87" t="s">
        <v>37</v>
      </c>
      <c r="O387" s="87">
        <v>114</v>
      </c>
    </row>
    <row r="388" spans="14:15" hidden="1" x14ac:dyDescent="0.25">
      <c r="N388" s="87" t="s">
        <v>37</v>
      </c>
      <c r="O388" s="87">
        <v>156</v>
      </c>
    </row>
    <row r="389" spans="14:15" hidden="1" x14ac:dyDescent="0.25">
      <c r="N389" s="87" t="s">
        <v>37</v>
      </c>
      <c r="O389" s="87">
        <v>95</v>
      </c>
    </row>
    <row r="390" spans="14:15" hidden="1" x14ac:dyDescent="0.25">
      <c r="N390" s="87" t="s">
        <v>37</v>
      </c>
      <c r="O390" s="87">
        <v>110</v>
      </c>
    </row>
    <row r="391" spans="14:15" hidden="1" x14ac:dyDescent="0.25">
      <c r="N391" s="87" t="s">
        <v>40</v>
      </c>
      <c r="O391" s="87">
        <v>110</v>
      </c>
    </row>
    <row r="392" spans="14:15" x14ac:dyDescent="0.25">
      <c r="N392" s="87" t="s">
        <v>38</v>
      </c>
      <c r="O392" s="87">
        <v>152</v>
      </c>
    </row>
    <row r="393" spans="14:15" hidden="1" x14ac:dyDescent="0.25">
      <c r="N393" s="87" t="s">
        <v>37</v>
      </c>
      <c r="O393" s="87">
        <v>102</v>
      </c>
    </row>
    <row r="394" spans="14:15" hidden="1" x14ac:dyDescent="0.25">
      <c r="N394" s="87" t="s">
        <v>37</v>
      </c>
      <c r="O394" s="87">
        <v>152</v>
      </c>
    </row>
    <row r="395" spans="14:15" hidden="1" x14ac:dyDescent="0.25">
      <c r="N395" s="87" t="s">
        <v>37</v>
      </c>
      <c r="O395" s="87">
        <v>152</v>
      </c>
    </row>
    <row r="396" spans="14:15" x14ac:dyDescent="0.25">
      <c r="N396" s="87" t="s">
        <v>38</v>
      </c>
      <c r="O396" s="87">
        <v>114</v>
      </c>
    </row>
    <row r="397" spans="14:15" hidden="1" x14ac:dyDescent="0.25">
      <c r="N397" s="87" t="s">
        <v>37</v>
      </c>
      <c r="O397" s="87">
        <v>95</v>
      </c>
    </row>
    <row r="398" spans="14:15" hidden="1" x14ac:dyDescent="0.25">
      <c r="N398" s="87" t="s">
        <v>40</v>
      </c>
      <c r="O398" s="87">
        <v>145</v>
      </c>
    </row>
    <row r="399" spans="14:15" hidden="1" x14ac:dyDescent="0.25">
      <c r="N399" s="87" t="s">
        <v>37</v>
      </c>
      <c r="O399" s="87">
        <v>101</v>
      </c>
    </row>
    <row r="400" spans="14:15" hidden="1" x14ac:dyDescent="0.25">
      <c r="N400" s="87" t="s">
        <v>37</v>
      </c>
      <c r="O400" s="87">
        <v>114</v>
      </c>
    </row>
    <row r="401" spans="14:15" hidden="1" x14ac:dyDescent="0.25">
      <c r="N401" s="87" t="s">
        <v>37</v>
      </c>
      <c r="O401" s="87">
        <v>110</v>
      </c>
    </row>
    <row r="402" spans="14:15" hidden="1" x14ac:dyDescent="0.25">
      <c r="N402" s="87" t="s">
        <v>37</v>
      </c>
      <c r="O402" s="87">
        <v>97</v>
      </c>
    </row>
    <row r="403" spans="14:15" hidden="1" x14ac:dyDescent="0.25">
      <c r="N403" s="87" t="s">
        <v>40</v>
      </c>
      <c r="O403" s="87">
        <v>110</v>
      </c>
    </row>
    <row r="404" spans="14:15" x14ac:dyDescent="0.25">
      <c r="N404" s="87" t="s">
        <v>38</v>
      </c>
      <c r="O404" s="87">
        <v>111</v>
      </c>
    </row>
    <row r="405" spans="14:15" hidden="1" x14ac:dyDescent="0.25">
      <c r="N405" s="87" t="s">
        <v>40</v>
      </c>
      <c r="O405" s="87">
        <v>116</v>
      </c>
    </row>
    <row r="406" spans="14:15" hidden="1" x14ac:dyDescent="0.25">
      <c r="N406" s="87" t="s">
        <v>37</v>
      </c>
      <c r="O406" s="87">
        <v>111</v>
      </c>
    </row>
    <row r="407" spans="14:15" hidden="1" x14ac:dyDescent="0.25">
      <c r="N407" s="87" t="s">
        <v>40</v>
      </c>
      <c r="O407" s="87">
        <v>92</v>
      </c>
    </row>
    <row r="408" spans="14:15" hidden="1" x14ac:dyDescent="0.25">
      <c r="N408" s="87" t="s">
        <v>40</v>
      </c>
      <c r="O408" s="87">
        <v>84</v>
      </c>
    </row>
    <row r="409" spans="14:15" hidden="1" x14ac:dyDescent="0.25">
      <c r="N409" s="87" t="s">
        <v>39</v>
      </c>
      <c r="O409" s="87">
        <v>116</v>
      </c>
    </row>
    <row r="410" spans="14:15" hidden="1" x14ac:dyDescent="0.25">
      <c r="N410" s="87" t="s">
        <v>37</v>
      </c>
      <c r="O410" s="87">
        <v>92</v>
      </c>
    </row>
    <row r="411" spans="14:15" hidden="1" x14ac:dyDescent="0.25">
      <c r="N411" s="87" t="s">
        <v>37</v>
      </c>
      <c r="O411" s="87">
        <v>73</v>
      </c>
    </row>
    <row r="412" spans="14:15" hidden="1" x14ac:dyDescent="0.25">
      <c r="N412" s="87" t="s">
        <v>40</v>
      </c>
      <c r="O412" s="87">
        <v>84</v>
      </c>
    </row>
    <row r="413" spans="14:15" hidden="1" x14ac:dyDescent="0.25">
      <c r="N413" s="87" t="s">
        <v>37</v>
      </c>
      <c r="O413" s="87">
        <v>100</v>
      </c>
    </row>
    <row r="414" spans="14:15" hidden="1" x14ac:dyDescent="0.25">
      <c r="N414" s="87" t="s">
        <v>37</v>
      </c>
      <c r="O414" s="87">
        <v>86</v>
      </c>
    </row>
    <row r="415" spans="14:15" hidden="1" x14ac:dyDescent="0.25">
      <c r="N415" s="87" t="s">
        <v>37</v>
      </c>
      <c r="O415" s="87">
        <v>84</v>
      </c>
    </row>
    <row r="416" spans="14:15" x14ac:dyDescent="0.25">
      <c r="N416" s="87" t="s">
        <v>38</v>
      </c>
      <c r="O416" s="87">
        <v>94</v>
      </c>
    </row>
    <row r="417" spans="14:15" hidden="1" x14ac:dyDescent="0.25">
      <c r="N417" s="87" t="s">
        <v>37</v>
      </c>
      <c r="O417" s="87">
        <v>100</v>
      </c>
    </row>
    <row r="418" spans="14:15" hidden="1" x14ac:dyDescent="0.25">
      <c r="N418" s="87" t="s">
        <v>40</v>
      </c>
      <c r="O418" s="87">
        <v>116</v>
      </c>
    </row>
    <row r="419" spans="14:15" hidden="1" x14ac:dyDescent="0.25">
      <c r="N419" s="87" t="s">
        <v>40</v>
      </c>
      <c r="O419" s="87">
        <v>92</v>
      </c>
    </row>
    <row r="420" spans="14:15" hidden="1" x14ac:dyDescent="0.25">
      <c r="N420" s="87" t="s">
        <v>40</v>
      </c>
      <c r="O420" s="87">
        <v>90</v>
      </c>
    </row>
    <row r="421" spans="14:15" hidden="1" x14ac:dyDescent="0.25">
      <c r="N421" s="87" t="s">
        <v>37</v>
      </c>
      <c r="O421" s="87">
        <v>94</v>
      </c>
    </row>
    <row r="422" spans="14:15" hidden="1" x14ac:dyDescent="0.25">
      <c r="N422" s="87" t="s">
        <v>40</v>
      </c>
      <c r="O422" s="87">
        <v>116</v>
      </c>
    </row>
    <row r="423" spans="14:15" hidden="1" x14ac:dyDescent="0.25">
      <c r="N423" s="87" t="s">
        <v>39</v>
      </c>
      <c r="O423" s="87">
        <v>116</v>
      </c>
    </row>
    <row r="424" spans="14:15" hidden="1" x14ac:dyDescent="0.25">
      <c r="N424" s="87" t="s">
        <v>37</v>
      </c>
      <c r="O424" s="87">
        <v>97</v>
      </c>
    </row>
    <row r="425" spans="14:15" hidden="1" x14ac:dyDescent="0.25">
      <c r="N425" s="87" t="s">
        <v>40</v>
      </c>
      <c r="O425" s="87">
        <v>112</v>
      </c>
    </row>
    <row r="426" spans="14:15" hidden="1" x14ac:dyDescent="0.25">
      <c r="N426" s="87" t="s">
        <v>37</v>
      </c>
      <c r="O426" s="87">
        <v>68</v>
      </c>
    </row>
    <row r="427" spans="14:15" hidden="1" x14ac:dyDescent="0.25">
      <c r="N427" s="87" t="s">
        <v>37</v>
      </c>
      <c r="O427" s="87">
        <v>112</v>
      </c>
    </row>
    <row r="428" spans="14:15" hidden="1" x14ac:dyDescent="0.25">
      <c r="N428" s="87" t="s">
        <v>37</v>
      </c>
      <c r="O428" s="87">
        <v>116</v>
      </c>
    </row>
    <row r="429" spans="14:15" hidden="1" x14ac:dyDescent="0.25">
      <c r="N429" s="87" t="s">
        <v>37</v>
      </c>
      <c r="O429" s="87">
        <v>116</v>
      </c>
    </row>
    <row r="430" spans="14:15" hidden="1" x14ac:dyDescent="0.25">
      <c r="N430" s="87" t="s">
        <v>37</v>
      </c>
      <c r="O430" s="87">
        <v>70</v>
      </c>
    </row>
    <row r="431" spans="14:15" hidden="1" x14ac:dyDescent="0.25">
      <c r="N431" s="87" t="s">
        <v>37</v>
      </c>
      <c r="O431" s="87">
        <v>82</v>
      </c>
    </row>
    <row r="432" spans="14:15" hidden="1" x14ac:dyDescent="0.25">
      <c r="N432" s="87" t="s">
        <v>40</v>
      </c>
      <c r="O432" s="87">
        <v>86</v>
      </c>
    </row>
    <row r="433" spans="14:15" hidden="1" x14ac:dyDescent="0.25">
      <c r="N433" s="87" t="s">
        <v>40</v>
      </c>
      <c r="O433" s="87">
        <v>97</v>
      </c>
    </row>
    <row r="434" spans="14:15" hidden="1" x14ac:dyDescent="0.25">
      <c r="N434" s="87" t="s">
        <v>37</v>
      </c>
      <c r="O434" s="87">
        <v>92</v>
      </c>
    </row>
    <row r="435" spans="14:15" x14ac:dyDescent="0.25">
      <c r="N435" s="87" t="s">
        <v>38</v>
      </c>
      <c r="O435" s="87">
        <v>88</v>
      </c>
    </row>
    <row r="436" spans="14:15" x14ac:dyDescent="0.25">
      <c r="N436" s="87" t="s">
        <v>38</v>
      </c>
      <c r="O436" s="87">
        <v>88</v>
      </c>
    </row>
    <row r="437" spans="14:15" hidden="1" x14ac:dyDescent="0.25">
      <c r="N437" s="87" t="s">
        <v>37</v>
      </c>
      <c r="O437" s="87">
        <v>86</v>
      </c>
    </row>
    <row r="438" spans="14:15" hidden="1" x14ac:dyDescent="0.25">
      <c r="N438" s="87" t="s">
        <v>40</v>
      </c>
      <c r="O438" s="87">
        <v>84</v>
      </c>
    </row>
    <row r="439" spans="14:15" x14ac:dyDescent="0.25">
      <c r="N439" s="87" t="s">
        <v>38</v>
      </c>
      <c r="O439" s="87">
        <v>62</v>
      </c>
    </row>
    <row r="440" spans="14:15" hidden="1" x14ac:dyDescent="0.25">
      <c r="N440" s="87" t="s">
        <v>40</v>
      </c>
      <c r="O440" s="87">
        <v>88</v>
      </c>
    </row>
    <row r="441" spans="14:15" hidden="1" x14ac:dyDescent="0.25">
      <c r="N441" s="87" t="s">
        <v>37</v>
      </c>
      <c r="O441" s="87">
        <v>84</v>
      </c>
    </row>
    <row r="442" spans="14:15" hidden="1" x14ac:dyDescent="0.25">
      <c r="N442" s="87" t="s">
        <v>37</v>
      </c>
      <c r="O442" s="87">
        <v>85</v>
      </c>
    </row>
    <row r="443" spans="14:15" hidden="1" x14ac:dyDescent="0.25">
      <c r="N443" s="87" t="s">
        <v>39</v>
      </c>
      <c r="O443" s="87">
        <v>116</v>
      </c>
    </row>
    <row r="444" spans="14:15" hidden="1" x14ac:dyDescent="0.25">
      <c r="N444" s="87" t="s">
        <v>40</v>
      </c>
      <c r="O444" s="87">
        <v>70</v>
      </c>
    </row>
    <row r="445" spans="14:15" hidden="1" x14ac:dyDescent="0.25">
      <c r="N445" s="87" t="s">
        <v>39</v>
      </c>
      <c r="O445" s="87">
        <v>69</v>
      </c>
    </row>
    <row r="446" spans="14:15" hidden="1" x14ac:dyDescent="0.25">
      <c r="N446" s="87" t="s">
        <v>40</v>
      </c>
      <c r="O446" s="87">
        <v>70</v>
      </c>
    </row>
    <row r="447" spans="14:15" hidden="1" x14ac:dyDescent="0.25">
      <c r="N447" s="87" t="s">
        <v>37</v>
      </c>
      <c r="O447" s="87">
        <v>85</v>
      </c>
    </row>
    <row r="448" spans="14:15" hidden="1" x14ac:dyDescent="0.25">
      <c r="N448" s="87" t="s">
        <v>37</v>
      </c>
      <c r="O448" s="87">
        <v>88</v>
      </c>
    </row>
    <row r="449" spans="14:15" hidden="1" x14ac:dyDescent="0.25">
      <c r="N449" s="87" t="s">
        <v>37</v>
      </c>
      <c r="O449" s="87">
        <v>70</v>
      </c>
    </row>
    <row r="450" spans="14:15" x14ac:dyDescent="0.25">
      <c r="N450" s="87" t="s">
        <v>38</v>
      </c>
      <c r="O450" s="87">
        <v>82</v>
      </c>
    </row>
    <row r="451" spans="14:15" x14ac:dyDescent="0.25">
      <c r="N451" s="87" t="s">
        <v>38</v>
      </c>
      <c r="O451" s="87">
        <v>69</v>
      </c>
    </row>
    <row r="452" spans="14:15" hidden="1" x14ac:dyDescent="0.25">
      <c r="N452" s="87" t="s">
        <v>37</v>
      </c>
      <c r="O452" s="87">
        <v>52</v>
      </c>
    </row>
    <row r="453" spans="14:15" hidden="1" x14ac:dyDescent="0.25">
      <c r="N453" s="87" t="s">
        <v>37</v>
      </c>
      <c r="O453" s="87">
        <v>85</v>
      </c>
    </row>
    <row r="454" spans="14:15" hidden="1" x14ac:dyDescent="0.25">
      <c r="N454" s="87" t="s">
        <v>40</v>
      </c>
      <c r="O454" s="87">
        <v>102</v>
      </c>
    </row>
    <row r="455" spans="14:15" hidden="1" x14ac:dyDescent="0.25">
      <c r="N455" s="87" t="s">
        <v>40</v>
      </c>
      <c r="O455" s="87">
        <v>102</v>
      </c>
    </row>
    <row r="456" spans="14:15" x14ac:dyDescent="0.25">
      <c r="N456" s="87" t="s">
        <v>38</v>
      </c>
      <c r="O456" s="87">
        <v>62</v>
      </c>
    </row>
    <row r="457" spans="14:15" hidden="1" x14ac:dyDescent="0.25">
      <c r="N457" s="87" t="s">
        <v>37</v>
      </c>
      <c r="O457" s="87">
        <v>56</v>
      </c>
    </row>
    <row r="458" spans="14:15" hidden="1" x14ac:dyDescent="0.25">
      <c r="N458" s="87" t="s">
        <v>40</v>
      </c>
      <c r="O458" s="87">
        <v>86</v>
      </c>
    </row>
    <row r="459" spans="14:15" hidden="1" x14ac:dyDescent="0.25">
      <c r="N459" s="87" t="s">
        <v>40</v>
      </c>
      <c r="O459" s="87">
        <v>69</v>
      </c>
    </row>
    <row r="460" spans="14:15" hidden="1" x14ac:dyDescent="0.25">
      <c r="N460" s="87" t="s">
        <v>40</v>
      </c>
      <c r="O460" s="87">
        <v>56</v>
      </c>
    </row>
    <row r="461" spans="14:15" hidden="1" x14ac:dyDescent="0.25">
      <c r="N461" s="87" t="s">
        <v>37</v>
      </c>
      <c r="O461" s="87">
        <v>82</v>
      </c>
    </row>
    <row r="462" spans="14:15" hidden="1" x14ac:dyDescent="0.25">
      <c r="N462" s="87" t="s">
        <v>37</v>
      </c>
      <c r="O462" s="87">
        <v>52</v>
      </c>
    </row>
    <row r="463" spans="14:15" hidden="1" x14ac:dyDescent="0.25">
      <c r="N463" s="87" t="s">
        <v>37</v>
      </c>
      <c r="O463" s="87">
        <v>70</v>
      </c>
    </row>
    <row r="464" spans="14:15" hidden="1" x14ac:dyDescent="0.25">
      <c r="N464" s="87" t="s">
        <v>40</v>
      </c>
      <c r="O464" s="87">
        <v>102</v>
      </c>
    </row>
    <row r="465" spans="14:15" hidden="1" x14ac:dyDescent="0.25">
      <c r="N465" s="87" t="s">
        <v>37</v>
      </c>
      <c r="O465" s="87">
        <v>68</v>
      </c>
    </row>
    <row r="466" spans="14:15" hidden="1" x14ac:dyDescent="0.25">
      <c r="N466" s="87" t="s">
        <v>37</v>
      </c>
      <c r="O466" s="87">
        <v>68</v>
      </c>
    </row>
    <row r="467" spans="14:15" hidden="1" x14ac:dyDescent="0.25">
      <c r="N467" s="87" t="s">
        <v>40</v>
      </c>
      <c r="O467" s="87">
        <v>73</v>
      </c>
    </row>
    <row r="468" spans="14:15" hidden="1" x14ac:dyDescent="0.25">
      <c r="N468" s="87" t="s">
        <v>37</v>
      </c>
      <c r="O468" s="87">
        <v>69</v>
      </c>
    </row>
    <row r="469" spans="14:15" x14ac:dyDescent="0.25">
      <c r="N469" s="87" t="s">
        <v>38</v>
      </c>
      <c r="O469" s="87">
        <v>82</v>
      </c>
    </row>
    <row r="470" spans="14:15" hidden="1" x14ac:dyDescent="0.25">
      <c r="N470" s="87" t="s">
        <v>37</v>
      </c>
      <c r="O470" s="87">
        <v>68</v>
      </c>
    </row>
    <row r="471" spans="14:15" x14ac:dyDescent="0.25">
      <c r="N471" s="87" t="s">
        <v>38</v>
      </c>
      <c r="O471" s="87">
        <v>69</v>
      </c>
    </row>
    <row r="472" spans="14:15" hidden="1" x14ac:dyDescent="0.25">
      <c r="N472" s="87" t="s">
        <v>37</v>
      </c>
      <c r="O472" s="87">
        <v>69</v>
      </c>
    </row>
    <row r="473" spans="14:15" hidden="1" x14ac:dyDescent="0.25">
      <c r="N473" s="87" t="s">
        <v>37</v>
      </c>
      <c r="O473" s="87">
        <v>76</v>
      </c>
    </row>
    <row r="474" spans="14:15" x14ac:dyDescent="0.25">
      <c r="N474" s="87" t="s">
        <v>38</v>
      </c>
      <c r="O474" s="87">
        <v>76</v>
      </c>
    </row>
    <row r="475" spans="14:15" hidden="1" x14ac:dyDescent="0.25">
      <c r="N475" s="87" t="s">
        <v>40</v>
      </c>
      <c r="O475" s="87">
        <v>70</v>
      </c>
    </row>
    <row r="476" spans="14:15" hidden="1" x14ac:dyDescent="0.25">
      <c r="N476" s="87" t="s">
        <v>40</v>
      </c>
      <c r="O476" s="87">
        <v>76</v>
      </c>
    </row>
    <row r="477" spans="14:15" hidden="1" x14ac:dyDescent="0.25">
      <c r="N477" s="87" t="s">
        <v>37</v>
      </c>
      <c r="O477" s="87">
        <v>82</v>
      </c>
    </row>
    <row r="478" spans="14:15" hidden="1" x14ac:dyDescent="0.25">
      <c r="N478" s="87" t="s">
        <v>37</v>
      </c>
      <c r="O478" s="87">
        <v>55</v>
      </c>
    </row>
    <row r="479" spans="14:15" hidden="1" x14ac:dyDescent="0.25">
      <c r="N479" s="87" t="s">
        <v>40</v>
      </c>
      <c r="O479" s="87">
        <v>73</v>
      </c>
    </row>
    <row r="480" spans="14:15" hidden="1" x14ac:dyDescent="0.25">
      <c r="N480" s="87" t="s">
        <v>37</v>
      </c>
      <c r="O480" s="87">
        <v>88</v>
      </c>
    </row>
    <row r="481" spans="14:15" hidden="1" x14ac:dyDescent="0.25">
      <c r="N481" s="87" t="s">
        <v>37</v>
      </c>
      <c r="O481" s="87">
        <v>70</v>
      </c>
    </row>
    <row r="482" spans="14:15" x14ac:dyDescent="0.25">
      <c r="N482" s="87" t="s">
        <v>38</v>
      </c>
      <c r="O482" s="87">
        <v>62</v>
      </c>
    </row>
    <row r="483" spans="14:15" hidden="1" x14ac:dyDescent="0.25">
      <c r="N483" s="87" t="s">
        <v>40</v>
      </c>
      <c r="O483" s="87">
        <v>76</v>
      </c>
    </row>
    <row r="484" spans="14:15" hidden="1" x14ac:dyDescent="0.25">
      <c r="N484" s="87" t="s">
        <v>37</v>
      </c>
      <c r="O484" s="87">
        <v>69</v>
      </c>
    </row>
    <row r="485" spans="14:15" hidden="1" x14ac:dyDescent="0.25">
      <c r="N485" s="87" t="s">
        <v>40</v>
      </c>
      <c r="O485" s="87">
        <v>68</v>
      </c>
    </row>
    <row r="486" spans="14:15" hidden="1" x14ac:dyDescent="0.25">
      <c r="N486" s="87" t="s">
        <v>37</v>
      </c>
      <c r="O486" s="87">
        <v>68</v>
      </c>
    </row>
    <row r="487" spans="14:15" hidden="1" x14ac:dyDescent="0.25">
      <c r="N487" s="87" t="s">
        <v>37</v>
      </c>
      <c r="O487" s="87">
        <v>68</v>
      </c>
    </row>
    <row r="488" spans="14:15" hidden="1" x14ac:dyDescent="0.25">
      <c r="N488" s="87" t="s">
        <v>37</v>
      </c>
      <c r="O488" s="87">
        <v>68</v>
      </c>
    </row>
    <row r="489" spans="14:15" hidden="1" x14ac:dyDescent="0.25">
      <c r="N489" s="87" t="s">
        <v>40</v>
      </c>
      <c r="O489" s="87">
        <v>68</v>
      </c>
    </row>
    <row r="490" spans="14:15" hidden="1" x14ac:dyDescent="0.25">
      <c r="N490" s="87" t="s">
        <v>37</v>
      </c>
      <c r="O490" s="87">
        <v>69</v>
      </c>
    </row>
    <row r="491" spans="14:15" hidden="1" x14ac:dyDescent="0.25">
      <c r="N491" s="87" t="s">
        <v>37</v>
      </c>
      <c r="O491" s="87">
        <v>70</v>
      </c>
    </row>
    <row r="492" spans="14:15" hidden="1" x14ac:dyDescent="0.25">
      <c r="N492" s="87" t="s">
        <v>40</v>
      </c>
      <c r="O492" s="87">
        <v>76</v>
      </c>
    </row>
    <row r="493" spans="14:15" hidden="1" x14ac:dyDescent="0.25">
      <c r="N493" s="87" t="s">
        <v>40</v>
      </c>
      <c r="O493" s="87">
        <v>62</v>
      </c>
    </row>
    <row r="494" spans="14:15" hidden="1" x14ac:dyDescent="0.25">
      <c r="N494" s="87" t="s">
        <v>40</v>
      </c>
      <c r="O494" s="87">
        <v>58</v>
      </c>
    </row>
    <row r="495" spans="14:15" hidden="1" x14ac:dyDescent="0.25">
      <c r="N495" s="87" t="s">
        <v>40</v>
      </c>
      <c r="O495" s="87">
        <v>68</v>
      </c>
    </row>
    <row r="496" spans="14:15" hidden="1" x14ac:dyDescent="0.25">
      <c r="N496" s="87" t="s">
        <v>40</v>
      </c>
      <c r="O496" s="87">
        <v>62</v>
      </c>
    </row>
    <row r="497" spans="14:15" hidden="1" x14ac:dyDescent="0.25">
      <c r="N497" s="87" t="s">
        <v>40</v>
      </c>
      <c r="O497" s="87">
        <v>70</v>
      </c>
    </row>
    <row r="498" spans="14:15" hidden="1" x14ac:dyDescent="0.25">
      <c r="N498" s="87" t="s">
        <v>40</v>
      </c>
      <c r="O498" s="87">
        <v>68</v>
      </c>
    </row>
    <row r="499" spans="14:15" hidden="1" x14ac:dyDescent="0.25">
      <c r="N499" s="87" t="s">
        <v>40</v>
      </c>
      <c r="O499" s="87">
        <v>68</v>
      </c>
    </row>
    <row r="500" spans="14:15" hidden="1" x14ac:dyDescent="0.25">
      <c r="N500" s="87" t="s">
        <v>40</v>
      </c>
      <c r="O500" s="87">
        <v>68</v>
      </c>
    </row>
    <row r="501" spans="14:15" hidden="1" x14ac:dyDescent="0.25">
      <c r="N501" s="87" t="s">
        <v>40</v>
      </c>
      <c r="O501" s="87">
        <v>68</v>
      </c>
    </row>
    <row r="502" spans="14:15" hidden="1" x14ac:dyDescent="0.25">
      <c r="N502" s="87" t="s">
        <v>40</v>
      </c>
      <c r="O502" s="87">
        <v>68</v>
      </c>
    </row>
    <row r="503" spans="14:15" hidden="1" x14ac:dyDescent="0.25">
      <c r="N503" s="87" t="s">
        <v>40</v>
      </c>
      <c r="O503" s="87">
        <v>68</v>
      </c>
    </row>
    <row r="504" spans="14:15" hidden="1" x14ac:dyDescent="0.25">
      <c r="N504" s="87" t="s">
        <v>37</v>
      </c>
      <c r="O504" s="87">
        <v>69</v>
      </c>
    </row>
    <row r="505" spans="14:15" hidden="1" x14ac:dyDescent="0.25">
      <c r="N505" s="87" t="s">
        <v>40</v>
      </c>
      <c r="O505" s="87">
        <v>60</v>
      </c>
    </row>
    <row r="506" spans="14:15" hidden="1" x14ac:dyDescent="0.25">
      <c r="N506" s="87" t="s">
        <v>40</v>
      </c>
      <c r="O506" s="87">
        <v>68</v>
      </c>
    </row>
    <row r="507" spans="14:15" hidden="1" x14ac:dyDescent="0.25">
      <c r="N507" s="87" t="s">
        <v>40</v>
      </c>
      <c r="O507" s="87">
        <v>62</v>
      </c>
    </row>
    <row r="508" spans="14:15" hidden="1" x14ac:dyDescent="0.25">
      <c r="N508" s="87" t="s">
        <v>40</v>
      </c>
      <c r="O508" s="87">
        <v>68</v>
      </c>
    </row>
    <row r="509" spans="14:15" hidden="1" x14ac:dyDescent="0.25">
      <c r="N509" s="87" t="s">
        <v>40</v>
      </c>
      <c r="O509" s="87">
        <v>48</v>
      </c>
    </row>
    <row r="510" spans="14:15" hidden="1" x14ac:dyDescent="0.25">
      <c r="N510" s="87" t="s">
        <v>40</v>
      </c>
      <c r="O510" s="87">
        <v>69</v>
      </c>
    </row>
  </sheetData>
  <autoFilter ref="N351:O510" xr:uid="{AB8EF4F5-4AAB-4619-BB88-D489C854F72E}">
    <filterColumn colId="0">
      <filters>
        <filter val="wagon"/>
      </filters>
    </filterColumn>
  </autoFilter>
  <sortState xmlns:xlrd2="http://schemas.microsoft.com/office/spreadsheetml/2017/richdata2" ref="N191:O349">
    <sortCondition ref="N19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workbookViewId="0">
      <selection activeCell="C15" sqref="C15"/>
    </sheetView>
  </sheetViews>
  <sheetFormatPr defaultRowHeight="15" x14ac:dyDescent="0.25"/>
  <cols>
    <col min="1" max="1" width="12.140625" bestFit="1" customWidth="1"/>
    <col min="2" max="2" width="6.85546875" bestFit="1" customWidth="1"/>
    <col min="3" max="3" width="9.5703125" bestFit="1" customWidth="1"/>
    <col min="4" max="4" width="5.85546875" customWidth="1"/>
    <col min="5" max="5" width="1.28515625" customWidth="1"/>
    <col min="6" max="6" width="6.85546875" bestFit="1" customWidth="1"/>
    <col min="7" max="7" width="9.5703125" bestFit="1" customWidth="1"/>
    <col min="8" max="8" width="1.7109375" customWidth="1"/>
    <col min="9" max="9" width="6.85546875" bestFit="1" customWidth="1"/>
    <col min="10" max="10" width="9.5703125" bestFit="1" customWidth="1"/>
    <col min="11" max="11" width="1.42578125" customWidth="1"/>
    <col min="12" max="12" width="6.85546875" bestFit="1" customWidth="1"/>
    <col min="13" max="13" width="9.5703125" bestFit="1" customWidth="1"/>
  </cols>
  <sheetData>
    <row r="1" spans="1:13" x14ac:dyDescent="0.25">
      <c r="A1" s="9" t="s">
        <v>26</v>
      </c>
    </row>
    <row r="2" spans="1:13" x14ac:dyDescent="0.25">
      <c r="A2" s="9"/>
      <c r="B2" s="9" t="s">
        <v>12</v>
      </c>
      <c r="F2" s="9" t="s">
        <v>28</v>
      </c>
      <c r="I2" s="9" t="s">
        <v>13</v>
      </c>
      <c r="L2" s="9" t="s">
        <v>28</v>
      </c>
    </row>
    <row r="3" spans="1:13" x14ac:dyDescent="0.25">
      <c r="A3" s="8"/>
      <c r="B3" s="10" t="s">
        <v>22</v>
      </c>
      <c r="C3" s="10" t="s">
        <v>23</v>
      </c>
      <c r="D3" s="10" t="s">
        <v>14</v>
      </c>
      <c r="F3" s="10" t="s">
        <v>22</v>
      </c>
      <c r="G3" s="10" t="s">
        <v>23</v>
      </c>
      <c r="I3" s="10" t="s">
        <v>22</v>
      </c>
      <c r="J3" s="10" t="s">
        <v>23</v>
      </c>
      <c r="L3" s="10" t="s">
        <v>22</v>
      </c>
      <c r="M3" s="10" t="s">
        <v>23</v>
      </c>
    </row>
    <row r="4" spans="1:13" x14ac:dyDescent="0.25">
      <c r="A4" s="10" t="s">
        <v>24</v>
      </c>
      <c r="B4" s="8">
        <v>0</v>
      </c>
      <c r="C4" s="8">
        <v>15</v>
      </c>
      <c r="D4" s="10">
        <f>SUM(B4:C4)</f>
        <v>15</v>
      </c>
      <c r="F4" s="11">
        <f t="shared" ref="F4:G6" si="0">B4/B$6</f>
        <v>0</v>
      </c>
      <c r="G4" s="11">
        <f t="shared" si="0"/>
        <v>1</v>
      </c>
      <c r="I4" s="8">
        <f>SUM(B$4:B$5)*SUM($B4:$C4)/$D$6</f>
        <v>3.75</v>
      </c>
      <c r="J4" s="8">
        <f>SUM(C$4:C$5)*SUM($B4:$C4)/$D$6</f>
        <v>11.25</v>
      </c>
      <c r="L4" s="13">
        <f>I4/I$6</f>
        <v>0.75</v>
      </c>
      <c r="M4" s="13">
        <f>J4/J$6</f>
        <v>0.75</v>
      </c>
    </row>
    <row r="5" spans="1:13" x14ac:dyDescent="0.25">
      <c r="A5" s="10" t="s">
        <v>25</v>
      </c>
      <c r="B5" s="8">
        <v>5</v>
      </c>
      <c r="C5" s="8">
        <v>0</v>
      </c>
      <c r="D5" s="10">
        <f>SUM(B5:C5)</f>
        <v>5</v>
      </c>
      <c r="F5" s="11">
        <f t="shared" si="0"/>
        <v>1</v>
      </c>
      <c r="G5" s="11">
        <f t="shared" si="0"/>
        <v>0</v>
      </c>
      <c r="I5" s="8">
        <f>SUM(B$4:B$5)*SUM($B5:$C5)/$D$6</f>
        <v>1.25</v>
      </c>
      <c r="J5" s="8">
        <f>SUM(C$4:C$5)*SUM($B5:$C5)/$D$6</f>
        <v>3.75</v>
      </c>
      <c r="L5" s="13">
        <f>I5/I$6</f>
        <v>0.25</v>
      </c>
      <c r="M5" s="13">
        <f>J5/J$6</f>
        <v>0.25</v>
      </c>
    </row>
    <row r="6" spans="1:13" x14ac:dyDescent="0.25">
      <c r="A6" s="10" t="s">
        <v>14</v>
      </c>
      <c r="B6" s="10">
        <f>SUM(B4:B5)</f>
        <v>5</v>
      </c>
      <c r="C6" s="10">
        <f t="shared" ref="C6:D6" si="1">SUM(C4:C5)</f>
        <v>15</v>
      </c>
      <c r="D6" s="10">
        <f t="shared" si="1"/>
        <v>20</v>
      </c>
      <c r="F6" s="12">
        <f t="shared" si="0"/>
        <v>1</v>
      </c>
      <c r="G6" s="12">
        <f t="shared" si="0"/>
        <v>1</v>
      </c>
      <c r="I6" s="10">
        <f>SUM(I4:I5)</f>
        <v>5</v>
      </c>
      <c r="J6" s="10">
        <f>SUM(J4:J5)</f>
        <v>15</v>
      </c>
      <c r="L6" s="14">
        <f>SUM(L4:L5)</f>
        <v>1</v>
      </c>
      <c r="M6" s="14">
        <f>SUM(M4:M5)</f>
        <v>1</v>
      </c>
    </row>
    <row r="7" spans="1:13" ht="3.75" customHeight="1" x14ac:dyDescent="0.25"/>
    <row r="8" spans="1:13" x14ac:dyDescent="0.25">
      <c r="A8" s="8" t="s">
        <v>29</v>
      </c>
      <c r="B8" s="8"/>
      <c r="C8" s="8"/>
      <c r="D8" s="8"/>
      <c r="E8" s="8"/>
      <c r="F8" s="8"/>
      <c r="G8" s="8">
        <f>_xlfn.CHISQ.TEST(B4:C5,I4:J5)</f>
        <v>7.7442164310440689E-6</v>
      </c>
    </row>
    <row r="9" spans="1:13" x14ac:dyDescent="0.25">
      <c r="A9" s="15" t="s">
        <v>11</v>
      </c>
      <c r="B9" s="16"/>
      <c r="C9" s="16"/>
      <c r="D9" s="16"/>
      <c r="E9" s="16"/>
      <c r="F9" s="16"/>
      <c r="G9" s="17">
        <v>0.05</v>
      </c>
    </row>
    <row r="11" spans="1:13" x14ac:dyDescent="0.25">
      <c r="A11" s="9" t="s">
        <v>27</v>
      </c>
    </row>
    <row r="12" spans="1:13" x14ac:dyDescent="0.25">
      <c r="A12" s="9"/>
      <c r="B12" s="9" t="s">
        <v>12</v>
      </c>
      <c r="F12" s="9" t="s">
        <v>28</v>
      </c>
      <c r="I12" s="9" t="s">
        <v>13</v>
      </c>
      <c r="L12" s="9" t="s">
        <v>28</v>
      </c>
    </row>
    <row r="13" spans="1:13" x14ac:dyDescent="0.25">
      <c r="A13" s="8"/>
      <c r="B13" s="10" t="s">
        <v>22</v>
      </c>
      <c r="C13" s="10" t="s">
        <v>23</v>
      </c>
      <c r="D13" s="10" t="s">
        <v>14</v>
      </c>
      <c r="F13" s="10" t="s">
        <v>22</v>
      </c>
      <c r="G13" s="10" t="s">
        <v>23</v>
      </c>
      <c r="I13" s="10" t="s">
        <v>22</v>
      </c>
      <c r="J13" s="10" t="s">
        <v>23</v>
      </c>
      <c r="L13" s="10" t="s">
        <v>22</v>
      </c>
      <c r="M13" s="10" t="s">
        <v>23</v>
      </c>
    </row>
    <row r="14" spans="1:13" x14ac:dyDescent="0.25">
      <c r="A14" s="10" t="s">
        <v>24</v>
      </c>
      <c r="B14" s="8">
        <v>2</v>
      </c>
      <c r="C14" s="8">
        <v>6</v>
      </c>
      <c r="D14" s="10">
        <f>SUM(B14:C14)</f>
        <v>8</v>
      </c>
      <c r="F14" s="11">
        <f>B14/B$16</f>
        <v>0.4</v>
      </c>
      <c r="G14" s="11">
        <f>C14/C$16</f>
        <v>0.4</v>
      </c>
      <c r="I14" s="8">
        <f>SUM(B$14:B$15)*SUM($B14:$C14)/$D$16</f>
        <v>2</v>
      </c>
      <c r="J14" s="8">
        <f>SUM(C$14:C$15)*SUM($B14:$C14)/$D$16</f>
        <v>6</v>
      </c>
      <c r="L14" s="13">
        <f>I14/I$16</f>
        <v>0.4</v>
      </c>
      <c r="M14" s="13">
        <f>J14/J$16</f>
        <v>0.4</v>
      </c>
    </row>
    <row r="15" spans="1:13" x14ac:dyDescent="0.25">
      <c r="A15" s="10" t="s">
        <v>25</v>
      </c>
      <c r="B15" s="8">
        <v>3</v>
      </c>
      <c r="C15" s="8">
        <v>9</v>
      </c>
      <c r="D15" s="10">
        <f>SUM(B15:C15)</f>
        <v>12</v>
      </c>
      <c r="F15" s="11">
        <f t="shared" ref="F15:G16" si="2">B15/B$16</f>
        <v>0.6</v>
      </c>
      <c r="G15" s="11">
        <f t="shared" si="2"/>
        <v>0.6</v>
      </c>
      <c r="I15" s="8">
        <f>SUM(B$14:B$15)*SUM($B15:$C15)/$D$16</f>
        <v>3</v>
      </c>
      <c r="J15" s="8">
        <f>SUM(C$14:C$15)*SUM($B15:$C15)/$D$16</f>
        <v>9</v>
      </c>
      <c r="L15" s="13">
        <f>I15/I$16</f>
        <v>0.6</v>
      </c>
      <c r="M15" s="13">
        <f>J15/J$16</f>
        <v>0.6</v>
      </c>
    </row>
    <row r="16" spans="1:13" x14ac:dyDescent="0.25">
      <c r="A16" s="10" t="s">
        <v>14</v>
      </c>
      <c r="B16" s="10">
        <f>SUM(B14:B15)</f>
        <v>5</v>
      </c>
      <c r="C16" s="10">
        <f t="shared" ref="C16" si="3">SUM(C14:C15)</f>
        <v>15</v>
      </c>
      <c r="D16" s="10">
        <f t="shared" ref="D16" si="4">SUM(D14:D15)</f>
        <v>20</v>
      </c>
      <c r="F16" s="12">
        <f t="shared" si="2"/>
        <v>1</v>
      </c>
      <c r="G16" s="12">
        <f t="shared" si="2"/>
        <v>1</v>
      </c>
      <c r="I16" s="10">
        <f>SUM(I14:I15)</f>
        <v>5</v>
      </c>
      <c r="J16" s="10">
        <f>SUM(J14:J15)</f>
        <v>15</v>
      </c>
      <c r="L16" s="14">
        <f>SUM(L14:L15)</f>
        <v>1</v>
      </c>
      <c r="M16" s="14">
        <f>SUM(M14:M15)</f>
        <v>1</v>
      </c>
    </row>
    <row r="17" spans="1:13" ht="4.5" customHeight="1" x14ac:dyDescent="0.25"/>
    <row r="18" spans="1:13" x14ac:dyDescent="0.25">
      <c r="A18" s="8" t="s">
        <v>29</v>
      </c>
      <c r="B18" s="8"/>
      <c r="C18" s="8"/>
      <c r="D18" s="8"/>
      <c r="E18" s="8"/>
      <c r="F18" s="8"/>
      <c r="G18" s="8">
        <f>_xlfn.CHISQ.TEST(B14:C15,I14:J15)</f>
        <v>1</v>
      </c>
    </row>
    <row r="19" spans="1:13" x14ac:dyDescent="0.25">
      <c r="A19" s="15" t="s">
        <v>11</v>
      </c>
      <c r="B19" s="16"/>
      <c r="C19" s="16"/>
      <c r="D19" s="16"/>
      <c r="E19" s="16"/>
      <c r="F19" s="16"/>
      <c r="G19" s="17">
        <v>0.05</v>
      </c>
    </row>
    <row r="21" spans="1:13" x14ac:dyDescent="0.25">
      <c r="A21" s="9" t="s">
        <v>30</v>
      </c>
    </row>
    <row r="22" spans="1:13" x14ac:dyDescent="0.25">
      <c r="A22" s="9"/>
      <c r="B22" s="9" t="s">
        <v>12</v>
      </c>
      <c r="F22" s="9" t="s">
        <v>28</v>
      </c>
      <c r="I22" s="9" t="s">
        <v>13</v>
      </c>
      <c r="L22" s="9" t="s">
        <v>28</v>
      </c>
    </row>
    <row r="23" spans="1:13" x14ac:dyDescent="0.25">
      <c r="A23" s="8"/>
      <c r="B23" s="10" t="s">
        <v>22</v>
      </c>
      <c r="C23" s="10" t="s">
        <v>23</v>
      </c>
      <c r="D23" s="10" t="s">
        <v>14</v>
      </c>
      <c r="F23" s="10" t="s">
        <v>22</v>
      </c>
      <c r="G23" s="10" t="s">
        <v>23</v>
      </c>
      <c r="I23" s="10" t="s">
        <v>22</v>
      </c>
      <c r="J23" s="10" t="s">
        <v>23</v>
      </c>
      <c r="L23" s="10" t="s">
        <v>22</v>
      </c>
      <c r="M23" s="10" t="s">
        <v>23</v>
      </c>
    </row>
    <row r="24" spans="1:13" x14ac:dyDescent="0.25">
      <c r="A24" s="10" t="s">
        <v>24</v>
      </c>
      <c r="B24" s="8">
        <v>3</v>
      </c>
      <c r="C24" s="8">
        <v>1</v>
      </c>
      <c r="D24" s="10">
        <f>SUM(B24:C24)</f>
        <v>4</v>
      </c>
      <c r="F24" s="11">
        <f>B24/B$26</f>
        <v>0.6</v>
      </c>
      <c r="G24" s="11">
        <f>C24/C$26</f>
        <v>6.6666666666666666E-2</v>
      </c>
      <c r="I24" s="8">
        <f>SUM(B$24:B$25)*SUM($B24:$C24)/$D$26</f>
        <v>1</v>
      </c>
      <c r="J24" s="8">
        <f>SUM(C$24:C$25)*SUM($B24:$C24)/$D$26</f>
        <v>3</v>
      </c>
      <c r="L24" s="13">
        <f>I24/I$26</f>
        <v>0.2</v>
      </c>
      <c r="M24" s="13">
        <f>J24/J$26</f>
        <v>0.2</v>
      </c>
    </row>
    <row r="25" spans="1:13" x14ac:dyDescent="0.25">
      <c r="A25" s="10" t="s">
        <v>25</v>
      </c>
      <c r="B25" s="8">
        <f>B26-B24</f>
        <v>2</v>
      </c>
      <c r="C25" s="8">
        <f>C26-C24</f>
        <v>14</v>
      </c>
      <c r="D25" s="10">
        <f>SUM(B25:C25)</f>
        <v>16</v>
      </c>
      <c r="F25" s="11">
        <f>B25/B$26</f>
        <v>0.4</v>
      </c>
      <c r="G25" s="11">
        <f>C25/C$26</f>
        <v>0.93333333333333335</v>
      </c>
      <c r="I25" s="8">
        <f>SUM(B$24:B$25)*SUM($B25:$C25)/$D$26</f>
        <v>4</v>
      </c>
      <c r="J25" s="8">
        <f>SUM(C$24:C$25)*SUM($B25:$C25)/$D$26</f>
        <v>12</v>
      </c>
      <c r="L25" s="13">
        <f>I25/I$26</f>
        <v>0.8</v>
      </c>
      <c r="M25" s="13">
        <f>J25/J$26</f>
        <v>0.8</v>
      </c>
    </row>
    <row r="26" spans="1:13" x14ac:dyDescent="0.25">
      <c r="A26" s="10" t="s">
        <v>14</v>
      </c>
      <c r="B26" s="10">
        <v>5</v>
      </c>
      <c r="C26" s="10">
        <v>15</v>
      </c>
      <c r="D26" s="10">
        <f t="shared" ref="D26" si="5">SUM(D24:D25)</f>
        <v>20</v>
      </c>
      <c r="F26" s="12">
        <f t="shared" ref="F26" si="6">B26/B$16</f>
        <v>1</v>
      </c>
      <c r="G26" s="12">
        <f t="shared" ref="G26" si="7">C26/C$16</f>
        <v>1</v>
      </c>
      <c r="I26" s="10">
        <f>SUM(I24:I25)</f>
        <v>5</v>
      </c>
      <c r="J26" s="10">
        <f>SUM(J24:J25)</f>
        <v>15</v>
      </c>
      <c r="L26" s="14">
        <f>SUM(L24:L25)</f>
        <v>1</v>
      </c>
      <c r="M26" s="14">
        <f>SUM(M24:M25)</f>
        <v>1</v>
      </c>
    </row>
    <row r="28" spans="1:13" x14ac:dyDescent="0.25">
      <c r="A28" s="8" t="s">
        <v>29</v>
      </c>
      <c r="B28" s="8"/>
      <c r="C28" s="8"/>
      <c r="D28" s="8"/>
      <c r="E28" s="8"/>
      <c r="F28" s="8"/>
      <c r="G28" s="18">
        <f>_xlfn.CHISQ.TEST(B24:C25,I24:J25)</f>
        <v>9.8232745075192487E-3</v>
      </c>
    </row>
    <row r="29" spans="1:13" x14ac:dyDescent="0.25">
      <c r="A29" s="15" t="s">
        <v>11</v>
      </c>
      <c r="B29" s="16"/>
      <c r="C29" s="16"/>
      <c r="D29" s="16"/>
      <c r="E29" s="16"/>
      <c r="F29" s="16"/>
      <c r="G29" s="19">
        <v>0.05</v>
      </c>
    </row>
    <row r="30" spans="1:13" x14ac:dyDescent="0.25">
      <c r="A30" s="15" t="str">
        <f>IF(G30,"Переменные независимы","Между переменными есть связь")</f>
        <v>Между переменными есть связь</v>
      </c>
      <c r="B30" s="16"/>
      <c r="C30" s="16"/>
      <c r="D30" s="16"/>
      <c r="E30" s="16"/>
      <c r="F30" s="16"/>
      <c r="G30" s="8" t="b">
        <f>G28&gt;G29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499984740745262"/>
  </sheetPr>
  <dimension ref="A1:G5"/>
  <sheetViews>
    <sheetView showGridLines="0" workbookViewId="0">
      <selection sqref="A1:G1"/>
    </sheetView>
  </sheetViews>
  <sheetFormatPr defaultColWidth="0" defaultRowHeight="15.75" customHeight="1" zeroHeight="1" x14ac:dyDescent="0.25"/>
  <cols>
    <col min="1" max="1" width="93.42578125" style="5" customWidth="1"/>
    <col min="2" max="16384" width="9.140625" style="5" hidden="1"/>
  </cols>
  <sheetData>
    <row r="1" spans="1:7" ht="36.75" customHeight="1" x14ac:dyDescent="0.25">
      <c r="A1" s="84" t="s">
        <v>2</v>
      </c>
      <c r="B1" s="84"/>
      <c r="C1" s="84"/>
      <c r="D1" s="84"/>
      <c r="E1" s="84"/>
      <c r="F1" s="84"/>
      <c r="G1" s="84"/>
    </row>
    <row r="2" spans="1:7" ht="107.25" customHeight="1" x14ac:dyDescent="0.25">
      <c r="A2" s="6" t="s">
        <v>3</v>
      </c>
    </row>
    <row r="3" spans="1:7" ht="105" customHeight="1" x14ac:dyDescent="0.25">
      <c r="A3" s="6" t="s">
        <v>4</v>
      </c>
    </row>
    <row r="4" spans="1:7" ht="28.5" hidden="1" customHeight="1" x14ac:dyDescent="0.25"/>
    <row r="5" spans="1:7" ht="15.75" hidden="1" customHeight="1" x14ac:dyDescent="0.25"/>
  </sheetData>
  <sheetProtection sheet="1" objects="1" scenarios="1" selectLockedCells="1"/>
  <mergeCells count="1">
    <mergeCell ref="A1:G1"/>
  </mergeCells>
  <hyperlinks>
    <hyperlink ref="A1" r:id="rId1" display="Файл скачан с сайта excel2.ru" xr:uid="{00000000-0004-0000-03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Пример</vt:lpstr>
      <vt:lpstr>Анализ Дисперсионный</vt:lpstr>
      <vt:lpstr>Пояснение</vt:lpstr>
      <vt:lpstr>EXCEL2.RU</vt:lpstr>
    </vt:vector>
  </TitlesOfParts>
  <Company>ОАО "ТВЭЛ"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Warnet</cp:lastModifiedBy>
  <dcterms:created xsi:type="dcterms:W3CDTF">2015-12-29T05:54:24Z</dcterms:created>
  <dcterms:modified xsi:type="dcterms:W3CDTF">2021-10-20T16:36:28Z</dcterms:modified>
</cp:coreProperties>
</file>