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 YEAR\QUOTATION\SI5041-ASL-ADLINK CPCI SYSTEM\"/>
    </mc:Choice>
  </mc:AlternateContent>
  <xr:revisionPtr revIDLastSave="0" documentId="13_ncr:1_{01D97F1D-5F31-46D9-BA5F-AAA6099C6B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_SHEET" sheetId="13" r:id="rId1"/>
    <sheet name="CPCI_SYSTEM_COSTING" sheetId="10" r:id="rId2"/>
    <sheet name="CPCI-CHASSIS-COSTING" sheetId="15" r:id="rId3"/>
    <sheet name="KVM_DISPLY_COSTING" sheetId="14" r:id="rId4"/>
  </sheets>
  <calcPr calcId="181029"/>
</workbook>
</file>

<file path=xl/calcChain.xml><?xml version="1.0" encoding="utf-8"?>
<calcChain xmlns="http://schemas.openxmlformats.org/spreadsheetml/2006/main">
  <c r="Q21" i="10" l="1"/>
  <c r="H15" i="10"/>
  <c r="L9" i="15"/>
  <c r="L8" i="15"/>
  <c r="L5" i="15"/>
  <c r="L6" i="15"/>
  <c r="L7" i="15"/>
  <c r="J6" i="15"/>
  <c r="J7" i="15"/>
  <c r="J5" i="15"/>
  <c r="H6" i="15"/>
  <c r="H7" i="15"/>
  <c r="H8" i="15"/>
  <c r="J8" i="15" s="1"/>
  <c r="H5" i="15"/>
  <c r="D23" i="13" l="1"/>
  <c r="D22" i="13"/>
  <c r="H16" i="14" l="1"/>
  <c r="J16" i="14" s="1"/>
  <c r="L16" i="14" s="1"/>
  <c r="M16" i="14" s="1"/>
  <c r="H15" i="14"/>
  <c r="J15" i="14" s="1"/>
  <c r="L15" i="14" s="1"/>
  <c r="M15" i="14" s="1"/>
  <c r="H14" i="14"/>
  <c r="J14" i="14" s="1"/>
  <c r="L14" i="14" s="1"/>
  <c r="M14" i="14" s="1"/>
  <c r="H13" i="14"/>
  <c r="J13" i="14" s="1"/>
  <c r="L13" i="14" s="1"/>
  <c r="M13" i="14" s="1"/>
  <c r="H12" i="14"/>
  <c r="J12" i="14" s="1"/>
  <c r="L12" i="14" s="1"/>
  <c r="M12" i="14" s="1"/>
  <c r="H11" i="14"/>
  <c r="J11" i="14" s="1"/>
  <c r="L11" i="14" s="1"/>
  <c r="M11" i="14" s="1"/>
  <c r="H10" i="14"/>
  <c r="J10" i="14" s="1"/>
  <c r="L10" i="14" s="1"/>
  <c r="M10" i="14" s="1"/>
  <c r="H9" i="14"/>
  <c r="J9" i="14" s="1"/>
  <c r="L9" i="14" s="1"/>
  <c r="M9" i="14" s="1"/>
  <c r="H8" i="14"/>
  <c r="J8" i="14" s="1"/>
  <c r="L8" i="14" s="1"/>
  <c r="M8" i="14" s="1"/>
  <c r="H7" i="14"/>
  <c r="J7" i="14" s="1"/>
  <c r="L7" i="14" s="1"/>
  <c r="M7" i="14" s="1"/>
  <c r="H6" i="14"/>
  <c r="J6" i="14" s="1"/>
  <c r="L6" i="14" s="1"/>
  <c r="M6" i="14" s="1"/>
  <c r="H5" i="14"/>
  <c r="J5" i="14" s="1"/>
  <c r="L5" i="14" s="1"/>
  <c r="M5" i="14" s="1"/>
  <c r="H4" i="14"/>
  <c r="J4" i="14" s="1"/>
  <c r="L4" i="14" s="1"/>
  <c r="M4" i="14" s="1"/>
  <c r="H3" i="14"/>
  <c r="J3" i="14" s="1"/>
  <c r="L3" i="14" s="1"/>
  <c r="M3" i="14" s="1"/>
  <c r="M17" i="14" l="1"/>
  <c r="D16" i="13" l="1"/>
  <c r="J22" i="10"/>
  <c r="L22" i="10" s="1"/>
  <c r="N22" i="10" s="1"/>
  <c r="P22" i="10" s="1"/>
  <c r="H20" i="13"/>
  <c r="H21" i="13"/>
  <c r="F19" i="13"/>
  <c r="H19" i="13" s="1"/>
  <c r="F20" i="13"/>
  <c r="F21" i="13"/>
  <c r="F22" i="13"/>
  <c r="H22" i="13" s="1"/>
  <c r="F23" i="13"/>
  <c r="H23" i="13" s="1"/>
  <c r="F17" i="13"/>
  <c r="H17" i="13" s="1"/>
  <c r="D18" i="13"/>
  <c r="F18" i="13" s="1"/>
  <c r="H18" i="13" s="1"/>
  <c r="D17" i="13"/>
  <c r="Q25" i="10"/>
  <c r="Q24" i="10"/>
  <c r="Q23" i="10"/>
  <c r="P19" i="10"/>
  <c r="P20" i="10"/>
  <c r="P23" i="10"/>
  <c r="P24" i="10"/>
  <c r="P25" i="10"/>
  <c r="N19" i="10"/>
  <c r="N20" i="10"/>
  <c r="N23" i="10"/>
  <c r="N24" i="10"/>
  <c r="N25" i="10"/>
  <c r="L19" i="10"/>
  <c r="L20" i="10"/>
  <c r="L23" i="10"/>
  <c r="L24" i="10"/>
  <c r="L25" i="10"/>
  <c r="J16" i="10"/>
  <c r="L16" i="10" s="1"/>
  <c r="N16" i="10" s="1"/>
  <c r="P16" i="10" s="1"/>
  <c r="J18" i="10"/>
  <c r="L18" i="10" s="1"/>
  <c r="N18" i="10" s="1"/>
  <c r="P18" i="10" s="1"/>
  <c r="J17" i="10"/>
  <c r="L17" i="10" s="1"/>
  <c r="N17" i="10" s="1"/>
  <c r="P17" i="10" s="1"/>
  <c r="J19" i="10"/>
  <c r="J20" i="10"/>
  <c r="J21" i="10"/>
  <c r="L21" i="10" s="1"/>
  <c r="N21" i="10" s="1"/>
  <c r="P21" i="10" s="1"/>
  <c r="J23" i="10"/>
  <c r="J24" i="10"/>
  <c r="J25" i="10"/>
  <c r="J26" i="10"/>
  <c r="L26" i="10" s="1"/>
  <c r="N26" i="10" s="1"/>
  <c r="P26" i="10" s="1"/>
  <c r="Q26" i="10" s="1"/>
  <c r="J27" i="10"/>
  <c r="L27" i="10" s="1"/>
  <c r="N27" i="10" s="1"/>
  <c r="P27" i="10" s="1"/>
  <c r="Q27" i="10" s="1"/>
  <c r="J28" i="10"/>
  <c r="L28" i="10" s="1"/>
  <c r="N28" i="10" s="1"/>
  <c r="P28" i="10" s="1"/>
  <c r="Q28" i="10" s="1"/>
  <c r="J29" i="10"/>
  <c r="L29" i="10" s="1"/>
  <c r="N29" i="10" s="1"/>
  <c r="P29" i="10" s="1"/>
  <c r="Q29" i="10" s="1"/>
  <c r="J15" i="10"/>
  <c r="L15" i="10" s="1"/>
  <c r="N15" i="10" s="1"/>
  <c r="P15" i="10" s="1"/>
  <c r="L10" i="13"/>
  <c r="L9" i="13"/>
  <c r="L8" i="13"/>
  <c r="L7" i="13"/>
  <c r="D15" i="13" l="1"/>
  <c r="F15" i="13" s="1"/>
  <c r="H15" i="13" s="1"/>
  <c r="H24" i="13" s="1"/>
  <c r="L10" i="10"/>
  <c r="L9" i="10"/>
  <c r="L8" i="10"/>
  <c r="L7" i="10"/>
  <c r="H25" i="13" l="1"/>
  <c r="H26" i="13" s="1"/>
</calcChain>
</file>

<file path=xl/sharedStrings.xml><?xml version="1.0" encoding="utf-8"?>
<sst xmlns="http://schemas.openxmlformats.org/spreadsheetml/2006/main" count="222" uniqueCount="164">
  <si>
    <t>DATE</t>
  </si>
  <si>
    <t>Customer Name</t>
  </si>
  <si>
    <t xml:space="preserve">RFX No &amp; Date </t>
  </si>
  <si>
    <t xml:space="preserve">Due Date </t>
  </si>
  <si>
    <t xml:space="preserve">Description </t>
  </si>
  <si>
    <t xml:space="preserve">QTY Required </t>
  </si>
  <si>
    <t xml:space="preserve">Competitation </t>
  </si>
  <si>
    <t xml:space="preserve">Remarks </t>
  </si>
  <si>
    <t xml:space="preserve">Currency </t>
  </si>
  <si>
    <t xml:space="preserve">Currency Value </t>
  </si>
  <si>
    <t>Multipler</t>
  </si>
  <si>
    <t xml:space="preserve">Total Value   </t>
  </si>
  <si>
    <t>CUR VARIATION %</t>
  </si>
  <si>
    <t>CUR SELECTION</t>
  </si>
  <si>
    <t>ADDL WAR</t>
  </si>
  <si>
    <t>SHIP &amp; CLEAR</t>
  </si>
  <si>
    <t>CD %</t>
  </si>
  <si>
    <t>CESS %</t>
  </si>
  <si>
    <t>DBPLMARG</t>
  </si>
  <si>
    <t>SD-PBG %</t>
  </si>
  <si>
    <t>INR</t>
  </si>
  <si>
    <t>USD</t>
  </si>
  <si>
    <t>EURO</t>
  </si>
  <si>
    <t>POUND</t>
  </si>
  <si>
    <t>SL NO</t>
  </si>
  <si>
    <t xml:space="preserve">HSN CODE </t>
  </si>
  <si>
    <t xml:space="preserve">MODEL NO </t>
  </si>
  <si>
    <t xml:space="preserve">DESCRIPTION </t>
  </si>
  <si>
    <t xml:space="preserve">MAKE </t>
  </si>
  <si>
    <t xml:space="preserve">BUYING PRICE </t>
  </si>
  <si>
    <t>MULTIPLIER</t>
  </si>
  <si>
    <t>COST PRICE</t>
  </si>
  <si>
    <t xml:space="preserve">SHIPPING + CLEARNACE </t>
  </si>
  <si>
    <t xml:space="preserve">COST PRICE </t>
  </si>
  <si>
    <t>CD VALUE</t>
  </si>
  <si>
    <t xml:space="preserve">UNIT PRICE </t>
  </si>
  <si>
    <t>QTY</t>
  </si>
  <si>
    <t xml:space="preserve">TOTAL PRICE </t>
  </si>
  <si>
    <t>Part NO</t>
  </si>
  <si>
    <t xml:space="preserve">Unit Price </t>
  </si>
  <si>
    <t>Adlink</t>
  </si>
  <si>
    <t>External USB to DVD driver</t>
  </si>
  <si>
    <t>Local</t>
  </si>
  <si>
    <t>1a</t>
  </si>
  <si>
    <t>1b</t>
  </si>
  <si>
    <t>1c</t>
  </si>
  <si>
    <t>1d</t>
  </si>
  <si>
    <t>1e</t>
  </si>
  <si>
    <t>Datasol</t>
  </si>
  <si>
    <t>Molex</t>
  </si>
  <si>
    <t>External USB DVD Drive</t>
  </si>
  <si>
    <t>cPCI-XMCe Adapter</t>
  </si>
  <si>
    <t>80207-0</t>
  </si>
  <si>
    <t>Cat 6 Gigabit Ethernet cables terminated with RJ45 connectors – 10m length</t>
  </si>
  <si>
    <t>Cat 6 Gigabit Ethernet cables terminated with RJ45 connectors – 5m length</t>
  </si>
  <si>
    <t xml:space="preserve">Innodisk </t>
  </si>
  <si>
    <t>1f</t>
  </si>
  <si>
    <t>VGA Splitter for extending VGA output up to 50m (Split a single VGA signal to 8 VGA monitors or projectors)</t>
  </si>
  <si>
    <t>ASL</t>
  </si>
  <si>
    <t>GST</t>
  </si>
  <si>
    <t xml:space="preserve">20 Nos </t>
  </si>
  <si>
    <t>COSTINGSHEET FOR ASL CPCI SYSTEM</t>
  </si>
  <si>
    <t>Thrikasa, Trident, Para Defence, RTTS, CoreEL</t>
  </si>
  <si>
    <t>ASL/DA1P/RCI/R/DA1P/0213/20/4009; Date: 02-11-2020</t>
  </si>
  <si>
    <t>14-11-2020 @ 17:10 Hrs</t>
  </si>
  <si>
    <t>cPCI BASED ADVANCED LAUNCH COMPUTER</t>
  </si>
  <si>
    <t>Aetina</t>
  </si>
  <si>
    <t>3U compact PCI carrier card for XMC PCI Express modules, 64-bit PCI. Support for PXI
clock and trigger featu res (logic dependent)</t>
  </si>
  <si>
    <t>SL No</t>
  </si>
  <si>
    <t>Item Description</t>
  </si>
  <si>
    <t>cPCI based Advanced Launch Computer</t>
  </si>
  <si>
    <t>Linux Driver software and sample test programs for all resources</t>
  </si>
  <si>
    <t>Red Hat Enterprise Linux 7.5 or higher Workstation version license media with technical support</t>
  </si>
  <si>
    <t>3 U cPCI XMC Carrier Card</t>
  </si>
  <si>
    <t>Display Port/DVI to VGA adaptor cable of length 3m</t>
  </si>
  <si>
    <t>VGA Splitter for extending VGA output up to 50m</t>
  </si>
  <si>
    <t>Cat 6 Gigabit Ethernet cables terminated with RJ45 connectors – 5m length:</t>
  </si>
  <si>
    <t xml:space="preserve">Cost Prices </t>
  </si>
  <si>
    <t xml:space="preserve">DBPL Margin </t>
  </si>
  <si>
    <t xml:space="preserve">RFP QTY </t>
  </si>
  <si>
    <t>FOC</t>
  </si>
  <si>
    <t>91-31118-0030</t>
  </si>
  <si>
    <t xml:space="preserve">X3N1050TI-LFAB-HDMI-B +1*VHDCI to 4 HDMI cable included </t>
  </si>
  <si>
    <r>
      <t xml:space="preserve">NVIDIA GTX1050TI
XMC 4GB 128bit/GDDR5
HDMI via VHDCI(front panel)
Air-cooled 60W768 CUDA Extended Temp: -20~+70degC                                      </t>
    </r>
    <r>
      <rPr>
        <b/>
        <sz val="10"/>
        <rFont val="Tahoma"/>
        <family val="2"/>
      </rPr>
      <t>1*VHDCI to 4 HDMI cable included</t>
    </r>
  </si>
  <si>
    <t>1g</t>
  </si>
  <si>
    <t>26-11-2020</t>
  </si>
  <si>
    <t>RH0958488</t>
  </si>
  <si>
    <t>Red Hat Enterprise Linux Workstation, Standard, REDHAT WITH 1 YEAR SUPPORT</t>
  </si>
  <si>
    <t>DBPL</t>
  </si>
  <si>
    <t>Usha &lt;usha@egispl.com&gt;</t>
  </si>
  <si>
    <t>DGS25-01TD81BWAQC-J27</t>
  </si>
  <si>
    <t>1TB 2.5 3MG2-P WT</t>
  </si>
  <si>
    <t>https://www.startech.com/en-us/audio-video-products/splitters/vga-splitters?page=1&amp;sort=relevance&amp;filter_numberports=8</t>
  </si>
  <si>
    <t>ST128W</t>
  </si>
  <si>
    <t>cPCI-3510BLD/5700E /M8/ETT (G) A2</t>
  </si>
  <si>
    <t>9191-31121-xxxx</t>
  </si>
  <si>
    <t>cPCI-3510BLD/5700E/M16 2-slot (8HP) 3U CompactPCI blade with IntelR Core i7-5700EQ CPU and 8GB DDR3L-1333 ECC-soldered memory,DVI,2x GbE,1x USB 3.0, COM, 2xUSB 2.0, PS/2 KB/MS, Line-in, Line-out, CFast socket and SATA connector, -200C to +700C operation</t>
  </si>
  <si>
    <t>cPCI-R3P00 (G)A1</t>
  </si>
  <si>
    <t>cPCI-R3P00 8 HP Rear I/O module for cPCI-3970 with GbE x2,COM x2, USB x2, SATA x3, VGA, 50mm depth</t>
  </si>
  <si>
    <t>DSL – RKVM18-97TP</t>
  </si>
  <si>
    <t xml:space="preserve">19” Rackmount 2U Height KVM unit integrated with 19” LCD display, 97 Keys keyboard with Touch Pad and AC Input, includes mating DVI, USB and Power cable, Operating Temp: -20 to 55degree            </t>
  </si>
  <si>
    <t>Sl. No.</t>
  </si>
  <si>
    <t>Description</t>
  </si>
  <si>
    <t>Part No</t>
  </si>
  <si>
    <t>Make</t>
  </si>
  <si>
    <t>Total Qty</t>
  </si>
  <si>
    <t xml:space="preserve">Cost Price </t>
  </si>
  <si>
    <t>Multiplier</t>
  </si>
  <si>
    <t>Cost in Rs</t>
  </si>
  <si>
    <t>CIF</t>
  </si>
  <si>
    <t>Cost price in INR</t>
  </si>
  <si>
    <t>Custom duties</t>
  </si>
  <si>
    <t xml:space="preserve">Total </t>
  </si>
  <si>
    <t>18.5" display</t>
  </si>
  <si>
    <t>1858-T</t>
  </si>
  <si>
    <t>Litemax</t>
  </si>
  <si>
    <t xml:space="preserve">AC Power Supply </t>
  </si>
  <si>
    <t xml:space="preserve">LFA75F-12 </t>
  </si>
  <si>
    <t>COSEL / SM Ele</t>
  </si>
  <si>
    <t>Keyboard with touchpad</t>
  </si>
  <si>
    <t xml:space="preserve">EKSB-97-TP </t>
  </si>
  <si>
    <t>Ikey</t>
  </si>
  <si>
    <t>2U KVM Enclosure with Accuride slides and torque Hinges</t>
  </si>
  <si>
    <t>Miltech/ Vintech</t>
  </si>
  <si>
    <t xml:space="preserve">Power Circular connector </t>
  </si>
  <si>
    <t>MS3102R-10SL-3P</t>
  </si>
  <si>
    <t>Allied</t>
  </si>
  <si>
    <t xml:space="preserve">Power Circular matting </t>
  </si>
  <si>
    <t>MS3106F-10SL-3S</t>
  </si>
  <si>
    <t>DVI Cable M-F Dual Link with Ferr- 0.5mtr</t>
  </si>
  <si>
    <t>Custom Cable</t>
  </si>
  <si>
    <t>Pacific Cable USA</t>
  </si>
  <si>
    <t>USB connector</t>
  </si>
  <si>
    <t>Standard</t>
  </si>
  <si>
    <t>Elcom Filter</t>
  </si>
  <si>
    <t>EP-660-6</t>
  </si>
  <si>
    <t>Elcom</t>
  </si>
  <si>
    <t>Wiring</t>
  </si>
  <si>
    <t>Screws</t>
  </si>
  <si>
    <t>LPS</t>
  </si>
  <si>
    <t>Control Keypad</t>
  </si>
  <si>
    <t>Mating Cables (DVI and keyboard and power)</t>
  </si>
  <si>
    <t>Transport Cost</t>
  </si>
  <si>
    <t>BOM Unit Cost</t>
  </si>
  <si>
    <t>Local  (Babu has given local prices)</t>
  </si>
  <si>
    <t xml:space="preserve">10 ft DisplayPort to VGA Adapter Converter Cable – DP to VGA 1920x1200 - Black
Connect a DisplayPort-equipped PC to a VGA monitor/projector, with a 10ft long cable
</t>
  </si>
  <si>
    <t>DP2VGAMM10B</t>
  </si>
  <si>
    <t>Startech</t>
  </si>
  <si>
    <t xml:space="preserve"> ST128W</t>
  </si>
  <si>
    <t>91-33308-0020</t>
  </si>
  <si>
    <t>cBP-3206</t>
  </si>
  <si>
    <t>6 slots 3U 32-bit CompactPCI Backplane without Rear I/O_x000D_</t>
  </si>
  <si>
    <t>S-484283C-2F</t>
  </si>
  <si>
    <t>cPCI 4U custom chassis (with Door on the front)
EMC intergrated system in 19" rack mount
Aluminum enclosure: 4U*84HP*283mm (depth will be adjusted)
With 2 fans fixed on the rear panel (w/o 1U fan tray)
Front cage: 7 slots for 3U5HP*160mm, 1 slot for cPCI PSU
Rear I/O: 7 slot for 6U*50mm
W/O PCB board indicating fans, PSU, HDD, W/O installation of backplane, PSU</t>
  </si>
  <si>
    <t>31-50203-0000</t>
  </si>
  <si>
    <t>cPS-H325/AC 3U height</t>
  </si>
  <si>
    <t>CompactPCI PSU  250W, 47Pin   _x000D_
Universal AC input, CE/CSA/CCC_x000D_
Attach a factory inspection report &amp; Please enclose Hi-Pot and test the data.(Need to prove each one pass Hi-Post)</t>
  </si>
  <si>
    <t xml:space="preserve">Rackmount slides </t>
  </si>
  <si>
    <t>Mapsuka/Adlink</t>
  </si>
  <si>
    <t xml:space="preserve">CPCI Chassis cBP-3206: 3U  06slots CPCI BP with Rear IO , cPS-H325/AC 3U height: 250W CPCi Plug-in PSU and rackmount slides </t>
  </si>
  <si>
    <t xml:space="preserve">Buying Price </t>
  </si>
  <si>
    <t xml:space="preserve">Multipler </t>
  </si>
  <si>
    <t xml:space="preserve">Shipping </t>
  </si>
  <si>
    <t xml:space="preserve">Custom Duty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</si>
</sst>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[$₹-44A]\ * #,##0.00_ ;_ [$₹-44A]\ * \-#,##0.00_ ;_ [$₹-44A]\ * &quot;-&quot;??_ ;_ @_ "/>
    <numFmt numFmtId="165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2"/>
      <color theme="1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10"/>
      <color rgb="FF2F2725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27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8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14" fontId="2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9" fontId="0" fillId="0" borderId="2" xfId="2" applyFont="1" applyBorder="1" applyAlignment="1">
      <alignment horizontal="center" vertical="top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top" wrapText="1"/>
    </xf>
    <xf numFmtId="9" fontId="0" fillId="0" borderId="0" xfId="0" applyNumberFormat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64" fontId="0" fillId="0" borderId="0" xfId="0" applyNumberFormat="1"/>
    <xf numFmtId="1" fontId="0" fillId="0" borderId="2" xfId="0" applyNumberForma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7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9" fillId="0" borderId="2" xfId="0" applyFont="1" applyBorder="1" applyAlignment="1">
      <alignment horizontal="right" vertical="top" wrapText="1"/>
    </xf>
    <xf numFmtId="9" fontId="9" fillId="0" borderId="2" xfId="0" applyNumberFormat="1" applyFont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164" fontId="9" fillId="7" borderId="2" xfId="0" applyNumberFormat="1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left" vertical="top"/>
    </xf>
    <xf numFmtId="164" fontId="2" fillId="6" borderId="2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44" fontId="2" fillId="0" borderId="2" xfId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/>
    </xf>
    <xf numFmtId="44" fontId="2" fillId="0" borderId="2" xfId="1" applyFont="1" applyFill="1" applyBorder="1" applyAlignment="1">
      <alignment horizontal="right" vertical="top"/>
    </xf>
    <xf numFmtId="44" fontId="2" fillId="0" borderId="2" xfId="1" applyFont="1" applyBorder="1" applyAlignment="1">
      <alignment vertical="top"/>
    </xf>
    <xf numFmtId="164" fontId="2" fillId="6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9" fontId="2" fillId="0" borderId="2" xfId="0" applyNumberFormat="1" applyFont="1" applyBorder="1" applyAlignment="1">
      <alignment horizontal="center" vertical="top" wrapText="1"/>
    </xf>
    <xf numFmtId="164" fontId="2" fillId="5" borderId="2" xfId="0" applyNumberFormat="1" applyFont="1" applyFill="1" applyBorder="1" applyAlignment="1">
      <alignment vertical="top" wrapText="1"/>
    </xf>
    <xf numFmtId="0" fontId="8" fillId="0" borderId="2" xfId="3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3" fillId="9" borderId="2" xfId="4" applyFont="1" applyFill="1" applyBorder="1" applyAlignment="1">
      <alignment horizontal="left" vertical="center"/>
    </xf>
    <xf numFmtId="0" fontId="13" fillId="9" borderId="2" xfId="4" applyFont="1" applyFill="1" applyBorder="1" applyAlignment="1">
      <alignment horizontal="center" vertical="center"/>
    </xf>
    <xf numFmtId="165" fontId="14" fillId="10" borderId="2" xfId="0" applyNumberFormat="1" applyFont="1" applyFill="1" applyBorder="1" applyAlignment="1">
      <alignment horizontal="left" vertical="center" wrapText="1" shrinkToFit="1"/>
    </xf>
    <xf numFmtId="9" fontId="14" fillId="10" borderId="2" xfId="0" applyNumberFormat="1" applyFont="1" applyFill="1" applyBorder="1" applyAlignment="1">
      <alignment horizontal="left" vertical="center" wrapText="1" shrinkToFit="1"/>
    </xf>
    <xf numFmtId="0" fontId="0" fillId="0" borderId="2" xfId="0" applyBorder="1"/>
    <xf numFmtId="0" fontId="15" fillId="0" borderId="0" xfId="0" applyFont="1"/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left" vertical="top"/>
    </xf>
    <xf numFmtId="9" fontId="0" fillId="0" borderId="2" xfId="0" applyNumberFormat="1" applyBorder="1" applyAlignment="1">
      <alignment horizontal="left" vertical="top"/>
    </xf>
    <xf numFmtId="9" fontId="16" fillId="0" borderId="2" xfId="0" applyNumberFormat="1" applyFont="1" applyBorder="1" applyAlignment="1">
      <alignment horizontal="left" vertical="top" wrapText="1" shrinkToFit="1"/>
    </xf>
    <xf numFmtId="0" fontId="12" fillId="11" borderId="2" xfId="0" applyFont="1" applyFill="1" applyBorder="1" applyAlignment="1">
      <alignment horizontal="left" vertical="top"/>
    </xf>
    <xf numFmtId="0" fontId="17" fillId="7" borderId="2" xfId="0" applyFont="1" applyFill="1" applyBorder="1"/>
    <xf numFmtId="0" fontId="17" fillId="7" borderId="2" xfId="0" applyFont="1" applyFill="1" applyBorder="1" applyAlignment="1">
      <alignment horizontal="center" vertical="center"/>
    </xf>
    <xf numFmtId="165" fontId="17" fillId="7" borderId="2" xfId="0" applyNumberFormat="1" applyFont="1" applyFill="1" applyBorder="1" applyAlignment="1">
      <alignment horizontal="left" vertical="top"/>
    </xf>
    <xf numFmtId="9" fontId="17" fillId="7" borderId="2" xfId="0" applyNumberFormat="1" applyFont="1" applyFill="1" applyBorder="1" applyAlignment="1">
      <alignment horizontal="left" vertical="top" wrapText="1" shrinkToFit="1"/>
    </xf>
    <xf numFmtId="0" fontId="0" fillId="0" borderId="2" xfId="0" applyBorder="1" applyAlignment="1">
      <alignment horizontal="left" vertical="center"/>
    </xf>
    <xf numFmtId="0" fontId="16" fillId="7" borderId="2" xfId="5" applyFont="1" applyFill="1" applyBorder="1" applyAlignment="1">
      <alignment horizontal="left"/>
    </xf>
    <xf numFmtId="0" fontId="17" fillId="7" borderId="2" xfId="5" applyFont="1" applyFill="1" applyBorder="1"/>
    <xf numFmtId="0" fontId="0" fillId="7" borderId="2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8" fillId="0" borderId="0" xfId="3" applyAlignment="1">
      <alignment vertical="top" wrapText="1"/>
    </xf>
    <xf numFmtId="44" fontId="0" fillId="0" borderId="2" xfId="1" applyFont="1" applyBorder="1" applyAlignment="1">
      <alignment horizontal="right" vertical="top" wrapText="1"/>
    </xf>
    <xf numFmtId="9" fontId="0" fillId="0" borderId="2" xfId="0" applyNumberFormat="1" applyBorder="1" applyAlignment="1">
      <alignment vertical="top" wrapText="1"/>
    </xf>
    <xf numFmtId="44" fontId="2" fillId="0" borderId="0" xfId="1" applyFont="1" applyAlignment="1">
      <alignment horizontal="right" vertical="top" wrapText="1"/>
    </xf>
    <xf numFmtId="44" fontId="0" fillId="0" borderId="0" xfId="1" applyFont="1" applyAlignment="1">
      <alignment horizontal="right" vertical="top" wrapText="1"/>
    </xf>
    <xf numFmtId="44" fontId="0" fillId="0" borderId="2" xfId="1" applyFont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6">
    <cellStyle name="20% - Accent1" xfId="4" builtinId="30"/>
    <cellStyle name="Currency" xfId="1" builtinId="4"/>
    <cellStyle name="Excel Built-in Normal" xfId="5" xr:uid="{BD66CE21-23F6-4912-A0ED-8A91876115E5}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rtech.com/en-us/audio-video-products/splitters/vga-splitters?page=1&amp;sort=relevance&amp;filter_numberports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1CA9-ADD5-4200-8692-25E9CCB99F5E}">
  <dimension ref="B2:AQ169"/>
  <sheetViews>
    <sheetView tabSelected="1" topLeftCell="A26" workbookViewId="0">
      <selection activeCell="E20" sqref="E20"/>
    </sheetView>
  </sheetViews>
  <sheetFormatPr defaultRowHeight="15" x14ac:dyDescent="0.25"/>
  <cols>
    <col min="1" max="1" width="2.85546875" customWidth="1"/>
    <col min="2" max="2" width="9.42578125" style="3" customWidth="1"/>
    <col min="3" max="3" width="28.7109375" style="36" customWidth="1"/>
    <col min="4" max="4" width="20.5703125" style="2" customWidth="1"/>
    <col min="5" max="5" width="19.140625" style="2" customWidth="1"/>
    <col min="6" max="6" width="14.5703125" style="3" customWidth="1"/>
    <col min="7" max="7" width="12.28515625" style="3" customWidth="1"/>
    <col min="8" max="8" width="16.85546875" style="8" customWidth="1"/>
    <col min="9" max="9" width="12.28515625" style="36" customWidth="1"/>
    <col min="10" max="10" width="17.140625" style="36" customWidth="1"/>
    <col min="11" max="11" width="14.5703125" style="36" customWidth="1"/>
    <col min="12" max="12" width="18.140625" style="2" customWidth="1"/>
    <col min="13" max="13" width="10.140625" style="36" customWidth="1"/>
    <col min="14" max="14" width="15.85546875" style="2" customWidth="1"/>
    <col min="15" max="15" width="18.85546875" style="2" customWidth="1"/>
    <col min="16" max="16" width="5.28515625" style="4" customWidth="1"/>
    <col min="17" max="17" width="17" customWidth="1"/>
    <col min="18" max="18" width="17" style="32" customWidth="1"/>
    <col min="19" max="19" width="13.28515625" customWidth="1"/>
    <col min="20" max="20" width="15.140625" customWidth="1"/>
    <col min="21" max="21" width="14.5703125" customWidth="1"/>
    <col min="34" max="34" width="9.7109375" style="1" customWidth="1"/>
    <col min="35" max="35" width="7.140625" customWidth="1"/>
    <col min="36" max="36" width="10.140625" customWidth="1"/>
    <col min="38" max="38" width="8.42578125" style="1" customWidth="1"/>
    <col min="39" max="41" width="9.140625" style="1"/>
    <col min="42" max="42" width="11.28515625" style="1" customWidth="1"/>
    <col min="43" max="43" width="9.140625" style="1"/>
  </cols>
  <sheetData>
    <row r="2" spans="2:43" x14ac:dyDescent="0.25">
      <c r="B2" s="96" t="s">
        <v>61</v>
      </c>
      <c r="C2" s="96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2:43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5" spans="2:43" x14ac:dyDescent="0.25">
      <c r="I5" s="3" t="s">
        <v>0</v>
      </c>
      <c r="J5" s="98">
        <v>43971</v>
      </c>
      <c r="K5" s="99"/>
      <c r="L5" s="99"/>
    </row>
    <row r="6" spans="2:43" ht="33" customHeight="1" x14ac:dyDescent="0.25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6" t="s">
        <v>8</v>
      </c>
      <c r="J6" s="6" t="s">
        <v>9</v>
      </c>
      <c r="K6" s="6" t="s">
        <v>10</v>
      </c>
      <c r="L6" s="6" t="s">
        <v>11</v>
      </c>
      <c r="AQ6" s="4"/>
    </row>
    <row r="7" spans="2:43" ht="48.75" customHeight="1" x14ac:dyDescent="0.25">
      <c r="B7" s="9" t="s">
        <v>58</v>
      </c>
      <c r="C7" s="9" t="s">
        <v>63</v>
      </c>
      <c r="D7" s="10" t="s">
        <v>64</v>
      </c>
      <c r="E7" s="9" t="s">
        <v>65</v>
      </c>
      <c r="F7" s="9" t="s">
        <v>60</v>
      </c>
      <c r="G7" s="9" t="s">
        <v>62</v>
      </c>
      <c r="H7" s="9"/>
      <c r="I7" s="11" t="s">
        <v>20</v>
      </c>
      <c r="J7" s="11">
        <v>1</v>
      </c>
      <c r="K7" s="12">
        <v>0</v>
      </c>
      <c r="L7" s="11">
        <f>+SUM(J7*K7)+J7</f>
        <v>1</v>
      </c>
      <c r="AQ7" s="4"/>
    </row>
    <row r="8" spans="2:43" x14ac:dyDescent="0.25">
      <c r="B8" s="33"/>
      <c r="C8" s="15"/>
      <c r="D8" s="15"/>
      <c r="E8" s="15"/>
      <c r="F8" s="33"/>
      <c r="G8" s="33"/>
      <c r="H8" s="33"/>
      <c r="I8" s="11" t="s">
        <v>21</v>
      </c>
      <c r="J8" s="11">
        <v>74</v>
      </c>
      <c r="K8" s="12">
        <v>0.01</v>
      </c>
      <c r="L8" s="11">
        <f t="shared" ref="L8:L10" si="0">+SUM(J8*K8)+J8</f>
        <v>74.739999999999995</v>
      </c>
      <c r="AQ8" s="13"/>
    </row>
    <row r="9" spans="2:43" x14ac:dyDescent="0.25">
      <c r="I9" s="11" t="s">
        <v>22</v>
      </c>
      <c r="J9" s="11">
        <v>0</v>
      </c>
      <c r="K9" s="12">
        <v>0</v>
      </c>
      <c r="L9" s="11">
        <f t="shared" si="0"/>
        <v>0</v>
      </c>
      <c r="AQ9" s="16"/>
    </row>
    <row r="10" spans="2:43" x14ac:dyDescent="0.25">
      <c r="I10" s="11" t="s">
        <v>23</v>
      </c>
      <c r="J10" s="11">
        <v>0</v>
      </c>
      <c r="K10" s="12">
        <v>0</v>
      </c>
      <c r="L10" s="11">
        <f t="shared" si="0"/>
        <v>0</v>
      </c>
    </row>
    <row r="11" spans="2:43" x14ac:dyDescent="0.25">
      <c r="I11" s="15"/>
      <c r="J11" s="15"/>
      <c r="K11" s="15"/>
      <c r="L11" s="15"/>
    </row>
    <row r="14" spans="2:43" ht="16.5" customHeight="1" x14ac:dyDescent="0.25">
      <c r="B14" s="46" t="s">
        <v>68</v>
      </c>
      <c r="C14" s="46" t="s">
        <v>69</v>
      </c>
      <c r="D14" s="46" t="s">
        <v>77</v>
      </c>
      <c r="E14" s="46" t="s">
        <v>78</v>
      </c>
      <c r="F14" s="46" t="s">
        <v>39</v>
      </c>
      <c r="G14" s="46" t="s">
        <v>79</v>
      </c>
      <c r="H14" s="46" t="s">
        <v>37</v>
      </c>
    </row>
    <row r="15" spans="2:43" ht="28.5" customHeight="1" x14ac:dyDescent="0.25">
      <c r="B15" s="39">
        <v>1</v>
      </c>
      <c r="C15" s="40" t="s">
        <v>70</v>
      </c>
      <c r="D15" s="47">
        <f>CPCI_SYSTEM_COSTING!Q21</f>
        <v>742572.82000000007</v>
      </c>
      <c r="E15" s="45">
        <v>0.15</v>
      </c>
      <c r="F15" s="47">
        <f>+SUM(D15*E15)+D15</f>
        <v>853958.74300000002</v>
      </c>
      <c r="G15" s="39">
        <v>20</v>
      </c>
      <c r="H15" s="47">
        <f>+SUM(F15*G15)</f>
        <v>17079174.859999999</v>
      </c>
    </row>
    <row r="16" spans="2:43" ht="43.5" customHeight="1" x14ac:dyDescent="0.25">
      <c r="B16" s="39">
        <v>2</v>
      </c>
      <c r="C16" s="40" t="s">
        <v>71</v>
      </c>
      <c r="D16" s="44" t="str">
        <f>CPCI_SYSTEM_COSTING!Q22</f>
        <v>FOC</v>
      </c>
      <c r="E16" s="39" t="s">
        <v>80</v>
      </c>
      <c r="F16" s="44" t="s">
        <v>80</v>
      </c>
      <c r="G16" s="39">
        <v>1</v>
      </c>
      <c r="H16" s="44" t="s">
        <v>80</v>
      </c>
    </row>
    <row r="17" spans="2:8" ht="57" customHeight="1" x14ac:dyDescent="0.25">
      <c r="B17" s="39">
        <v>3</v>
      </c>
      <c r="C17" s="40" t="s">
        <v>72</v>
      </c>
      <c r="D17" s="47">
        <f>CPCI_SYSTEM_COSTING!Q23</f>
        <v>18000</v>
      </c>
      <c r="E17" s="45">
        <v>0.1</v>
      </c>
      <c r="F17" s="47">
        <f>+SUM(D17*E17)+D17</f>
        <v>19800</v>
      </c>
      <c r="G17" s="39">
        <v>2</v>
      </c>
      <c r="H17" s="47">
        <f>SUM(F17*G17)</f>
        <v>39600</v>
      </c>
    </row>
    <row r="18" spans="2:8" ht="13.5" customHeight="1" x14ac:dyDescent="0.25">
      <c r="B18" s="39">
        <v>4</v>
      </c>
      <c r="C18" s="40" t="s">
        <v>50</v>
      </c>
      <c r="D18" s="47">
        <f>CPCI_SYSTEM_COSTING!Q24</f>
        <v>1600</v>
      </c>
      <c r="E18" s="45">
        <v>0.1</v>
      </c>
      <c r="F18" s="47">
        <f t="shared" ref="F18:F23" si="1">+SUM(D18*E18)+D18</f>
        <v>1760</v>
      </c>
      <c r="G18" s="39">
        <v>5</v>
      </c>
      <c r="H18" s="47">
        <f t="shared" ref="H18:H23" si="2">SUM(F18*G18)</f>
        <v>8800</v>
      </c>
    </row>
    <row r="19" spans="2:8" ht="15.75" customHeight="1" x14ac:dyDescent="0.25">
      <c r="B19" s="39">
        <v>5</v>
      </c>
      <c r="C19" s="40" t="s">
        <v>73</v>
      </c>
      <c r="D19" s="47">
        <v>115875</v>
      </c>
      <c r="E19" s="45">
        <v>0.1</v>
      </c>
      <c r="F19" s="47">
        <f t="shared" si="1"/>
        <v>127462.5</v>
      </c>
      <c r="G19" s="39">
        <v>5</v>
      </c>
      <c r="H19" s="47">
        <f t="shared" si="2"/>
        <v>637312.5</v>
      </c>
    </row>
    <row r="20" spans="2:8" ht="29.25" customHeight="1" x14ac:dyDescent="0.25">
      <c r="B20" s="39">
        <v>6</v>
      </c>
      <c r="C20" s="40" t="s">
        <v>74</v>
      </c>
      <c r="D20" s="47">
        <v>5595</v>
      </c>
      <c r="E20" s="45">
        <v>0.1</v>
      </c>
      <c r="F20" s="47">
        <f t="shared" si="1"/>
        <v>6154.5</v>
      </c>
      <c r="G20" s="39">
        <v>10</v>
      </c>
      <c r="H20" s="47">
        <f t="shared" si="2"/>
        <v>61545</v>
      </c>
    </row>
    <row r="21" spans="2:8" ht="30.75" customHeight="1" x14ac:dyDescent="0.25">
      <c r="B21" s="39">
        <v>7</v>
      </c>
      <c r="C21" s="40" t="s">
        <v>75</v>
      </c>
      <c r="D21" s="47">
        <v>10124</v>
      </c>
      <c r="E21" s="45">
        <v>0.1</v>
      </c>
      <c r="F21" s="47">
        <f t="shared" si="1"/>
        <v>11136.4</v>
      </c>
      <c r="G21" s="39">
        <v>5</v>
      </c>
      <c r="H21" s="47">
        <f t="shared" si="2"/>
        <v>55682</v>
      </c>
    </row>
    <row r="22" spans="2:8" ht="42.75" customHeight="1" x14ac:dyDescent="0.25">
      <c r="B22" s="39">
        <v>8</v>
      </c>
      <c r="C22" s="40" t="s">
        <v>53</v>
      </c>
      <c r="D22" s="47">
        <f>CPCI_SYSTEM_COSTING!Q28</f>
        <v>500</v>
      </c>
      <c r="E22" s="45">
        <v>0.1</v>
      </c>
      <c r="F22" s="47">
        <f t="shared" si="1"/>
        <v>550</v>
      </c>
      <c r="G22" s="39">
        <v>20</v>
      </c>
      <c r="H22" s="47">
        <f t="shared" si="2"/>
        <v>11000</v>
      </c>
    </row>
    <row r="23" spans="2:8" ht="40.5" customHeight="1" x14ac:dyDescent="0.25">
      <c r="B23" s="39">
        <v>9</v>
      </c>
      <c r="C23" s="40" t="s">
        <v>76</v>
      </c>
      <c r="D23" s="47">
        <f>CPCI_SYSTEM_COSTING!Q29</f>
        <v>300</v>
      </c>
      <c r="E23" s="45">
        <v>0.1</v>
      </c>
      <c r="F23" s="47">
        <f t="shared" si="1"/>
        <v>330</v>
      </c>
      <c r="G23" s="39">
        <v>20</v>
      </c>
      <c r="H23" s="47">
        <f t="shared" si="2"/>
        <v>6600</v>
      </c>
    </row>
    <row r="24" spans="2:8" x14ac:dyDescent="0.25">
      <c r="F24" s="9"/>
      <c r="G24" s="9"/>
      <c r="H24" s="57">
        <f>+SUM(H17:H23,H15)</f>
        <v>17899714.359999999</v>
      </c>
    </row>
    <row r="25" spans="2:8" x14ac:dyDescent="0.25">
      <c r="F25" s="58" t="s">
        <v>59</v>
      </c>
      <c r="G25" s="59">
        <v>0.05</v>
      </c>
      <c r="H25" s="41">
        <f>+SUM(H24*G25)</f>
        <v>894985.71799999999</v>
      </c>
    </row>
    <row r="26" spans="2:8" x14ac:dyDescent="0.25">
      <c r="F26" s="9"/>
      <c r="G26" s="9"/>
      <c r="H26" s="60">
        <f>+SUM(H24:H25)</f>
        <v>18794700.077999998</v>
      </c>
    </row>
    <row r="118" spans="2:42" s="1" customFormat="1" ht="45" x14ac:dyDescent="0.25">
      <c r="B118" s="3"/>
      <c r="C118" s="36"/>
      <c r="D118" s="2"/>
      <c r="E118" s="2"/>
      <c r="F118" s="3"/>
      <c r="G118" s="3"/>
      <c r="H118" s="8"/>
      <c r="I118" s="36"/>
      <c r="J118" s="36"/>
      <c r="K118" s="36"/>
      <c r="L118" s="2"/>
      <c r="M118" s="36"/>
      <c r="N118" s="2"/>
      <c r="O118" s="2"/>
      <c r="P118" s="4"/>
      <c r="Q118"/>
      <c r="R118" s="32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 t="s">
        <v>12</v>
      </c>
      <c r="AI118" s="7"/>
      <c r="AJ118" s="8" t="s">
        <v>13</v>
      </c>
      <c r="AK118" s="8" t="s">
        <v>14</v>
      </c>
      <c r="AL118" s="3" t="s">
        <v>15</v>
      </c>
      <c r="AM118" s="3" t="s">
        <v>16</v>
      </c>
      <c r="AN118" s="3" t="s">
        <v>17</v>
      </c>
      <c r="AO118" s="3" t="s">
        <v>18</v>
      </c>
      <c r="AP118" s="3" t="s">
        <v>19</v>
      </c>
    </row>
    <row r="119" spans="2:42" s="1" customFormat="1" x14ac:dyDescent="0.25">
      <c r="B119" s="3"/>
      <c r="C119" s="36"/>
      <c r="D119" s="2"/>
      <c r="E119" s="2"/>
      <c r="F119" s="3"/>
      <c r="G119" s="3"/>
      <c r="H119" s="8"/>
      <c r="I119" s="36"/>
      <c r="J119" s="36"/>
      <c r="K119" s="36"/>
      <c r="L119" s="2"/>
      <c r="M119" s="36"/>
      <c r="N119" s="2"/>
      <c r="O119" s="2"/>
      <c r="P119" s="4"/>
      <c r="Q119"/>
      <c r="R119" s="32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13">
        <v>0</v>
      </c>
      <c r="AI119"/>
      <c r="AJ119" s="14" t="s">
        <v>20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</row>
    <row r="120" spans="2:42" s="1" customFormat="1" x14ac:dyDescent="0.25">
      <c r="B120" s="3"/>
      <c r="C120" s="36"/>
      <c r="D120" s="2"/>
      <c r="E120" s="2"/>
      <c r="F120" s="3"/>
      <c r="G120" s="3"/>
      <c r="H120" s="8"/>
      <c r="I120" s="36"/>
      <c r="J120" s="36"/>
      <c r="K120" s="36"/>
      <c r="L120" s="2"/>
      <c r="M120" s="36"/>
      <c r="N120" s="2"/>
      <c r="O120" s="2"/>
      <c r="P120" s="4"/>
      <c r="Q120"/>
      <c r="R120" s="32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13">
        <v>0.01</v>
      </c>
      <c r="AI120"/>
      <c r="AJ120" t="s">
        <v>21</v>
      </c>
      <c r="AK120" s="13">
        <v>0.01</v>
      </c>
      <c r="AL120" s="1">
        <v>100</v>
      </c>
      <c r="AM120" s="13">
        <v>0.05</v>
      </c>
      <c r="AN120" s="13">
        <v>0.03</v>
      </c>
      <c r="AO120" s="13">
        <v>0.05</v>
      </c>
      <c r="AP120" s="13">
        <v>0.02</v>
      </c>
    </row>
    <row r="121" spans="2:42" s="1" customFormat="1" x14ac:dyDescent="0.25">
      <c r="B121" s="3"/>
      <c r="C121" s="36"/>
      <c r="D121" s="2"/>
      <c r="E121" s="2"/>
      <c r="F121" s="3"/>
      <c r="G121" s="3"/>
      <c r="H121" s="8"/>
      <c r="I121" s="36"/>
      <c r="J121" s="36"/>
      <c r="K121" s="36"/>
      <c r="L121" s="2"/>
      <c r="M121" s="36"/>
      <c r="N121" s="2"/>
      <c r="O121" s="2"/>
      <c r="P121" s="4"/>
      <c r="Q121"/>
      <c r="R121" s="32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16">
        <v>0.02</v>
      </c>
      <c r="AI121"/>
      <c r="AJ121" t="s">
        <v>22</v>
      </c>
      <c r="AK121" s="16">
        <v>0.02</v>
      </c>
      <c r="AL121" s="1">
        <v>150</v>
      </c>
      <c r="AM121" s="16">
        <v>7.0000000000000007E-2</v>
      </c>
      <c r="AN121" s="16">
        <v>0.05</v>
      </c>
      <c r="AO121" s="16">
        <v>0.06</v>
      </c>
      <c r="AP121" s="16">
        <v>0.1</v>
      </c>
    </row>
    <row r="122" spans="2:42" s="1" customFormat="1" x14ac:dyDescent="0.25">
      <c r="B122" s="3"/>
      <c r="C122" s="36"/>
      <c r="D122" s="2"/>
      <c r="E122" s="2"/>
      <c r="F122" s="3"/>
      <c r="G122" s="3"/>
      <c r="H122" s="8"/>
      <c r="I122" s="36"/>
      <c r="J122" s="36"/>
      <c r="K122" s="36"/>
      <c r="L122" s="2"/>
      <c r="M122" s="36"/>
      <c r="N122" s="2"/>
      <c r="O122" s="2"/>
      <c r="P122" s="4"/>
      <c r="Q122"/>
      <c r="R122" s="3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16">
        <v>0.03</v>
      </c>
      <c r="AI122"/>
      <c r="AJ122" t="s">
        <v>23</v>
      </c>
      <c r="AK122" s="16">
        <v>0.03</v>
      </c>
      <c r="AL122" s="1">
        <v>200</v>
      </c>
      <c r="AM122" s="16">
        <v>0.09</v>
      </c>
      <c r="AN122" s="16">
        <v>7.0000000000000007E-2</v>
      </c>
      <c r="AO122" s="16">
        <v>7.0000000000000007E-2</v>
      </c>
    </row>
    <row r="123" spans="2:42" s="1" customFormat="1" x14ac:dyDescent="0.25">
      <c r="B123" s="3"/>
      <c r="C123" s="36"/>
      <c r="D123" s="2"/>
      <c r="E123" s="2"/>
      <c r="F123" s="3"/>
      <c r="G123" s="3"/>
      <c r="H123" s="8"/>
      <c r="I123" s="36"/>
      <c r="J123" s="36"/>
      <c r="K123" s="36"/>
      <c r="L123" s="2"/>
      <c r="M123" s="36"/>
      <c r="N123" s="2"/>
      <c r="O123" s="2"/>
      <c r="P123" s="4"/>
      <c r="Q123"/>
      <c r="R123" s="32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16">
        <v>0.04</v>
      </c>
      <c r="AI123"/>
      <c r="AJ123"/>
      <c r="AK123" s="16">
        <v>0.04</v>
      </c>
      <c r="AL123" s="1">
        <v>250</v>
      </c>
      <c r="AM123" s="16">
        <v>0.1</v>
      </c>
      <c r="AN123" s="16">
        <v>0.1</v>
      </c>
      <c r="AO123" s="16">
        <v>0.08</v>
      </c>
    </row>
    <row r="124" spans="2:42" s="1" customFormat="1" x14ac:dyDescent="0.25">
      <c r="B124" s="3"/>
      <c r="C124" s="36"/>
      <c r="D124" s="2"/>
      <c r="E124" s="2"/>
      <c r="F124" s="3"/>
      <c r="G124" s="3"/>
      <c r="H124" s="8"/>
      <c r="I124" s="36"/>
      <c r="J124" s="36"/>
      <c r="K124" s="36"/>
      <c r="L124" s="2"/>
      <c r="M124" s="36"/>
      <c r="N124" s="2"/>
      <c r="O124" s="2"/>
      <c r="P124" s="4"/>
      <c r="Q124"/>
      <c r="R124" s="32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16">
        <v>0.05</v>
      </c>
      <c r="AI124"/>
      <c r="AJ124"/>
      <c r="AK124" s="16">
        <v>0.05</v>
      </c>
      <c r="AL124" s="1">
        <v>300</v>
      </c>
      <c r="AM124" s="16">
        <v>0.2</v>
      </c>
      <c r="AO124" s="16">
        <v>0.09</v>
      </c>
    </row>
    <row r="125" spans="2:42" s="1" customFormat="1" x14ac:dyDescent="0.25">
      <c r="B125" s="3"/>
      <c r="C125" s="36"/>
      <c r="D125" s="2"/>
      <c r="E125" s="2"/>
      <c r="F125" s="3"/>
      <c r="G125" s="3"/>
      <c r="H125" s="8"/>
      <c r="I125" s="36"/>
      <c r="J125" s="36"/>
      <c r="K125" s="36"/>
      <c r="L125" s="2"/>
      <c r="M125" s="36"/>
      <c r="N125" s="2"/>
      <c r="O125" s="2"/>
      <c r="P125" s="4"/>
      <c r="Q125"/>
      <c r="R125" s="32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16">
        <v>0.06</v>
      </c>
      <c r="AI125"/>
      <c r="AJ125"/>
      <c r="AK125" s="16">
        <v>0.06</v>
      </c>
      <c r="AL125" s="1">
        <v>350</v>
      </c>
      <c r="AO125" s="16">
        <v>0.1</v>
      </c>
    </row>
    <row r="126" spans="2:42" s="1" customFormat="1" x14ac:dyDescent="0.25">
      <c r="B126" s="3"/>
      <c r="C126" s="36"/>
      <c r="D126" s="2"/>
      <c r="E126" s="2"/>
      <c r="F126" s="3"/>
      <c r="G126" s="3"/>
      <c r="H126" s="8"/>
      <c r="I126" s="36"/>
      <c r="J126" s="36"/>
      <c r="K126" s="36"/>
      <c r="L126" s="2"/>
      <c r="M126" s="36"/>
      <c r="N126" s="2"/>
      <c r="O126" s="2"/>
      <c r="P126" s="4"/>
      <c r="Q126"/>
      <c r="R126" s="32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18">
        <v>7.0000000000000007E-2</v>
      </c>
      <c r="AI126" s="36"/>
      <c r="AJ126" s="36"/>
      <c r="AK126" s="18">
        <v>7.0000000000000007E-2</v>
      </c>
      <c r="AL126" s="36">
        <v>400</v>
      </c>
      <c r="AM126" s="36"/>
      <c r="AN126" s="36"/>
      <c r="AO126" s="18">
        <v>0.12</v>
      </c>
      <c r="AP126" s="36"/>
    </row>
    <row r="127" spans="2:42" s="1" customFormat="1" x14ac:dyDescent="0.25">
      <c r="B127" s="3"/>
      <c r="C127" s="36"/>
      <c r="D127" s="2"/>
      <c r="E127" s="2"/>
      <c r="F127" s="3"/>
      <c r="G127" s="3"/>
      <c r="H127" s="8"/>
      <c r="I127" s="36"/>
      <c r="J127" s="36"/>
      <c r="K127" s="36"/>
      <c r="L127" s="2"/>
      <c r="M127" s="36"/>
      <c r="N127" s="2"/>
      <c r="O127" s="2"/>
      <c r="P127" s="4"/>
      <c r="Q127"/>
      <c r="R127" s="32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16">
        <v>0.08</v>
      </c>
      <c r="AI127"/>
      <c r="AJ127"/>
      <c r="AK127" s="16">
        <v>0.08</v>
      </c>
      <c r="AL127" s="1">
        <v>450</v>
      </c>
      <c r="AO127" s="16">
        <v>0.13</v>
      </c>
    </row>
    <row r="128" spans="2:42" s="1" customFormat="1" x14ac:dyDescent="0.25">
      <c r="B128" s="3"/>
      <c r="C128" s="36"/>
      <c r="D128" s="2"/>
      <c r="E128" s="2"/>
      <c r="F128" s="3"/>
      <c r="G128" s="3"/>
      <c r="H128" s="8"/>
      <c r="I128" s="36"/>
      <c r="J128" s="36"/>
      <c r="K128" s="36"/>
      <c r="L128" s="2"/>
      <c r="M128" s="36"/>
      <c r="N128" s="2"/>
      <c r="O128" s="2"/>
      <c r="P128" s="4"/>
      <c r="Q128"/>
      <c r="R128" s="32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16"/>
      <c r="AI128"/>
      <c r="AJ128"/>
      <c r="AK128" s="16">
        <v>0.09</v>
      </c>
      <c r="AL128" s="1">
        <v>500</v>
      </c>
      <c r="AO128" s="16">
        <v>0.14000000000000001</v>
      </c>
    </row>
    <row r="129" spans="2:42" s="1" customFormat="1" x14ac:dyDescent="0.25">
      <c r="B129" s="3"/>
      <c r="C129" s="36"/>
      <c r="D129" s="2"/>
      <c r="E129" s="2"/>
      <c r="F129" s="3"/>
      <c r="G129" s="3"/>
      <c r="H129" s="8"/>
      <c r="I129" s="36"/>
      <c r="J129" s="36"/>
      <c r="K129" s="36"/>
      <c r="L129" s="2"/>
      <c r="M129" s="36"/>
      <c r="N129" s="2"/>
      <c r="O129" s="2"/>
      <c r="P129" s="4"/>
      <c r="Q129"/>
      <c r="R129" s="32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16"/>
      <c r="AI129"/>
      <c r="AJ129"/>
      <c r="AK129" s="16">
        <v>0.1</v>
      </c>
      <c r="AL129" s="1">
        <v>550</v>
      </c>
      <c r="AO129" s="16">
        <v>0.15</v>
      </c>
      <c r="AP129"/>
    </row>
    <row r="130" spans="2:42" s="1" customFormat="1" x14ac:dyDescent="0.25">
      <c r="B130" s="3"/>
      <c r="C130" s="36"/>
      <c r="D130" s="2"/>
      <c r="E130" s="2"/>
      <c r="F130" s="3"/>
      <c r="G130" s="3"/>
      <c r="H130" s="8"/>
      <c r="I130" s="36"/>
      <c r="J130" s="36"/>
      <c r="K130" s="36"/>
      <c r="L130" s="2"/>
      <c r="M130" s="36"/>
      <c r="N130" s="2"/>
      <c r="O130" s="2"/>
      <c r="P130" s="4"/>
      <c r="Q130"/>
      <c r="R130" s="32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I130"/>
      <c r="AJ130"/>
      <c r="AK130" s="16">
        <v>0.11</v>
      </c>
      <c r="AL130" s="1">
        <v>600</v>
      </c>
      <c r="AO130" s="16">
        <v>0.16</v>
      </c>
      <c r="AP130"/>
    </row>
    <row r="131" spans="2:42" s="1" customFormat="1" x14ac:dyDescent="0.25">
      <c r="B131" s="3"/>
      <c r="C131" s="36"/>
      <c r="D131" s="2"/>
      <c r="E131" s="2"/>
      <c r="F131" s="3"/>
      <c r="G131" s="3"/>
      <c r="H131" s="8"/>
      <c r="I131" s="36"/>
      <c r="J131" s="36"/>
      <c r="K131" s="36"/>
      <c r="L131" s="2"/>
      <c r="M131" s="36"/>
      <c r="N131" s="2"/>
      <c r="O131" s="2"/>
      <c r="P131" s="4"/>
      <c r="Q131"/>
      <c r="R131" s="32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I131"/>
      <c r="AJ131"/>
      <c r="AK131" s="16">
        <v>0.12</v>
      </c>
      <c r="AL131" s="1">
        <v>650</v>
      </c>
      <c r="AO131" s="16">
        <v>0.17</v>
      </c>
      <c r="AP131"/>
    </row>
    <row r="132" spans="2:42" s="1" customFormat="1" x14ac:dyDescent="0.25">
      <c r="B132" s="3"/>
      <c r="C132" s="36"/>
      <c r="D132" s="2"/>
      <c r="E132" s="2"/>
      <c r="F132" s="3"/>
      <c r="G132" s="3"/>
      <c r="H132" s="8"/>
      <c r="I132" s="36"/>
      <c r="J132" s="36"/>
      <c r="K132" s="36"/>
      <c r="L132" s="2"/>
      <c r="M132" s="36"/>
      <c r="N132" s="2"/>
      <c r="O132" s="2"/>
      <c r="P132" s="4"/>
      <c r="Q132"/>
      <c r="R132" s="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I132"/>
      <c r="AJ132"/>
      <c r="AK132" s="16">
        <v>0.13</v>
      </c>
      <c r="AL132" s="1">
        <v>700</v>
      </c>
      <c r="AO132" s="16">
        <v>0.18</v>
      </c>
      <c r="AP132"/>
    </row>
    <row r="133" spans="2:42" s="1" customFormat="1" x14ac:dyDescent="0.25">
      <c r="B133" s="3"/>
      <c r="C133" s="36"/>
      <c r="D133" s="2"/>
      <c r="E133" s="2"/>
      <c r="F133" s="3"/>
      <c r="G133" s="3"/>
      <c r="H133" s="8"/>
      <c r="I133" s="36"/>
      <c r="J133" s="36"/>
      <c r="K133" s="36"/>
      <c r="L133" s="2"/>
      <c r="M133" s="36"/>
      <c r="N133" s="2"/>
      <c r="O133" s="2"/>
      <c r="P133" s="4"/>
      <c r="Q133"/>
      <c r="R133" s="32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I133"/>
      <c r="AJ133"/>
      <c r="AK133" s="16">
        <v>0.14000000000000001</v>
      </c>
      <c r="AL133" s="1">
        <v>750</v>
      </c>
      <c r="AO133" s="16">
        <v>0.2</v>
      </c>
      <c r="AP133"/>
    </row>
    <row r="134" spans="2:42" s="1" customFormat="1" x14ac:dyDescent="0.25">
      <c r="B134" s="3"/>
      <c r="C134" s="36"/>
      <c r="D134" s="2"/>
      <c r="E134" s="2"/>
      <c r="F134" s="3"/>
      <c r="G134" s="3"/>
      <c r="H134" s="8"/>
      <c r="I134" s="36"/>
      <c r="J134" s="36"/>
      <c r="K134" s="36"/>
      <c r="L134" s="2"/>
      <c r="M134" s="36"/>
      <c r="N134" s="2"/>
      <c r="O134" s="2"/>
      <c r="P134" s="4"/>
      <c r="Q134"/>
      <c r="R134" s="32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I134"/>
      <c r="AJ134"/>
      <c r="AK134" s="16">
        <v>0.15</v>
      </c>
      <c r="AL134" s="1">
        <v>800</v>
      </c>
      <c r="AO134" s="16">
        <v>0.22</v>
      </c>
      <c r="AP134"/>
    </row>
    <row r="135" spans="2:42" s="1" customFormat="1" x14ac:dyDescent="0.25">
      <c r="B135" s="3"/>
      <c r="C135" s="36"/>
      <c r="D135" s="2"/>
      <c r="E135" s="2"/>
      <c r="F135" s="3"/>
      <c r="G135" s="3"/>
      <c r="H135" s="8"/>
      <c r="I135" s="36"/>
      <c r="J135" s="36"/>
      <c r="K135" s="36"/>
      <c r="L135" s="2"/>
      <c r="M135" s="36"/>
      <c r="N135" s="2"/>
      <c r="O135" s="2"/>
      <c r="P135" s="4"/>
      <c r="Q135"/>
      <c r="R135" s="32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I135"/>
      <c r="AJ135"/>
      <c r="AK135" s="16">
        <v>0.16</v>
      </c>
      <c r="AL135" s="1">
        <v>850</v>
      </c>
      <c r="AO135" s="16">
        <v>0.27</v>
      </c>
      <c r="AP135"/>
    </row>
    <row r="136" spans="2:42" s="1" customFormat="1" x14ac:dyDescent="0.25">
      <c r="B136" s="3"/>
      <c r="C136" s="36"/>
      <c r="D136" s="2"/>
      <c r="E136" s="2"/>
      <c r="F136" s="3"/>
      <c r="G136" s="3"/>
      <c r="H136" s="8"/>
      <c r="I136" s="36"/>
      <c r="J136" s="36"/>
      <c r="K136" s="36"/>
      <c r="L136" s="2"/>
      <c r="M136" s="36"/>
      <c r="N136" s="2"/>
      <c r="O136" s="2"/>
      <c r="P136" s="4"/>
      <c r="Q136"/>
      <c r="R136" s="32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I136"/>
      <c r="AJ136"/>
      <c r="AK136" s="16">
        <v>0.17</v>
      </c>
      <c r="AL136" s="1">
        <v>900</v>
      </c>
      <c r="AO136" s="16">
        <v>0.3</v>
      </c>
      <c r="AP136"/>
    </row>
    <row r="137" spans="2:42" s="1" customFormat="1" x14ac:dyDescent="0.25">
      <c r="B137" s="3"/>
      <c r="C137" s="36"/>
      <c r="D137" s="2"/>
      <c r="E137" s="2"/>
      <c r="F137" s="3"/>
      <c r="G137" s="3"/>
      <c r="H137" s="8"/>
      <c r="I137" s="36"/>
      <c r="J137" s="36"/>
      <c r="K137" s="36"/>
      <c r="L137" s="2"/>
      <c r="M137" s="36"/>
      <c r="N137" s="2"/>
      <c r="O137" s="2"/>
      <c r="P137" s="4"/>
      <c r="Q137"/>
      <c r="R137" s="32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I137"/>
      <c r="AJ137"/>
      <c r="AK137" s="16">
        <v>0.18</v>
      </c>
      <c r="AL137" s="1">
        <v>950</v>
      </c>
      <c r="AO137" s="16">
        <v>0.32</v>
      </c>
      <c r="AP137"/>
    </row>
    <row r="138" spans="2:42" s="1" customFormat="1" x14ac:dyDescent="0.25">
      <c r="B138" s="3"/>
      <c r="C138" s="36"/>
      <c r="D138" s="2"/>
      <c r="E138" s="2"/>
      <c r="F138" s="3"/>
      <c r="G138" s="3"/>
      <c r="H138" s="8"/>
      <c r="I138" s="36"/>
      <c r="J138" s="36"/>
      <c r="K138" s="36"/>
      <c r="L138" s="2"/>
      <c r="M138" s="36"/>
      <c r="N138" s="2"/>
      <c r="O138" s="2"/>
      <c r="P138" s="4"/>
      <c r="Q138"/>
      <c r="R138" s="32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I138"/>
      <c r="AJ138"/>
      <c r="AK138" s="16">
        <v>0.19</v>
      </c>
      <c r="AL138" s="1">
        <v>1000</v>
      </c>
      <c r="AO138" s="16">
        <v>0.35</v>
      </c>
      <c r="AP138"/>
    </row>
    <row r="139" spans="2:42" s="1" customFormat="1" x14ac:dyDescent="0.25">
      <c r="B139" s="3"/>
      <c r="C139" s="36"/>
      <c r="D139" s="2"/>
      <c r="E139" s="2"/>
      <c r="F139" s="3"/>
      <c r="G139" s="3"/>
      <c r="H139" s="8"/>
      <c r="I139" s="36"/>
      <c r="J139" s="36"/>
      <c r="K139" s="36"/>
      <c r="L139" s="2"/>
      <c r="M139" s="36"/>
      <c r="N139" s="2"/>
      <c r="O139" s="2"/>
      <c r="P139" s="4"/>
      <c r="Q139"/>
      <c r="R139" s="32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I139"/>
      <c r="AJ139"/>
      <c r="AK139" s="16">
        <v>0.2</v>
      </c>
      <c r="AL139" s="1">
        <v>1200</v>
      </c>
      <c r="AO139" s="16">
        <v>0.37</v>
      </c>
      <c r="AP139"/>
    </row>
    <row r="140" spans="2:42" s="1" customFormat="1" x14ac:dyDescent="0.25">
      <c r="B140" s="3"/>
      <c r="C140" s="36"/>
      <c r="D140" s="2"/>
      <c r="E140" s="2"/>
      <c r="F140" s="3"/>
      <c r="G140" s="3"/>
      <c r="H140" s="8"/>
      <c r="I140" s="36"/>
      <c r="J140" s="36"/>
      <c r="K140" s="36"/>
      <c r="L140" s="2"/>
      <c r="M140" s="36"/>
      <c r="N140" s="2"/>
      <c r="O140" s="2"/>
      <c r="P140" s="4"/>
      <c r="Q140"/>
      <c r="R140" s="32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I140"/>
      <c r="AJ140"/>
      <c r="AK140" s="16">
        <v>0.25</v>
      </c>
      <c r="AL140" s="1">
        <v>1500</v>
      </c>
      <c r="AO140" s="16">
        <v>0.4</v>
      </c>
      <c r="AP140"/>
    </row>
    <row r="141" spans="2:42" s="1" customFormat="1" x14ac:dyDescent="0.25">
      <c r="B141" s="3"/>
      <c r="C141" s="36"/>
      <c r="D141" s="2"/>
      <c r="E141" s="2"/>
      <c r="F141" s="3"/>
      <c r="G141" s="3"/>
      <c r="H141" s="8"/>
      <c r="I141" s="36"/>
      <c r="J141" s="36"/>
      <c r="K141" s="36"/>
      <c r="L141" s="2"/>
      <c r="M141" s="36"/>
      <c r="N141" s="2"/>
      <c r="O141" s="2"/>
      <c r="P141" s="4"/>
      <c r="Q141"/>
      <c r="R141" s="32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I141"/>
      <c r="AJ141"/>
      <c r="AK141" s="16">
        <v>0.3</v>
      </c>
      <c r="AL141" s="1">
        <v>1800</v>
      </c>
      <c r="AO141" s="16">
        <v>0.45</v>
      </c>
      <c r="AP141"/>
    </row>
    <row r="142" spans="2:42" s="1" customFormat="1" x14ac:dyDescent="0.25">
      <c r="B142" s="3"/>
      <c r="C142" s="36"/>
      <c r="D142" s="2"/>
      <c r="E142" s="2"/>
      <c r="F142" s="3"/>
      <c r="G142" s="3"/>
      <c r="H142" s="8"/>
      <c r="I142" s="36"/>
      <c r="J142" s="36"/>
      <c r="K142" s="36"/>
      <c r="L142" s="2"/>
      <c r="M142" s="36"/>
      <c r="N142" s="2"/>
      <c r="O142" s="2"/>
      <c r="P142" s="4"/>
      <c r="Q142"/>
      <c r="R142" s="3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I142"/>
      <c r="AJ142"/>
      <c r="AK142"/>
      <c r="AL142" s="1">
        <v>2000</v>
      </c>
      <c r="AO142" s="16">
        <v>0.5</v>
      </c>
      <c r="AP142"/>
    </row>
    <row r="143" spans="2:42" s="1" customFormat="1" x14ac:dyDescent="0.25">
      <c r="B143" s="3"/>
      <c r="C143" s="36"/>
      <c r="D143" s="2"/>
      <c r="E143" s="2"/>
      <c r="F143" s="3"/>
      <c r="G143" s="3"/>
      <c r="H143" s="8"/>
      <c r="I143" s="36"/>
      <c r="J143" s="36"/>
      <c r="K143" s="36"/>
      <c r="L143" s="2"/>
      <c r="M143" s="36"/>
      <c r="N143" s="2"/>
      <c r="O143" s="2"/>
      <c r="P143" s="4"/>
      <c r="Q143"/>
      <c r="R143" s="32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I143"/>
      <c r="AJ143"/>
      <c r="AK143"/>
      <c r="AL143" s="1">
        <v>2200</v>
      </c>
      <c r="AO143" s="16">
        <v>0.55000000000000004</v>
      </c>
      <c r="AP143"/>
    </row>
    <row r="144" spans="2:42" s="1" customFormat="1" x14ac:dyDescent="0.25">
      <c r="B144" s="3"/>
      <c r="C144" s="36"/>
      <c r="D144" s="2"/>
      <c r="E144" s="2"/>
      <c r="F144" s="3"/>
      <c r="G144" s="3"/>
      <c r="H144" s="8"/>
      <c r="I144" s="36"/>
      <c r="J144" s="36"/>
      <c r="K144" s="36"/>
      <c r="L144" s="2"/>
      <c r="M144" s="36"/>
      <c r="N144" s="2"/>
      <c r="O144" s="2"/>
      <c r="P144" s="4"/>
      <c r="Q144"/>
      <c r="R144" s="32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I144"/>
      <c r="AJ144"/>
      <c r="AK144"/>
      <c r="AL144" s="1">
        <v>2500</v>
      </c>
      <c r="AO144" s="16">
        <v>0.65</v>
      </c>
      <c r="AP144"/>
    </row>
    <row r="145" spans="2:42" s="1" customFormat="1" x14ac:dyDescent="0.25">
      <c r="B145" s="3"/>
      <c r="C145" s="36"/>
      <c r="D145" s="2"/>
      <c r="E145" s="2"/>
      <c r="F145" s="3"/>
      <c r="G145" s="3"/>
      <c r="H145" s="8"/>
      <c r="I145" s="36"/>
      <c r="J145" s="36"/>
      <c r="K145" s="36"/>
      <c r="L145" s="2"/>
      <c r="M145" s="36"/>
      <c r="N145" s="2"/>
      <c r="O145" s="2"/>
      <c r="P145" s="4"/>
      <c r="Q145"/>
      <c r="R145" s="32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1">
        <v>2800</v>
      </c>
      <c r="AO145" s="16">
        <v>0.7</v>
      </c>
      <c r="AP145"/>
    </row>
    <row r="146" spans="2:42" s="1" customFormat="1" x14ac:dyDescent="0.25">
      <c r="B146" s="3"/>
      <c r="C146" s="36"/>
      <c r="D146" s="2"/>
      <c r="E146" s="2"/>
      <c r="F146" s="3"/>
      <c r="G146" s="3"/>
      <c r="H146" s="8"/>
      <c r="I146" s="36"/>
      <c r="J146" s="36"/>
      <c r="K146" s="36"/>
      <c r="L146" s="2"/>
      <c r="M146" s="36"/>
      <c r="N146" s="2"/>
      <c r="O146" s="2"/>
      <c r="P146" s="4"/>
      <c r="Q146"/>
      <c r="R146" s="32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1">
        <v>3000</v>
      </c>
      <c r="AO146" s="16">
        <v>0.75</v>
      </c>
      <c r="AP146"/>
    </row>
    <row r="147" spans="2:42" s="1" customFormat="1" x14ac:dyDescent="0.25">
      <c r="B147" s="3"/>
      <c r="C147" s="36"/>
      <c r="D147" s="2"/>
      <c r="E147" s="2"/>
      <c r="F147" s="3"/>
      <c r="G147" s="3"/>
      <c r="H147" s="8"/>
      <c r="I147" s="36"/>
      <c r="J147" s="36"/>
      <c r="K147" s="36"/>
      <c r="L147" s="2"/>
      <c r="M147" s="36"/>
      <c r="N147" s="2"/>
      <c r="O147" s="2"/>
      <c r="P147" s="4"/>
      <c r="Q147"/>
      <c r="R147" s="32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1">
        <v>3200</v>
      </c>
      <c r="AO147" s="16">
        <v>0.8</v>
      </c>
      <c r="AP147"/>
    </row>
    <row r="148" spans="2:42" s="1" customFormat="1" x14ac:dyDescent="0.25">
      <c r="B148" s="3"/>
      <c r="C148" s="36"/>
      <c r="D148" s="2"/>
      <c r="E148" s="2"/>
      <c r="F148" s="3"/>
      <c r="G148" s="3"/>
      <c r="H148" s="8"/>
      <c r="I148" s="36"/>
      <c r="J148" s="36"/>
      <c r="K148" s="36"/>
      <c r="L148" s="2"/>
      <c r="M148" s="36"/>
      <c r="N148" s="2"/>
      <c r="O148" s="2"/>
      <c r="P148" s="4"/>
      <c r="Q148"/>
      <c r="R148" s="32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1">
        <v>3400</v>
      </c>
      <c r="AO148" s="16">
        <v>0.85</v>
      </c>
      <c r="AP148"/>
    </row>
    <row r="149" spans="2:42" s="1" customFormat="1" x14ac:dyDescent="0.25">
      <c r="B149" s="3"/>
      <c r="C149" s="36"/>
      <c r="D149" s="2"/>
      <c r="E149" s="2"/>
      <c r="F149" s="3"/>
      <c r="G149" s="3"/>
      <c r="H149" s="8"/>
      <c r="I149" s="36"/>
      <c r="J149" s="36"/>
      <c r="K149" s="36"/>
      <c r="L149" s="2"/>
      <c r="M149" s="36"/>
      <c r="N149" s="2"/>
      <c r="O149" s="2"/>
      <c r="P149" s="4"/>
      <c r="Q149"/>
      <c r="R149" s="32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1">
        <v>3500</v>
      </c>
      <c r="AO149" s="16">
        <v>0.9</v>
      </c>
      <c r="AP149"/>
    </row>
    <row r="150" spans="2:42" s="1" customFormat="1" x14ac:dyDescent="0.25">
      <c r="B150" s="3"/>
      <c r="C150" s="36"/>
      <c r="D150" s="2"/>
      <c r="E150" s="2"/>
      <c r="F150" s="3"/>
      <c r="G150" s="3"/>
      <c r="H150" s="8"/>
      <c r="I150" s="36"/>
      <c r="J150" s="36"/>
      <c r="K150" s="36"/>
      <c r="L150" s="2"/>
      <c r="M150" s="36"/>
      <c r="N150" s="2"/>
      <c r="O150" s="2"/>
      <c r="P150" s="4"/>
      <c r="Q150"/>
      <c r="R150" s="32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1">
        <v>4000</v>
      </c>
      <c r="AO150" s="16">
        <v>0.95</v>
      </c>
      <c r="AP150"/>
    </row>
    <row r="151" spans="2:42" s="1" customFormat="1" x14ac:dyDescent="0.25">
      <c r="B151" s="3"/>
      <c r="C151" s="36"/>
      <c r="D151" s="2"/>
      <c r="E151" s="2"/>
      <c r="F151" s="3"/>
      <c r="G151" s="3"/>
      <c r="H151" s="8"/>
      <c r="I151" s="36"/>
      <c r="J151" s="36"/>
      <c r="K151" s="36"/>
      <c r="L151" s="2"/>
      <c r="M151" s="36"/>
      <c r="N151" s="2"/>
      <c r="O151" s="2"/>
      <c r="P151" s="4"/>
      <c r="Q151"/>
      <c r="R151" s="32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1">
        <v>4200</v>
      </c>
      <c r="AO151" s="16">
        <v>1</v>
      </c>
      <c r="AP151"/>
    </row>
    <row r="152" spans="2:42" s="1" customFormat="1" x14ac:dyDescent="0.25">
      <c r="B152" s="3"/>
      <c r="C152" s="36"/>
      <c r="D152" s="2"/>
      <c r="E152" s="2"/>
      <c r="F152" s="3"/>
      <c r="G152" s="3"/>
      <c r="H152" s="8"/>
      <c r="I152" s="36"/>
      <c r="J152" s="36"/>
      <c r="K152" s="36"/>
      <c r="L152" s="2"/>
      <c r="M152" s="36"/>
      <c r="N152" s="2"/>
      <c r="O152" s="2"/>
      <c r="P152" s="4"/>
      <c r="Q152"/>
      <c r="R152" s="3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1">
        <v>4500</v>
      </c>
      <c r="AO152" s="16">
        <v>1.5</v>
      </c>
      <c r="AP152"/>
    </row>
    <row r="153" spans="2:42" s="1" customFormat="1" x14ac:dyDescent="0.25">
      <c r="B153" s="3"/>
      <c r="C153" s="36"/>
      <c r="D153" s="2"/>
      <c r="E153" s="2"/>
      <c r="F153" s="3"/>
      <c r="G153" s="3"/>
      <c r="H153" s="8"/>
      <c r="I153" s="36"/>
      <c r="J153" s="36"/>
      <c r="K153" s="36"/>
      <c r="L153" s="2"/>
      <c r="M153" s="36"/>
      <c r="N153" s="2"/>
      <c r="O153" s="2"/>
      <c r="P153" s="4"/>
      <c r="Q153"/>
      <c r="R153" s="32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1">
        <v>4800</v>
      </c>
      <c r="AO153" s="16">
        <v>2</v>
      </c>
      <c r="AP153"/>
    </row>
    <row r="154" spans="2:42" s="1" customFormat="1" x14ac:dyDescent="0.25">
      <c r="B154" s="3"/>
      <c r="C154" s="36"/>
      <c r="D154" s="2"/>
      <c r="E154" s="2"/>
      <c r="F154" s="3"/>
      <c r="G154" s="3"/>
      <c r="H154" s="8"/>
      <c r="I154" s="36"/>
      <c r="J154" s="36"/>
      <c r="K154" s="36"/>
      <c r="L154" s="2"/>
      <c r="M154" s="36"/>
      <c r="N154" s="2"/>
      <c r="O154" s="2"/>
      <c r="P154" s="4"/>
      <c r="Q154"/>
      <c r="R154" s="32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1">
        <v>5000</v>
      </c>
      <c r="AO154" s="16">
        <v>2.5</v>
      </c>
      <c r="AP154"/>
    </row>
    <row r="155" spans="2:42" s="1" customFormat="1" x14ac:dyDescent="0.25">
      <c r="B155" s="3"/>
      <c r="C155" s="36"/>
      <c r="D155" s="2"/>
      <c r="E155" s="2"/>
      <c r="F155" s="3"/>
      <c r="G155" s="3"/>
      <c r="H155" s="8"/>
      <c r="I155" s="36"/>
      <c r="J155" s="36"/>
      <c r="K155" s="36"/>
      <c r="L155" s="2"/>
      <c r="M155" s="36"/>
      <c r="N155" s="2"/>
      <c r="O155" s="2"/>
      <c r="P155" s="4"/>
      <c r="Q155"/>
      <c r="R155" s="32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1">
        <v>6500</v>
      </c>
      <c r="AO155" s="16">
        <v>3</v>
      </c>
      <c r="AP155"/>
    </row>
    <row r="156" spans="2:42" s="1" customFormat="1" x14ac:dyDescent="0.25">
      <c r="B156" s="3"/>
      <c r="C156" s="36"/>
      <c r="D156" s="2"/>
      <c r="E156" s="2"/>
      <c r="F156" s="3"/>
      <c r="G156" s="3"/>
      <c r="H156" s="8"/>
      <c r="I156" s="36"/>
      <c r="J156" s="36"/>
      <c r="K156" s="36"/>
      <c r="L156" s="2"/>
      <c r="M156" s="36"/>
      <c r="N156" s="2"/>
      <c r="O156" s="2"/>
      <c r="P156" s="4"/>
      <c r="Q156"/>
      <c r="R156" s="32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1">
        <v>7000</v>
      </c>
      <c r="AO156" s="16">
        <v>3.5</v>
      </c>
      <c r="AP156"/>
    </row>
    <row r="157" spans="2:42" s="1" customFormat="1" x14ac:dyDescent="0.25">
      <c r="B157" s="3"/>
      <c r="C157" s="36"/>
      <c r="D157" s="2"/>
      <c r="E157" s="2"/>
      <c r="F157" s="3"/>
      <c r="G157" s="3"/>
      <c r="H157" s="8"/>
      <c r="I157" s="36"/>
      <c r="J157" s="36"/>
      <c r="K157" s="36"/>
      <c r="L157" s="2"/>
      <c r="M157" s="36"/>
      <c r="N157" s="2"/>
      <c r="O157" s="2"/>
      <c r="P157" s="4"/>
      <c r="Q157"/>
      <c r="R157" s="32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1">
        <v>7500</v>
      </c>
      <c r="AO157" s="16">
        <v>4</v>
      </c>
      <c r="AP157"/>
    </row>
    <row r="158" spans="2:42" s="1" customFormat="1" x14ac:dyDescent="0.25">
      <c r="B158" s="3"/>
      <c r="C158" s="36"/>
      <c r="D158" s="2"/>
      <c r="E158" s="2"/>
      <c r="F158" s="3"/>
      <c r="G158" s="3"/>
      <c r="H158" s="8"/>
      <c r="I158" s="36"/>
      <c r="J158" s="36"/>
      <c r="K158" s="36"/>
      <c r="L158" s="2"/>
      <c r="M158" s="36"/>
      <c r="N158" s="2"/>
      <c r="O158" s="2"/>
      <c r="P158" s="4"/>
      <c r="Q158"/>
      <c r="R158" s="32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1">
        <v>8000</v>
      </c>
      <c r="AO158" s="16">
        <v>4.5</v>
      </c>
      <c r="AP158"/>
    </row>
    <row r="159" spans="2:42" s="1" customFormat="1" x14ac:dyDescent="0.25">
      <c r="B159" s="3"/>
      <c r="C159" s="36"/>
      <c r="D159" s="2"/>
      <c r="E159" s="2"/>
      <c r="F159" s="3"/>
      <c r="G159" s="3"/>
      <c r="H159" s="8"/>
      <c r="I159" s="36"/>
      <c r="J159" s="36"/>
      <c r="K159" s="36"/>
      <c r="L159" s="2"/>
      <c r="M159" s="36"/>
      <c r="N159" s="2"/>
      <c r="O159" s="2"/>
      <c r="P159" s="4"/>
      <c r="Q159"/>
      <c r="R159" s="32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1">
        <v>8500</v>
      </c>
      <c r="AO159" s="16">
        <v>5</v>
      </c>
      <c r="AP159"/>
    </row>
    <row r="160" spans="2:42" s="1" customFormat="1" x14ac:dyDescent="0.25">
      <c r="B160" s="3"/>
      <c r="C160" s="36"/>
      <c r="D160" s="2"/>
      <c r="E160" s="2"/>
      <c r="F160" s="3"/>
      <c r="G160" s="3"/>
      <c r="H160" s="8"/>
      <c r="I160" s="36"/>
      <c r="J160" s="36"/>
      <c r="K160" s="36"/>
      <c r="L160" s="2"/>
      <c r="M160" s="36"/>
      <c r="N160" s="2"/>
      <c r="O160" s="2"/>
      <c r="P160" s="4"/>
      <c r="Q160"/>
      <c r="R160" s="32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1">
        <v>9000</v>
      </c>
      <c r="AO160" s="16">
        <v>6</v>
      </c>
      <c r="AP160"/>
    </row>
    <row r="161" spans="2:42" s="1" customFormat="1" x14ac:dyDescent="0.25">
      <c r="B161" s="3"/>
      <c r="C161" s="36"/>
      <c r="D161" s="2"/>
      <c r="E161" s="2"/>
      <c r="F161" s="3"/>
      <c r="G161" s="3"/>
      <c r="H161" s="8"/>
      <c r="I161" s="36"/>
      <c r="J161" s="36"/>
      <c r="K161" s="36"/>
      <c r="L161" s="2"/>
      <c r="M161" s="36"/>
      <c r="N161" s="2"/>
      <c r="O161" s="2"/>
      <c r="P161" s="4"/>
      <c r="Q161"/>
      <c r="R161" s="32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1">
        <v>9500</v>
      </c>
      <c r="AM161"/>
      <c r="AN161"/>
      <c r="AO161"/>
      <c r="AP161"/>
    </row>
    <row r="162" spans="2:42" s="1" customFormat="1" x14ac:dyDescent="0.25">
      <c r="B162" s="3"/>
      <c r="C162" s="36"/>
      <c r="D162" s="2"/>
      <c r="E162" s="2"/>
      <c r="F162" s="3"/>
      <c r="G162" s="3"/>
      <c r="H162" s="8"/>
      <c r="I162" s="36"/>
      <c r="J162" s="36"/>
      <c r="K162" s="36"/>
      <c r="L162" s="2"/>
      <c r="M162" s="36"/>
      <c r="N162" s="2"/>
      <c r="O162" s="2"/>
      <c r="P162" s="4"/>
      <c r="Q162"/>
      <c r="R162" s="3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">
        <v>10000</v>
      </c>
      <c r="AM162"/>
      <c r="AN162"/>
      <c r="AO162"/>
      <c r="AP162"/>
    </row>
    <row r="163" spans="2:42" s="1" customFormat="1" x14ac:dyDescent="0.25">
      <c r="B163" s="3"/>
      <c r="C163" s="36"/>
      <c r="D163" s="2"/>
      <c r="E163" s="2"/>
      <c r="F163" s="3"/>
      <c r="G163" s="3"/>
      <c r="H163" s="8"/>
      <c r="I163" s="36"/>
      <c r="J163" s="36"/>
      <c r="K163" s="36"/>
      <c r="L163" s="2"/>
      <c r="M163" s="36"/>
      <c r="N163" s="2"/>
      <c r="O163" s="2"/>
      <c r="P163" s="4"/>
      <c r="Q163"/>
      <c r="R163" s="32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1">
        <v>12000</v>
      </c>
      <c r="AM163"/>
      <c r="AN163"/>
      <c r="AO163"/>
      <c r="AP163"/>
    </row>
    <row r="164" spans="2:42" s="1" customFormat="1" x14ac:dyDescent="0.25">
      <c r="B164" s="3"/>
      <c r="C164" s="36"/>
      <c r="D164" s="2"/>
      <c r="E164" s="2"/>
      <c r="F164" s="3"/>
      <c r="G164" s="3"/>
      <c r="H164" s="8"/>
      <c r="I164" s="36"/>
      <c r="J164" s="36"/>
      <c r="K164" s="36"/>
      <c r="L164" s="2"/>
      <c r="M164" s="36"/>
      <c r="N164" s="2"/>
      <c r="O164" s="2"/>
      <c r="P164" s="4"/>
      <c r="Q164"/>
      <c r="R164" s="32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1">
        <v>15000</v>
      </c>
      <c r="AM164"/>
      <c r="AN164"/>
      <c r="AO164"/>
      <c r="AP164"/>
    </row>
    <row r="165" spans="2:42" s="1" customFormat="1" x14ac:dyDescent="0.25">
      <c r="B165" s="3"/>
      <c r="C165" s="36"/>
      <c r="D165" s="2"/>
      <c r="E165" s="2"/>
      <c r="F165" s="3"/>
      <c r="G165" s="3"/>
      <c r="H165" s="8"/>
      <c r="I165" s="36"/>
      <c r="J165" s="36"/>
      <c r="K165" s="36"/>
      <c r="L165" s="2"/>
      <c r="M165" s="36"/>
      <c r="N165" s="2"/>
      <c r="O165" s="2"/>
      <c r="P165" s="4"/>
      <c r="Q165"/>
      <c r="R165" s="32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1">
        <v>18000</v>
      </c>
      <c r="AM165"/>
      <c r="AN165"/>
      <c r="AO165"/>
      <c r="AP165"/>
    </row>
    <row r="166" spans="2:42" s="1" customFormat="1" x14ac:dyDescent="0.25">
      <c r="B166" s="3"/>
      <c r="C166" s="36"/>
      <c r="D166" s="2"/>
      <c r="E166" s="2"/>
      <c r="F166" s="3"/>
      <c r="G166" s="3"/>
      <c r="H166" s="8"/>
      <c r="I166" s="36"/>
      <c r="J166" s="36"/>
      <c r="K166" s="36"/>
      <c r="L166" s="2"/>
      <c r="M166" s="36"/>
      <c r="N166" s="2"/>
      <c r="O166" s="2"/>
      <c r="P166" s="4"/>
      <c r="Q166"/>
      <c r="R166" s="32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1">
        <v>20000</v>
      </c>
      <c r="AM166"/>
      <c r="AN166"/>
      <c r="AO166"/>
      <c r="AP166"/>
    </row>
    <row r="167" spans="2:42" s="1" customFormat="1" x14ac:dyDescent="0.25">
      <c r="B167" s="3"/>
      <c r="C167" s="36"/>
      <c r="D167" s="2"/>
      <c r="E167" s="2"/>
      <c r="F167" s="3"/>
      <c r="G167" s="3"/>
      <c r="H167" s="8"/>
      <c r="I167" s="36"/>
      <c r="J167" s="36"/>
      <c r="K167" s="36"/>
      <c r="L167" s="2"/>
      <c r="M167" s="36"/>
      <c r="N167" s="2"/>
      <c r="O167" s="2"/>
      <c r="P167" s="4"/>
      <c r="Q167"/>
      <c r="R167" s="32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1">
        <v>25000</v>
      </c>
      <c r="AM167"/>
      <c r="AN167"/>
      <c r="AO167"/>
      <c r="AP167"/>
    </row>
    <row r="168" spans="2:42" s="1" customFormat="1" x14ac:dyDescent="0.25">
      <c r="B168" s="3"/>
      <c r="C168" s="36"/>
      <c r="D168" s="2"/>
      <c r="E168" s="2"/>
      <c r="F168" s="3"/>
      <c r="G168" s="3"/>
      <c r="H168" s="8"/>
      <c r="I168" s="36"/>
      <c r="J168" s="36"/>
      <c r="K168" s="36"/>
      <c r="L168" s="2"/>
      <c r="M168" s="36"/>
      <c r="N168" s="2"/>
      <c r="O168" s="2"/>
      <c r="P168" s="4"/>
      <c r="Q168"/>
      <c r="R168" s="32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1">
        <v>30000</v>
      </c>
      <c r="AM168"/>
      <c r="AN168"/>
      <c r="AO168"/>
      <c r="AP168"/>
    </row>
    <row r="169" spans="2:42" s="1" customFormat="1" x14ac:dyDescent="0.25">
      <c r="B169" s="3"/>
      <c r="C169" s="36"/>
      <c r="D169" s="2"/>
      <c r="E169" s="2"/>
      <c r="F169" s="3"/>
      <c r="G169" s="3"/>
      <c r="H169" s="8"/>
      <c r="I169" s="36"/>
      <c r="J169" s="36"/>
      <c r="K169" s="36"/>
      <c r="L169" s="2"/>
      <c r="M169" s="36"/>
      <c r="N169" s="2"/>
      <c r="O169" s="2"/>
      <c r="P169" s="4"/>
      <c r="Q169"/>
      <c r="R169" s="32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1">
        <v>35000</v>
      </c>
      <c r="AM169"/>
      <c r="AN169"/>
      <c r="AO169"/>
      <c r="AP169"/>
    </row>
  </sheetData>
  <mergeCells count="2">
    <mergeCell ref="B2:Q3"/>
    <mergeCell ref="J5:L5"/>
  </mergeCells>
  <dataValidations count="3">
    <dataValidation type="list" allowBlank="1" showInputMessage="1" showErrorMessage="1" sqref="I7:I11" xr:uid="{C9E4EAB5-CFC8-42E7-A8FD-2CA2B1F1BAB2}">
      <formula1>$AK$120:$AK$123</formula1>
    </dataValidation>
    <dataValidation type="list" allowBlank="1" showInputMessage="1" showErrorMessage="1" sqref="K11" xr:uid="{463CDC5C-1289-49E1-A4B3-AB1CD6B0FB6B}">
      <formula1>$AH$118:$AH$127</formula1>
    </dataValidation>
    <dataValidation type="list" allowBlank="1" showInputMessage="1" showErrorMessage="1" sqref="K7:K10" xr:uid="{3FCD8704-B7D1-4CA3-8DE6-E1D3639EF819}">
      <formula1>$AH$119:$AH$127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191"/>
  <sheetViews>
    <sheetView topLeftCell="C12" zoomScale="70" zoomScaleNormal="70" workbookViewId="0">
      <selection activeCell="E19" sqref="E19"/>
    </sheetView>
  </sheetViews>
  <sheetFormatPr defaultRowHeight="15" x14ac:dyDescent="0.25"/>
  <cols>
    <col min="1" max="1" width="2.85546875" customWidth="1"/>
    <col min="2" max="2" width="9.5703125" style="3" customWidth="1"/>
    <col min="3" max="3" width="18.5703125" style="36" customWidth="1"/>
    <col min="4" max="4" width="17.140625" style="2" customWidth="1"/>
    <col min="5" max="5" width="26.140625" style="2" customWidth="1"/>
    <col min="6" max="6" width="25.42578125" style="2" customWidth="1"/>
    <col min="7" max="7" width="18.42578125" style="62" customWidth="1"/>
    <col min="8" max="8" width="19.140625" style="2" customWidth="1"/>
    <col min="9" max="9" width="12.28515625" style="36" customWidth="1"/>
    <col min="10" max="10" width="17.140625" style="36" customWidth="1"/>
    <col min="11" max="11" width="14.5703125" style="36" customWidth="1"/>
    <col min="12" max="12" width="18.140625" style="2" customWidth="1"/>
    <col min="13" max="13" width="10.140625" style="36" customWidth="1"/>
    <col min="14" max="14" width="20.7109375" style="2" customWidth="1"/>
    <col min="15" max="15" width="8.140625" style="36" customWidth="1"/>
    <col min="16" max="16" width="17" style="32" customWidth="1"/>
    <col min="17" max="17" width="20.85546875" style="37" customWidth="1"/>
    <col min="18" max="18" width="13.28515625" customWidth="1"/>
    <col min="19" max="19" width="15.140625" customWidth="1"/>
    <col min="20" max="20" width="14.5703125" customWidth="1"/>
    <col min="33" max="33" width="9.7109375" style="1" customWidth="1"/>
    <col min="34" max="34" width="7.140625" customWidth="1"/>
    <col min="35" max="35" width="10.140625" customWidth="1"/>
    <col min="37" max="37" width="8.42578125" style="1" customWidth="1"/>
    <col min="38" max="40" width="9.140625" style="1"/>
    <col min="41" max="41" width="11.28515625" style="1" customWidth="1"/>
    <col min="42" max="42" width="9.140625" style="1"/>
  </cols>
  <sheetData>
    <row r="2" spans="2:42" x14ac:dyDescent="0.25">
      <c r="B2" s="100" t="s">
        <v>61</v>
      </c>
      <c r="C2" s="100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</row>
    <row r="3" spans="2:42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</row>
    <row r="5" spans="2:42" x14ac:dyDescent="0.25">
      <c r="I5" s="9" t="s">
        <v>0</v>
      </c>
      <c r="J5" s="102" t="s">
        <v>85</v>
      </c>
      <c r="K5" s="103"/>
      <c r="L5" s="103"/>
    </row>
    <row r="6" spans="2:42" ht="33" customHeight="1" x14ac:dyDescent="0.25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6" t="s">
        <v>8</v>
      </c>
      <c r="J6" s="6" t="s">
        <v>9</v>
      </c>
      <c r="K6" s="6" t="s">
        <v>10</v>
      </c>
      <c r="L6" s="6" t="s">
        <v>11</v>
      </c>
      <c r="AP6" s="4"/>
    </row>
    <row r="7" spans="2:42" ht="61.5" customHeight="1" x14ac:dyDescent="0.25">
      <c r="B7" s="9" t="s">
        <v>58</v>
      </c>
      <c r="C7" s="9" t="s">
        <v>63</v>
      </c>
      <c r="D7" s="10" t="s">
        <v>64</v>
      </c>
      <c r="E7" s="9" t="s">
        <v>65</v>
      </c>
      <c r="F7" s="9" t="s">
        <v>60</v>
      </c>
      <c r="G7" s="63" t="s">
        <v>62</v>
      </c>
      <c r="H7" s="9"/>
      <c r="I7" s="11" t="s">
        <v>20</v>
      </c>
      <c r="J7" s="11">
        <v>1</v>
      </c>
      <c r="K7" s="12">
        <v>0</v>
      </c>
      <c r="L7" s="11">
        <f>+SUM(J7*K7)+J7</f>
        <v>1</v>
      </c>
      <c r="AP7" s="4"/>
    </row>
    <row r="8" spans="2:42" x14ac:dyDescent="0.25">
      <c r="B8" s="33"/>
      <c r="C8" s="15"/>
      <c r="D8" s="15"/>
      <c r="E8" s="15"/>
      <c r="F8" s="15"/>
      <c r="G8" s="33"/>
      <c r="H8" s="15"/>
      <c r="I8" s="11" t="s">
        <v>21</v>
      </c>
      <c r="J8" s="11">
        <v>74</v>
      </c>
      <c r="K8" s="12">
        <v>0.01</v>
      </c>
      <c r="L8" s="11">
        <f t="shared" ref="L8:L10" si="0">+SUM(J8*K8)+J8</f>
        <v>74.739999999999995</v>
      </c>
      <c r="AP8" s="13"/>
    </row>
    <row r="9" spans="2:42" x14ac:dyDescent="0.25">
      <c r="I9" s="11" t="s">
        <v>22</v>
      </c>
      <c r="J9" s="11">
        <v>0</v>
      </c>
      <c r="K9" s="12">
        <v>0</v>
      </c>
      <c r="L9" s="11">
        <f t="shared" si="0"/>
        <v>0</v>
      </c>
      <c r="AP9" s="16"/>
    </row>
    <row r="10" spans="2:42" x14ac:dyDescent="0.25">
      <c r="I10" s="11" t="s">
        <v>23</v>
      </c>
      <c r="J10" s="11">
        <v>0</v>
      </c>
      <c r="K10" s="12">
        <v>0</v>
      </c>
      <c r="L10" s="11">
        <f t="shared" si="0"/>
        <v>0</v>
      </c>
    </row>
    <row r="11" spans="2:42" x14ac:dyDescent="0.25">
      <c r="I11" s="15"/>
      <c r="J11" s="15"/>
      <c r="K11" s="15"/>
      <c r="L11" s="15"/>
    </row>
    <row r="14" spans="2:42" s="30" customFormat="1" ht="32.25" customHeight="1" x14ac:dyDescent="0.25">
      <c r="B14" s="17" t="s">
        <v>24</v>
      </c>
      <c r="C14" s="17" t="s">
        <v>25</v>
      </c>
      <c r="D14" s="17" t="s">
        <v>38</v>
      </c>
      <c r="E14" s="17" t="s">
        <v>26</v>
      </c>
      <c r="F14" s="17" t="s">
        <v>27</v>
      </c>
      <c r="G14" s="17" t="s">
        <v>28</v>
      </c>
      <c r="H14" s="17" t="s">
        <v>29</v>
      </c>
      <c r="I14" s="17" t="s">
        <v>30</v>
      </c>
      <c r="J14" s="17" t="s">
        <v>31</v>
      </c>
      <c r="K14" s="17" t="s">
        <v>32</v>
      </c>
      <c r="L14" s="17" t="s">
        <v>33</v>
      </c>
      <c r="M14" s="17" t="s">
        <v>34</v>
      </c>
      <c r="N14" s="17" t="s">
        <v>35</v>
      </c>
      <c r="O14" s="17" t="s">
        <v>36</v>
      </c>
      <c r="P14" s="17" t="s">
        <v>37</v>
      </c>
      <c r="Q14" s="38"/>
    </row>
    <row r="15" spans="2:42" ht="89.25" customHeight="1" x14ac:dyDescent="0.25">
      <c r="B15" s="9" t="s">
        <v>43</v>
      </c>
      <c r="C15" s="9">
        <v>847350</v>
      </c>
      <c r="D15" s="23"/>
      <c r="E15" s="23"/>
      <c r="F15" s="23" t="s">
        <v>159</v>
      </c>
      <c r="G15" s="63" t="s">
        <v>158</v>
      </c>
      <c r="H15" s="53">
        <f>'CPCI-CHASSIS-COSTING'!L9</f>
        <v>127500</v>
      </c>
      <c r="I15" s="20">
        <v>1</v>
      </c>
      <c r="J15" s="21">
        <f>+SUM(H15*I15)</f>
        <v>127500</v>
      </c>
      <c r="K15" s="21">
        <v>0</v>
      </c>
      <c r="L15" s="21">
        <f>+SUM(J15+K15)</f>
        <v>127500</v>
      </c>
      <c r="M15" s="12">
        <v>0</v>
      </c>
      <c r="N15" s="21">
        <f>+SUM(L15*M15)+L15</f>
        <v>127500</v>
      </c>
      <c r="O15" s="22">
        <v>1</v>
      </c>
      <c r="P15" s="21">
        <f>+SUM(N15*O15)</f>
        <v>127500</v>
      </c>
    </row>
    <row r="16" spans="2:42" ht="107.25" customHeight="1" x14ac:dyDescent="0.25">
      <c r="B16" s="9" t="s">
        <v>44</v>
      </c>
      <c r="C16" s="9">
        <v>847330</v>
      </c>
      <c r="D16" s="23" t="s">
        <v>95</v>
      </c>
      <c r="E16" s="23" t="s">
        <v>94</v>
      </c>
      <c r="F16" s="23" t="s">
        <v>96</v>
      </c>
      <c r="G16" s="63" t="s">
        <v>40</v>
      </c>
      <c r="H16" s="53">
        <v>2450</v>
      </c>
      <c r="I16" s="20">
        <v>74.739999999999995</v>
      </c>
      <c r="J16" s="21">
        <f t="shared" ref="J16:J29" si="1">+SUM(H16*I16)</f>
        <v>183113</v>
      </c>
      <c r="K16" s="21">
        <v>1500</v>
      </c>
      <c r="L16" s="21">
        <f t="shared" ref="L16:L29" si="2">+SUM(J16+K16)</f>
        <v>184613</v>
      </c>
      <c r="M16" s="12">
        <v>0</v>
      </c>
      <c r="N16" s="21">
        <f t="shared" ref="N16:N29" si="3">+SUM(L16*M16)+L16</f>
        <v>184613</v>
      </c>
      <c r="O16" s="22">
        <v>1</v>
      </c>
      <c r="P16" s="21">
        <f t="shared" ref="P16:P29" si="4">+SUM(N16*O16)</f>
        <v>184613</v>
      </c>
      <c r="R16" s="24"/>
      <c r="AP16"/>
    </row>
    <row r="17" spans="2:42" ht="47.25" customHeight="1" x14ac:dyDescent="0.25">
      <c r="B17" s="9" t="s">
        <v>45</v>
      </c>
      <c r="C17" s="9"/>
      <c r="D17" s="29" t="s">
        <v>81</v>
      </c>
      <c r="E17" s="29" t="s">
        <v>97</v>
      </c>
      <c r="F17" s="23" t="s">
        <v>98</v>
      </c>
      <c r="G17" s="63" t="s">
        <v>40</v>
      </c>
      <c r="H17" s="53">
        <v>206</v>
      </c>
      <c r="I17" s="20">
        <v>74.739999999999995</v>
      </c>
      <c r="J17" s="21">
        <f t="shared" si="1"/>
        <v>15396.439999999999</v>
      </c>
      <c r="K17" s="21">
        <v>500</v>
      </c>
      <c r="L17" s="21">
        <f t="shared" si="2"/>
        <v>15896.439999999999</v>
      </c>
      <c r="M17" s="12">
        <v>0</v>
      </c>
      <c r="N17" s="21">
        <f t="shared" si="3"/>
        <v>15896.439999999999</v>
      </c>
      <c r="O17" s="22">
        <v>1</v>
      </c>
      <c r="P17" s="21">
        <f t="shared" si="4"/>
        <v>15896.439999999999</v>
      </c>
      <c r="R17" s="24"/>
      <c r="AP17"/>
    </row>
    <row r="18" spans="2:42" ht="34.5" customHeight="1" x14ac:dyDescent="0.25">
      <c r="B18" s="9" t="s">
        <v>46</v>
      </c>
      <c r="C18" s="9">
        <v>852351</v>
      </c>
      <c r="D18" s="29"/>
      <c r="E18" s="29" t="s">
        <v>90</v>
      </c>
      <c r="F18" s="23" t="s">
        <v>91</v>
      </c>
      <c r="G18" s="63" t="s">
        <v>55</v>
      </c>
      <c r="H18" s="53">
        <v>600</v>
      </c>
      <c r="I18" s="20">
        <v>74.739999999999995</v>
      </c>
      <c r="J18" s="21">
        <f>+SUM(H18*I18)</f>
        <v>44844</v>
      </c>
      <c r="K18" s="21">
        <v>250</v>
      </c>
      <c r="L18" s="21">
        <f t="shared" si="2"/>
        <v>45094</v>
      </c>
      <c r="M18" s="12">
        <v>0</v>
      </c>
      <c r="N18" s="21">
        <f t="shared" si="3"/>
        <v>45094</v>
      </c>
      <c r="O18" s="22">
        <v>1</v>
      </c>
      <c r="P18" s="21">
        <f t="shared" si="4"/>
        <v>45094</v>
      </c>
      <c r="R18" s="24"/>
      <c r="AP18"/>
    </row>
    <row r="19" spans="2:42" ht="69" customHeight="1" x14ac:dyDescent="0.25">
      <c r="B19" s="9" t="s">
        <v>47</v>
      </c>
      <c r="C19" s="9"/>
      <c r="D19" s="27" t="s">
        <v>52</v>
      </c>
      <c r="E19" s="26" t="s">
        <v>51</v>
      </c>
      <c r="F19" s="26" t="s">
        <v>67</v>
      </c>
      <c r="G19" s="63" t="s">
        <v>49</v>
      </c>
      <c r="H19" s="53">
        <v>1537</v>
      </c>
      <c r="I19" s="20">
        <v>74.739999999999995</v>
      </c>
      <c r="J19" s="21">
        <f t="shared" si="1"/>
        <v>114875.37999999999</v>
      </c>
      <c r="K19" s="21">
        <v>1000</v>
      </c>
      <c r="L19" s="21">
        <f t="shared" si="2"/>
        <v>115875.37999999999</v>
      </c>
      <c r="M19" s="12">
        <v>0</v>
      </c>
      <c r="N19" s="21">
        <f t="shared" si="3"/>
        <v>115875.37999999999</v>
      </c>
      <c r="O19" s="22">
        <v>1</v>
      </c>
      <c r="P19" s="21">
        <f t="shared" si="4"/>
        <v>115875.37999999999</v>
      </c>
      <c r="Q19" s="48"/>
      <c r="R19" s="28"/>
      <c r="S19" s="28"/>
      <c r="AP19"/>
    </row>
    <row r="20" spans="2:42" ht="103.5" customHeight="1" x14ac:dyDescent="0.25">
      <c r="B20" s="9" t="s">
        <v>56</v>
      </c>
      <c r="C20" s="9"/>
      <c r="D20" s="27"/>
      <c r="E20" s="26" t="s">
        <v>82</v>
      </c>
      <c r="F20" s="26" t="s">
        <v>83</v>
      </c>
      <c r="G20" s="63" t="s">
        <v>66</v>
      </c>
      <c r="H20" s="53">
        <v>1950</v>
      </c>
      <c r="I20" s="20">
        <v>74.739999999999995</v>
      </c>
      <c r="J20" s="21">
        <f t="shared" si="1"/>
        <v>145743</v>
      </c>
      <c r="K20" s="21">
        <v>750</v>
      </c>
      <c r="L20" s="21">
        <f t="shared" si="2"/>
        <v>146493</v>
      </c>
      <c r="M20" s="12">
        <v>0</v>
      </c>
      <c r="N20" s="21">
        <f t="shared" si="3"/>
        <v>146493</v>
      </c>
      <c r="O20" s="22">
        <v>1</v>
      </c>
      <c r="P20" s="21">
        <f t="shared" si="4"/>
        <v>146493</v>
      </c>
      <c r="Q20" s="48"/>
      <c r="AP20"/>
    </row>
    <row r="21" spans="2:42" ht="102.75" customHeight="1" x14ac:dyDescent="0.25">
      <c r="B21" s="9" t="s">
        <v>84</v>
      </c>
      <c r="C21" s="9"/>
      <c r="D21" s="27"/>
      <c r="E21" s="26" t="s">
        <v>99</v>
      </c>
      <c r="F21" s="26" t="s">
        <v>100</v>
      </c>
      <c r="G21" s="63" t="s">
        <v>88</v>
      </c>
      <c r="H21" s="54">
        <v>107101</v>
      </c>
      <c r="I21" s="20">
        <v>1</v>
      </c>
      <c r="J21" s="21">
        <f t="shared" si="1"/>
        <v>107101</v>
      </c>
      <c r="K21" s="21">
        <v>0</v>
      </c>
      <c r="L21" s="21">
        <f t="shared" si="2"/>
        <v>107101</v>
      </c>
      <c r="M21" s="12">
        <v>0</v>
      </c>
      <c r="N21" s="21">
        <f t="shared" si="3"/>
        <v>107101</v>
      </c>
      <c r="O21" s="22">
        <v>1</v>
      </c>
      <c r="P21" s="21">
        <f t="shared" si="4"/>
        <v>107101</v>
      </c>
      <c r="Q21" s="49">
        <f>+SUM(P15:P21)</f>
        <v>742572.82000000007</v>
      </c>
      <c r="R21" s="28"/>
      <c r="AP21"/>
    </row>
    <row r="22" spans="2:42" ht="45" x14ac:dyDescent="0.25">
      <c r="B22" s="9">
        <v>2</v>
      </c>
      <c r="C22" s="19"/>
      <c r="D22" s="23"/>
      <c r="E22" s="34"/>
      <c r="F22" s="23" t="s">
        <v>71</v>
      </c>
      <c r="G22" s="63" t="s">
        <v>88</v>
      </c>
      <c r="H22" s="54">
        <v>0</v>
      </c>
      <c r="I22" s="20">
        <v>1</v>
      </c>
      <c r="J22" s="21">
        <f t="shared" ref="J22" si="5">+SUM(H22*I22)</f>
        <v>0</v>
      </c>
      <c r="K22" s="21">
        <v>0</v>
      </c>
      <c r="L22" s="21">
        <f t="shared" ref="L22" si="6">+SUM(J22+K22)</f>
        <v>0</v>
      </c>
      <c r="M22" s="12">
        <v>0</v>
      </c>
      <c r="N22" s="21">
        <f t="shared" ref="N22" si="7">+SUM(L22*M22)+L22</f>
        <v>0</v>
      </c>
      <c r="O22" s="25">
        <v>1</v>
      </c>
      <c r="P22" s="21">
        <f t="shared" ref="P22" si="8">+SUM(N22*O22)</f>
        <v>0</v>
      </c>
      <c r="Q22" s="49" t="s">
        <v>80</v>
      </c>
      <c r="R22" s="28"/>
      <c r="S22" s="28"/>
      <c r="AP22"/>
    </row>
    <row r="23" spans="2:42" ht="60" x14ac:dyDescent="0.25">
      <c r="B23" s="9">
        <v>3</v>
      </c>
      <c r="C23" s="19"/>
      <c r="D23" s="23"/>
      <c r="E23" s="34" t="s">
        <v>86</v>
      </c>
      <c r="F23" s="23" t="s">
        <v>87</v>
      </c>
      <c r="G23" s="63" t="s">
        <v>89</v>
      </c>
      <c r="H23" s="54">
        <v>18000</v>
      </c>
      <c r="I23" s="20">
        <v>1</v>
      </c>
      <c r="J23" s="21">
        <f t="shared" si="1"/>
        <v>18000</v>
      </c>
      <c r="K23" s="21">
        <v>0</v>
      </c>
      <c r="L23" s="21">
        <f t="shared" si="2"/>
        <v>18000</v>
      </c>
      <c r="M23" s="12">
        <v>0</v>
      </c>
      <c r="N23" s="21">
        <f t="shared" si="3"/>
        <v>18000</v>
      </c>
      <c r="O23" s="25">
        <v>1</v>
      </c>
      <c r="P23" s="21">
        <f t="shared" si="4"/>
        <v>18000</v>
      </c>
      <c r="Q23" s="49">
        <f t="shared" ref="Q23:Q29" si="9">P23</f>
        <v>18000</v>
      </c>
      <c r="R23" s="28"/>
      <c r="S23" s="28"/>
      <c r="AP23"/>
    </row>
    <row r="24" spans="2:42" x14ac:dyDescent="0.25">
      <c r="B24" s="9">
        <v>4</v>
      </c>
      <c r="C24" s="19"/>
      <c r="D24" s="23"/>
      <c r="E24" s="34"/>
      <c r="F24" s="23" t="s">
        <v>41</v>
      </c>
      <c r="G24" s="63" t="s">
        <v>42</v>
      </c>
      <c r="H24" s="54">
        <v>1600</v>
      </c>
      <c r="I24" s="20">
        <v>1</v>
      </c>
      <c r="J24" s="21">
        <f t="shared" si="1"/>
        <v>1600</v>
      </c>
      <c r="K24" s="21">
        <v>0</v>
      </c>
      <c r="L24" s="21">
        <f t="shared" si="2"/>
        <v>1600</v>
      </c>
      <c r="M24" s="12">
        <v>0</v>
      </c>
      <c r="N24" s="21">
        <f t="shared" si="3"/>
        <v>1600</v>
      </c>
      <c r="O24" s="11">
        <v>1</v>
      </c>
      <c r="P24" s="21">
        <f t="shared" si="4"/>
        <v>1600</v>
      </c>
      <c r="Q24" s="49">
        <f t="shared" si="9"/>
        <v>1600</v>
      </c>
      <c r="R24" s="28"/>
      <c r="S24" s="28"/>
      <c r="AP24"/>
    </row>
    <row r="25" spans="2:42" ht="65.25" customHeight="1" x14ac:dyDescent="0.25">
      <c r="B25" s="9">
        <v>5</v>
      </c>
      <c r="C25" s="9"/>
      <c r="D25" s="27" t="s">
        <v>52</v>
      </c>
      <c r="E25" s="26" t="s">
        <v>51</v>
      </c>
      <c r="F25" s="26" t="s">
        <v>67</v>
      </c>
      <c r="G25" s="63" t="s">
        <v>49</v>
      </c>
      <c r="H25" s="53">
        <v>1537</v>
      </c>
      <c r="I25" s="20">
        <v>74.739999999999995</v>
      </c>
      <c r="J25" s="21">
        <f t="shared" si="1"/>
        <v>114875.37999999999</v>
      </c>
      <c r="K25" s="21">
        <v>1000</v>
      </c>
      <c r="L25" s="21">
        <f t="shared" si="2"/>
        <v>115875.37999999999</v>
      </c>
      <c r="M25" s="12">
        <v>0</v>
      </c>
      <c r="N25" s="21">
        <f t="shared" si="3"/>
        <v>115875.37999999999</v>
      </c>
      <c r="O25" s="22">
        <v>1</v>
      </c>
      <c r="P25" s="21">
        <f t="shared" si="4"/>
        <v>115875.37999999999</v>
      </c>
      <c r="Q25" s="49">
        <f t="shared" si="9"/>
        <v>115875.37999999999</v>
      </c>
      <c r="R25" s="28"/>
      <c r="S25" s="28"/>
      <c r="AP25"/>
    </row>
    <row r="26" spans="2:42" ht="94.5" customHeight="1" x14ac:dyDescent="0.25">
      <c r="B26" s="42">
        <v>6</v>
      </c>
      <c r="C26" s="51"/>
      <c r="D26" s="29"/>
      <c r="E26" s="31" t="s">
        <v>146</v>
      </c>
      <c r="F26" s="23" t="s">
        <v>145</v>
      </c>
      <c r="G26" s="89" t="s">
        <v>147</v>
      </c>
      <c r="H26" s="55">
        <v>27</v>
      </c>
      <c r="I26" s="20">
        <v>74.739999999999995</v>
      </c>
      <c r="J26" s="21">
        <f t="shared" si="1"/>
        <v>2017.9799999999998</v>
      </c>
      <c r="K26" s="21">
        <v>1000</v>
      </c>
      <c r="L26" s="21">
        <f t="shared" si="2"/>
        <v>3017.9799999999996</v>
      </c>
      <c r="M26" s="12">
        <v>0.08</v>
      </c>
      <c r="N26" s="21">
        <f t="shared" si="3"/>
        <v>3259.4183999999996</v>
      </c>
      <c r="O26" s="22">
        <v>1</v>
      </c>
      <c r="P26" s="21">
        <f t="shared" si="4"/>
        <v>3259.4183999999996</v>
      </c>
      <c r="Q26" s="49">
        <f t="shared" si="9"/>
        <v>3259.4183999999996</v>
      </c>
      <c r="R26" s="28"/>
      <c r="S26" s="28"/>
      <c r="AP26"/>
    </row>
    <row r="27" spans="2:42" ht="120" x14ac:dyDescent="0.25">
      <c r="B27" s="42">
        <v>7</v>
      </c>
      <c r="C27" s="51"/>
      <c r="D27" s="19" t="s">
        <v>93</v>
      </c>
      <c r="E27" s="35" t="s">
        <v>148</v>
      </c>
      <c r="F27" s="52" t="s">
        <v>57</v>
      </c>
      <c r="G27" s="61" t="s">
        <v>92</v>
      </c>
      <c r="H27" s="56">
        <v>27</v>
      </c>
      <c r="I27" s="20">
        <v>74.739999999999995</v>
      </c>
      <c r="J27" s="21">
        <f t="shared" si="1"/>
        <v>2017.9799999999998</v>
      </c>
      <c r="K27" s="21">
        <v>1000</v>
      </c>
      <c r="L27" s="21">
        <f t="shared" si="2"/>
        <v>3017.9799999999996</v>
      </c>
      <c r="M27" s="12">
        <v>0.08</v>
      </c>
      <c r="N27" s="21">
        <f t="shared" si="3"/>
        <v>3259.4183999999996</v>
      </c>
      <c r="O27" s="22">
        <v>1</v>
      </c>
      <c r="P27" s="21">
        <f t="shared" si="4"/>
        <v>3259.4183999999996</v>
      </c>
      <c r="Q27" s="49">
        <f t="shared" si="9"/>
        <v>3259.4183999999996</v>
      </c>
      <c r="R27" s="28"/>
      <c r="S27" s="28"/>
      <c r="AP27"/>
    </row>
    <row r="28" spans="2:42" ht="47.25" x14ac:dyDescent="0.25">
      <c r="B28" s="42">
        <v>8</v>
      </c>
      <c r="C28" s="51"/>
      <c r="D28" s="19"/>
      <c r="E28" s="19"/>
      <c r="F28" s="52" t="s">
        <v>53</v>
      </c>
      <c r="G28" s="63" t="s">
        <v>144</v>
      </c>
      <c r="H28" s="21">
        <v>500</v>
      </c>
      <c r="I28" s="20">
        <v>1</v>
      </c>
      <c r="J28" s="21">
        <f t="shared" si="1"/>
        <v>500</v>
      </c>
      <c r="K28" s="21">
        <v>0</v>
      </c>
      <c r="L28" s="21">
        <f t="shared" si="2"/>
        <v>500</v>
      </c>
      <c r="M28" s="12">
        <v>0</v>
      </c>
      <c r="N28" s="21">
        <f t="shared" si="3"/>
        <v>500</v>
      </c>
      <c r="O28" s="22">
        <v>1</v>
      </c>
      <c r="P28" s="21">
        <f t="shared" si="4"/>
        <v>500</v>
      </c>
      <c r="Q28" s="49">
        <f t="shared" si="9"/>
        <v>500</v>
      </c>
      <c r="R28" s="28"/>
      <c r="S28" s="28"/>
      <c r="AP28"/>
    </row>
    <row r="29" spans="2:42" ht="47.25" x14ac:dyDescent="0.25">
      <c r="B29" s="42">
        <v>9</v>
      </c>
      <c r="C29" s="51"/>
      <c r="D29" s="19"/>
      <c r="E29" s="19"/>
      <c r="F29" s="52" t="s">
        <v>54</v>
      </c>
      <c r="G29" s="63" t="s">
        <v>144</v>
      </c>
      <c r="H29" s="21">
        <v>300</v>
      </c>
      <c r="I29" s="20">
        <v>1</v>
      </c>
      <c r="J29" s="21">
        <f t="shared" si="1"/>
        <v>300</v>
      </c>
      <c r="K29" s="21">
        <v>0</v>
      </c>
      <c r="L29" s="21">
        <f t="shared" si="2"/>
        <v>300</v>
      </c>
      <c r="M29" s="12">
        <v>0</v>
      </c>
      <c r="N29" s="21">
        <f t="shared" si="3"/>
        <v>300</v>
      </c>
      <c r="O29" s="22">
        <v>1</v>
      </c>
      <c r="P29" s="21">
        <f t="shared" si="4"/>
        <v>300</v>
      </c>
      <c r="Q29" s="49">
        <f t="shared" si="9"/>
        <v>300</v>
      </c>
      <c r="R29" s="28"/>
      <c r="S29" s="28"/>
      <c r="AP29"/>
    </row>
    <row r="30" spans="2:42" x14ac:dyDescent="0.25">
      <c r="B30" s="43"/>
      <c r="C30" s="32"/>
      <c r="G30" s="43"/>
      <c r="H30" s="32"/>
      <c r="I30" s="32"/>
      <c r="J30" s="32"/>
      <c r="K30" s="32"/>
      <c r="L30" s="32"/>
      <c r="M30" s="32"/>
      <c r="N30" s="32"/>
      <c r="O30" s="32"/>
      <c r="Q30" s="50"/>
      <c r="R30" s="28"/>
      <c r="S30" s="28"/>
      <c r="AP30"/>
    </row>
    <row r="140" spans="2:41" s="1" customFormat="1" ht="45" x14ac:dyDescent="0.25">
      <c r="B140" s="3"/>
      <c r="C140" s="36"/>
      <c r="D140" s="2"/>
      <c r="E140" s="2"/>
      <c r="F140" s="2"/>
      <c r="G140" s="62"/>
      <c r="H140" s="2"/>
      <c r="I140" s="36"/>
      <c r="J140" s="36"/>
      <c r="K140" s="36"/>
      <c r="L140" s="2"/>
      <c r="M140" s="36"/>
      <c r="N140" s="2"/>
      <c r="O140" s="36"/>
      <c r="P140" s="32"/>
      <c r="Q140" s="37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3" t="s">
        <v>12</v>
      </c>
      <c r="AH140" s="7"/>
      <c r="AI140" s="8" t="s">
        <v>13</v>
      </c>
      <c r="AJ140" s="8" t="s">
        <v>14</v>
      </c>
      <c r="AK140" s="3" t="s">
        <v>15</v>
      </c>
      <c r="AL140" s="3" t="s">
        <v>16</v>
      </c>
      <c r="AM140" s="3" t="s">
        <v>17</v>
      </c>
      <c r="AN140" s="3" t="s">
        <v>18</v>
      </c>
      <c r="AO140" s="3" t="s">
        <v>19</v>
      </c>
    </row>
    <row r="141" spans="2:41" s="1" customFormat="1" x14ac:dyDescent="0.25">
      <c r="B141" s="3"/>
      <c r="C141" s="36"/>
      <c r="D141" s="2"/>
      <c r="E141" s="2"/>
      <c r="F141" s="2"/>
      <c r="G141" s="62"/>
      <c r="H141" s="2"/>
      <c r="I141" s="36"/>
      <c r="J141" s="36"/>
      <c r="K141" s="36"/>
      <c r="L141" s="2"/>
      <c r="M141" s="36"/>
      <c r="N141" s="2"/>
      <c r="O141" s="36"/>
      <c r="P141" s="32"/>
      <c r="Q141" s="37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s="13">
        <v>0</v>
      </c>
      <c r="AH141"/>
      <c r="AI141" s="14" t="s">
        <v>20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</row>
    <row r="142" spans="2:41" s="1" customFormat="1" x14ac:dyDescent="0.25">
      <c r="B142" s="3"/>
      <c r="C142" s="36"/>
      <c r="D142" s="2"/>
      <c r="E142" s="2"/>
      <c r="F142" s="2"/>
      <c r="G142" s="62"/>
      <c r="H142" s="2"/>
      <c r="I142" s="36"/>
      <c r="J142" s="36"/>
      <c r="K142" s="36"/>
      <c r="L142" s="2"/>
      <c r="M142" s="36"/>
      <c r="N142" s="2"/>
      <c r="O142" s="36"/>
      <c r="P142" s="32"/>
      <c r="Q142" s="37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13">
        <v>0.01</v>
      </c>
      <c r="AH142"/>
      <c r="AI142" t="s">
        <v>21</v>
      </c>
      <c r="AJ142" s="13">
        <v>0.01</v>
      </c>
      <c r="AK142" s="1">
        <v>100</v>
      </c>
      <c r="AL142" s="13">
        <v>0.05</v>
      </c>
      <c r="AM142" s="13">
        <v>0.03</v>
      </c>
      <c r="AN142" s="13">
        <v>0.05</v>
      </c>
      <c r="AO142" s="13">
        <v>0.02</v>
      </c>
    </row>
    <row r="143" spans="2:41" s="1" customFormat="1" x14ac:dyDescent="0.25">
      <c r="B143" s="3"/>
      <c r="C143" s="36"/>
      <c r="D143" s="2"/>
      <c r="E143" s="2"/>
      <c r="F143" s="2"/>
      <c r="G143" s="62"/>
      <c r="H143" s="2"/>
      <c r="I143" s="36"/>
      <c r="J143" s="36"/>
      <c r="K143" s="36"/>
      <c r="L143" s="2"/>
      <c r="M143" s="36"/>
      <c r="N143" s="2"/>
      <c r="O143" s="36"/>
      <c r="P143" s="32"/>
      <c r="Q143" s="37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s="16">
        <v>0.02</v>
      </c>
      <c r="AH143"/>
      <c r="AI143" t="s">
        <v>22</v>
      </c>
      <c r="AJ143" s="16">
        <v>0.02</v>
      </c>
      <c r="AK143" s="1">
        <v>150</v>
      </c>
      <c r="AL143" s="16">
        <v>7.0000000000000007E-2</v>
      </c>
      <c r="AM143" s="16">
        <v>0.05</v>
      </c>
      <c r="AN143" s="16">
        <v>0.06</v>
      </c>
      <c r="AO143" s="16">
        <v>0.1</v>
      </c>
    </row>
    <row r="144" spans="2:41" s="1" customFormat="1" x14ac:dyDescent="0.25">
      <c r="B144" s="3"/>
      <c r="C144" s="36"/>
      <c r="D144" s="2"/>
      <c r="E144" s="2"/>
      <c r="F144" s="2"/>
      <c r="G144" s="62"/>
      <c r="H144" s="2"/>
      <c r="I144" s="36"/>
      <c r="J144" s="36"/>
      <c r="K144" s="36"/>
      <c r="L144" s="2"/>
      <c r="M144" s="36"/>
      <c r="N144" s="2"/>
      <c r="O144" s="36"/>
      <c r="P144" s="32"/>
      <c r="Q144" s="37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s="16">
        <v>0.03</v>
      </c>
      <c r="AH144"/>
      <c r="AI144" t="s">
        <v>23</v>
      </c>
      <c r="AJ144" s="16">
        <v>0.03</v>
      </c>
      <c r="AK144" s="1">
        <v>200</v>
      </c>
      <c r="AL144" s="16">
        <v>0.08</v>
      </c>
      <c r="AM144" s="16">
        <v>7.0000000000000007E-2</v>
      </c>
      <c r="AN144" s="16">
        <v>7.0000000000000007E-2</v>
      </c>
    </row>
    <row r="145" spans="2:41" s="1" customFormat="1" x14ac:dyDescent="0.25">
      <c r="B145" s="3"/>
      <c r="C145" s="36"/>
      <c r="D145" s="2"/>
      <c r="E145" s="2"/>
      <c r="F145" s="2"/>
      <c r="G145" s="62"/>
      <c r="H145" s="2"/>
      <c r="I145" s="36"/>
      <c r="J145" s="36"/>
      <c r="K145" s="36"/>
      <c r="L145" s="2"/>
      <c r="M145" s="36"/>
      <c r="N145" s="2"/>
      <c r="O145" s="36"/>
      <c r="P145" s="32"/>
      <c r="Q145" s="37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s="16">
        <v>0.04</v>
      </c>
      <c r="AH145"/>
      <c r="AI145"/>
      <c r="AJ145" s="16">
        <v>0.04</v>
      </c>
      <c r="AK145" s="1">
        <v>250</v>
      </c>
      <c r="AL145" s="16">
        <v>0.1</v>
      </c>
      <c r="AM145" s="16">
        <v>0.1</v>
      </c>
      <c r="AN145" s="16">
        <v>0.08</v>
      </c>
    </row>
    <row r="146" spans="2:41" s="1" customFormat="1" x14ac:dyDescent="0.25">
      <c r="B146" s="3"/>
      <c r="C146" s="36"/>
      <c r="D146" s="2"/>
      <c r="E146" s="2"/>
      <c r="F146" s="2"/>
      <c r="G146" s="62"/>
      <c r="H146" s="2"/>
      <c r="I146" s="36"/>
      <c r="J146" s="36"/>
      <c r="K146" s="36"/>
      <c r="L146" s="2"/>
      <c r="M146" s="36"/>
      <c r="N146" s="2"/>
      <c r="O146" s="36"/>
      <c r="P146" s="32"/>
      <c r="Q146" s="37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16">
        <v>0.05</v>
      </c>
      <c r="AH146"/>
      <c r="AI146"/>
      <c r="AJ146" s="16">
        <v>0.05</v>
      </c>
      <c r="AK146" s="1">
        <v>300</v>
      </c>
      <c r="AL146" s="16">
        <v>0.2</v>
      </c>
      <c r="AN146" s="16">
        <v>0.09</v>
      </c>
    </row>
    <row r="147" spans="2:41" s="1" customFormat="1" x14ac:dyDescent="0.25">
      <c r="B147" s="3"/>
      <c r="C147" s="36"/>
      <c r="D147" s="2"/>
      <c r="E147" s="2"/>
      <c r="F147" s="2"/>
      <c r="G147" s="62"/>
      <c r="H147" s="2"/>
      <c r="I147" s="36"/>
      <c r="J147" s="36"/>
      <c r="K147" s="36"/>
      <c r="L147" s="2"/>
      <c r="M147" s="36"/>
      <c r="N147" s="2"/>
      <c r="O147" s="36"/>
      <c r="P147" s="32"/>
      <c r="Q147" s="3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s="16">
        <v>0.06</v>
      </c>
      <c r="AH147"/>
      <c r="AI147"/>
      <c r="AJ147" s="16">
        <v>0.06</v>
      </c>
      <c r="AK147" s="1">
        <v>350</v>
      </c>
      <c r="AN147" s="16">
        <v>0.1</v>
      </c>
    </row>
    <row r="148" spans="2:41" s="1" customFormat="1" x14ac:dyDescent="0.25">
      <c r="B148" s="3"/>
      <c r="C148" s="36"/>
      <c r="D148" s="2"/>
      <c r="E148" s="2"/>
      <c r="F148" s="2"/>
      <c r="G148" s="62"/>
      <c r="H148" s="2"/>
      <c r="I148" s="36"/>
      <c r="J148" s="36"/>
      <c r="K148" s="36"/>
      <c r="L148" s="2"/>
      <c r="M148" s="36"/>
      <c r="N148" s="2"/>
      <c r="O148" s="36"/>
      <c r="P148" s="32"/>
      <c r="Q148" s="37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s="18">
        <v>7.0000000000000007E-2</v>
      </c>
      <c r="AH148" s="30"/>
      <c r="AI148" s="30"/>
      <c r="AJ148" s="18">
        <v>7.0000000000000007E-2</v>
      </c>
      <c r="AK148" s="30">
        <v>400</v>
      </c>
      <c r="AL148" s="30"/>
      <c r="AM148" s="30"/>
      <c r="AN148" s="18">
        <v>0.12</v>
      </c>
      <c r="AO148" s="30"/>
    </row>
    <row r="149" spans="2:41" s="1" customFormat="1" x14ac:dyDescent="0.25">
      <c r="B149" s="3"/>
      <c r="C149" s="36"/>
      <c r="D149" s="2"/>
      <c r="E149" s="2"/>
      <c r="F149" s="2"/>
      <c r="G149" s="62"/>
      <c r="H149" s="2"/>
      <c r="I149" s="36"/>
      <c r="J149" s="36"/>
      <c r="K149" s="36"/>
      <c r="L149" s="2"/>
      <c r="M149" s="36"/>
      <c r="N149" s="2"/>
      <c r="O149" s="36"/>
      <c r="P149" s="32"/>
      <c r="Q149" s="37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s="16">
        <v>0.08</v>
      </c>
      <c r="AH149"/>
      <c r="AI149"/>
      <c r="AJ149" s="16">
        <v>0.08</v>
      </c>
      <c r="AK149" s="1">
        <v>450</v>
      </c>
      <c r="AN149" s="16">
        <v>0.13</v>
      </c>
    </row>
    <row r="150" spans="2:41" s="1" customFormat="1" x14ac:dyDescent="0.25">
      <c r="B150" s="3"/>
      <c r="C150" s="36"/>
      <c r="D150" s="2"/>
      <c r="E150" s="2"/>
      <c r="F150" s="2"/>
      <c r="G150" s="62"/>
      <c r="H150" s="2"/>
      <c r="I150" s="36"/>
      <c r="J150" s="36"/>
      <c r="K150" s="36"/>
      <c r="L150" s="2"/>
      <c r="M150" s="36"/>
      <c r="N150" s="2"/>
      <c r="O150" s="36"/>
      <c r="P150" s="32"/>
      <c r="Q150" s="37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16"/>
      <c r="AH150"/>
      <c r="AI150"/>
      <c r="AJ150" s="16">
        <v>0.09</v>
      </c>
      <c r="AK150" s="1">
        <v>500</v>
      </c>
      <c r="AN150" s="16">
        <v>0.14000000000000001</v>
      </c>
    </row>
    <row r="151" spans="2:41" s="1" customFormat="1" x14ac:dyDescent="0.25">
      <c r="B151" s="3"/>
      <c r="C151" s="36"/>
      <c r="D151" s="2"/>
      <c r="E151" s="2"/>
      <c r="F151" s="2"/>
      <c r="G151" s="62"/>
      <c r="H151" s="2"/>
      <c r="I151" s="36"/>
      <c r="J151" s="36"/>
      <c r="K151" s="36"/>
      <c r="L151" s="2"/>
      <c r="M151" s="36"/>
      <c r="N151" s="2"/>
      <c r="O151" s="36"/>
      <c r="P151" s="32"/>
      <c r="Q151" s="37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s="16"/>
      <c r="AH151"/>
      <c r="AI151"/>
      <c r="AJ151" s="16">
        <v>0.1</v>
      </c>
      <c r="AK151" s="1">
        <v>550</v>
      </c>
      <c r="AN151" s="16">
        <v>0.15</v>
      </c>
      <c r="AO151"/>
    </row>
    <row r="152" spans="2:41" s="1" customFormat="1" x14ac:dyDescent="0.25">
      <c r="B152" s="3"/>
      <c r="C152" s="36"/>
      <c r="D152" s="2"/>
      <c r="E152" s="2"/>
      <c r="F152" s="2"/>
      <c r="G152" s="62"/>
      <c r="H152" s="2"/>
      <c r="I152" s="36"/>
      <c r="J152" s="36"/>
      <c r="K152" s="36"/>
      <c r="L152" s="2"/>
      <c r="M152" s="36"/>
      <c r="N152" s="2"/>
      <c r="O152" s="36"/>
      <c r="P152" s="32"/>
      <c r="Q152" s="37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H152"/>
      <c r="AI152"/>
      <c r="AJ152" s="16">
        <v>0.11</v>
      </c>
      <c r="AK152" s="1">
        <v>600</v>
      </c>
      <c r="AN152" s="16">
        <v>0.16</v>
      </c>
      <c r="AO152"/>
    </row>
    <row r="153" spans="2:41" s="1" customFormat="1" x14ac:dyDescent="0.25">
      <c r="B153" s="3"/>
      <c r="C153" s="36"/>
      <c r="D153" s="2"/>
      <c r="E153" s="2"/>
      <c r="F153" s="2"/>
      <c r="G153" s="62"/>
      <c r="H153" s="2"/>
      <c r="I153" s="36"/>
      <c r="J153" s="36"/>
      <c r="K153" s="36"/>
      <c r="L153" s="2"/>
      <c r="M153" s="36"/>
      <c r="N153" s="2"/>
      <c r="O153" s="36"/>
      <c r="P153" s="32"/>
      <c r="Q153" s="37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H153"/>
      <c r="AI153"/>
      <c r="AJ153" s="16">
        <v>0.12</v>
      </c>
      <c r="AK153" s="1">
        <v>650</v>
      </c>
      <c r="AN153" s="16">
        <v>0.17</v>
      </c>
      <c r="AO153"/>
    </row>
    <row r="154" spans="2:41" s="1" customFormat="1" x14ac:dyDescent="0.25">
      <c r="B154" s="3"/>
      <c r="C154" s="36"/>
      <c r="D154" s="2"/>
      <c r="E154" s="2"/>
      <c r="F154" s="2"/>
      <c r="G154" s="62"/>
      <c r="H154" s="2"/>
      <c r="I154" s="36"/>
      <c r="J154" s="36"/>
      <c r="K154" s="36"/>
      <c r="L154" s="2"/>
      <c r="M154" s="36"/>
      <c r="N154" s="2"/>
      <c r="O154" s="36"/>
      <c r="P154" s="32"/>
      <c r="Q154" s="37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H154"/>
      <c r="AI154"/>
      <c r="AJ154" s="16">
        <v>0.13</v>
      </c>
      <c r="AK154" s="1">
        <v>700</v>
      </c>
      <c r="AN154" s="16">
        <v>0.18</v>
      </c>
      <c r="AO154"/>
    </row>
    <row r="155" spans="2:41" s="1" customFormat="1" x14ac:dyDescent="0.25">
      <c r="B155" s="3"/>
      <c r="C155" s="36"/>
      <c r="D155" s="2"/>
      <c r="E155" s="2"/>
      <c r="F155" s="2"/>
      <c r="G155" s="62"/>
      <c r="H155" s="2"/>
      <c r="I155" s="36"/>
      <c r="J155" s="36"/>
      <c r="K155" s="36"/>
      <c r="L155" s="2"/>
      <c r="M155" s="36"/>
      <c r="N155" s="2"/>
      <c r="O155" s="36"/>
      <c r="P155" s="32"/>
      <c r="Q155" s="37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H155"/>
      <c r="AI155"/>
      <c r="AJ155" s="16">
        <v>0.14000000000000001</v>
      </c>
      <c r="AK155" s="1">
        <v>750</v>
      </c>
      <c r="AN155" s="16">
        <v>0.2</v>
      </c>
      <c r="AO155"/>
    </row>
    <row r="156" spans="2:41" s="1" customFormat="1" x14ac:dyDescent="0.25">
      <c r="B156" s="3"/>
      <c r="C156" s="36"/>
      <c r="D156" s="2"/>
      <c r="E156" s="2"/>
      <c r="F156" s="2"/>
      <c r="G156" s="62"/>
      <c r="H156" s="2"/>
      <c r="I156" s="36"/>
      <c r="J156" s="36"/>
      <c r="K156" s="36"/>
      <c r="L156" s="2"/>
      <c r="M156" s="36"/>
      <c r="N156" s="2"/>
      <c r="O156" s="36"/>
      <c r="P156" s="32"/>
      <c r="Q156" s="37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H156"/>
      <c r="AI156"/>
      <c r="AJ156" s="16">
        <v>0.15</v>
      </c>
      <c r="AK156" s="1">
        <v>800</v>
      </c>
      <c r="AN156" s="16">
        <v>0.22</v>
      </c>
      <c r="AO156"/>
    </row>
    <row r="157" spans="2:41" s="1" customFormat="1" x14ac:dyDescent="0.25">
      <c r="B157" s="3"/>
      <c r="C157" s="36"/>
      <c r="D157" s="2"/>
      <c r="E157" s="2"/>
      <c r="F157" s="2"/>
      <c r="G157" s="62"/>
      <c r="H157" s="2"/>
      <c r="I157" s="36"/>
      <c r="J157" s="36"/>
      <c r="K157" s="36"/>
      <c r="L157" s="2"/>
      <c r="M157" s="36"/>
      <c r="N157" s="2"/>
      <c r="O157" s="36"/>
      <c r="P157" s="32"/>
      <c r="Q157" s="3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H157"/>
      <c r="AI157"/>
      <c r="AJ157" s="16">
        <v>0.16</v>
      </c>
      <c r="AK157" s="1">
        <v>850</v>
      </c>
      <c r="AN157" s="16">
        <v>0.27</v>
      </c>
      <c r="AO157"/>
    </row>
    <row r="158" spans="2:41" s="1" customFormat="1" x14ac:dyDescent="0.25">
      <c r="B158" s="3"/>
      <c r="C158" s="36"/>
      <c r="D158" s="2"/>
      <c r="E158" s="2"/>
      <c r="F158" s="2"/>
      <c r="G158" s="62"/>
      <c r="H158" s="2"/>
      <c r="I158" s="36"/>
      <c r="J158" s="36"/>
      <c r="K158" s="36"/>
      <c r="L158" s="2"/>
      <c r="M158" s="36"/>
      <c r="N158" s="2"/>
      <c r="O158" s="36"/>
      <c r="P158" s="32"/>
      <c r="Q158" s="37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H158"/>
      <c r="AI158"/>
      <c r="AJ158" s="16">
        <v>0.17</v>
      </c>
      <c r="AK158" s="1">
        <v>900</v>
      </c>
      <c r="AN158" s="16">
        <v>0.3</v>
      </c>
      <c r="AO158"/>
    </row>
    <row r="159" spans="2:41" s="1" customFormat="1" x14ac:dyDescent="0.25">
      <c r="B159" s="3"/>
      <c r="C159" s="36"/>
      <c r="D159" s="2"/>
      <c r="E159" s="2"/>
      <c r="F159" s="2"/>
      <c r="G159" s="62"/>
      <c r="H159" s="2"/>
      <c r="I159" s="36"/>
      <c r="J159" s="36"/>
      <c r="K159" s="36"/>
      <c r="L159" s="2"/>
      <c r="M159" s="36"/>
      <c r="N159" s="2"/>
      <c r="O159" s="36"/>
      <c r="P159" s="32"/>
      <c r="Q159" s="37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H159"/>
      <c r="AI159"/>
      <c r="AJ159" s="16">
        <v>0.18</v>
      </c>
      <c r="AK159" s="1">
        <v>950</v>
      </c>
      <c r="AN159" s="16">
        <v>0.32</v>
      </c>
      <c r="AO159"/>
    </row>
    <row r="160" spans="2:41" s="1" customFormat="1" x14ac:dyDescent="0.25">
      <c r="B160" s="3"/>
      <c r="C160" s="36"/>
      <c r="D160" s="2"/>
      <c r="E160" s="2"/>
      <c r="F160" s="2"/>
      <c r="G160" s="62"/>
      <c r="H160" s="2"/>
      <c r="I160" s="36"/>
      <c r="J160" s="36"/>
      <c r="K160" s="36"/>
      <c r="L160" s="2"/>
      <c r="M160" s="36"/>
      <c r="N160" s="2"/>
      <c r="O160" s="36"/>
      <c r="P160" s="32"/>
      <c r="Q160" s="37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H160"/>
      <c r="AI160"/>
      <c r="AJ160" s="16">
        <v>0.19</v>
      </c>
      <c r="AK160" s="1">
        <v>1000</v>
      </c>
      <c r="AN160" s="16">
        <v>0.35</v>
      </c>
      <c r="AO160"/>
    </row>
    <row r="161" spans="2:41" s="1" customFormat="1" x14ac:dyDescent="0.25">
      <c r="B161" s="3"/>
      <c r="C161" s="36"/>
      <c r="D161" s="2"/>
      <c r="E161" s="2"/>
      <c r="F161" s="2"/>
      <c r="G161" s="62"/>
      <c r="H161" s="2"/>
      <c r="I161" s="36"/>
      <c r="J161" s="36"/>
      <c r="K161" s="36"/>
      <c r="L161" s="2"/>
      <c r="M161" s="36"/>
      <c r="N161" s="2"/>
      <c r="O161" s="36"/>
      <c r="P161" s="32"/>
      <c r="Q161" s="37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H161"/>
      <c r="AI161"/>
      <c r="AJ161" s="16">
        <v>0.2</v>
      </c>
      <c r="AK161" s="1">
        <v>1200</v>
      </c>
      <c r="AN161" s="16">
        <v>0.37</v>
      </c>
      <c r="AO161"/>
    </row>
    <row r="162" spans="2:41" s="1" customFormat="1" x14ac:dyDescent="0.25">
      <c r="B162" s="3"/>
      <c r="C162" s="36"/>
      <c r="D162" s="2"/>
      <c r="E162" s="2"/>
      <c r="F162" s="2"/>
      <c r="G162" s="62"/>
      <c r="H162" s="2"/>
      <c r="I162" s="36"/>
      <c r="J162" s="36"/>
      <c r="K162" s="36"/>
      <c r="L162" s="2"/>
      <c r="M162" s="36"/>
      <c r="N162" s="2"/>
      <c r="O162" s="36"/>
      <c r="P162" s="32"/>
      <c r="Q162" s="37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H162"/>
      <c r="AI162"/>
      <c r="AJ162" s="16">
        <v>0.25</v>
      </c>
      <c r="AK162" s="1">
        <v>1500</v>
      </c>
      <c r="AN162" s="16">
        <v>0.4</v>
      </c>
      <c r="AO162"/>
    </row>
    <row r="163" spans="2:41" s="1" customFormat="1" x14ac:dyDescent="0.25">
      <c r="B163" s="3"/>
      <c r="C163" s="36"/>
      <c r="D163" s="2"/>
      <c r="E163" s="2"/>
      <c r="F163" s="2"/>
      <c r="G163" s="62"/>
      <c r="H163" s="2"/>
      <c r="I163" s="36"/>
      <c r="J163" s="36"/>
      <c r="K163" s="36"/>
      <c r="L163" s="2"/>
      <c r="M163" s="36"/>
      <c r="N163" s="2"/>
      <c r="O163" s="36"/>
      <c r="P163" s="32"/>
      <c r="Q163" s="37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H163"/>
      <c r="AI163"/>
      <c r="AJ163" s="16">
        <v>0.3</v>
      </c>
      <c r="AK163" s="1">
        <v>1800</v>
      </c>
      <c r="AN163" s="16">
        <v>0.45</v>
      </c>
      <c r="AO163"/>
    </row>
    <row r="164" spans="2:41" s="1" customFormat="1" x14ac:dyDescent="0.25">
      <c r="B164" s="3"/>
      <c r="C164" s="36"/>
      <c r="D164" s="2"/>
      <c r="E164" s="2"/>
      <c r="F164" s="2"/>
      <c r="G164" s="62"/>
      <c r="H164" s="2"/>
      <c r="I164" s="36"/>
      <c r="J164" s="36"/>
      <c r="K164" s="36"/>
      <c r="L164" s="2"/>
      <c r="M164" s="36"/>
      <c r="N164" s="2"/>
      <c r="O164" s="36"/>
      <c r="P164" s="32"/>
      <c r="Q164" s="37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H164"/>
      <c r="AI164"/>
      <c r="AJ164"/>
      <c r="AK164" s="1">
        <v>2000</v>
      </c>
      <c r="AN164" s="16">
        <v>0.5</v>
      </c>
      <c r="AO164"/>
    </row>
    <row r="165" spans="2:41" s="1" customFormat="1" x14ac:dyDescent="0.25">
      <c r="B165" s="3"/>
      <c r="C165" s="36"/>
      <c r="D165" s="2"/>
      <c r="E165" s="2"/>
      <c r="F165" s="2"/>
      <c r="G165" s="62"/>
      <c r="H165" s="2"/>
      <c r="I165" s="36"/>
      <c r="J165" s="36"/>
      <c r="K165" s="36"/>
      <c r="L165" s="2"/>
      <c r="M165" s="36"/>
      <c r="N165" s="2"/>
      <c r="O165" s="36"/>
      <c r="P165" s="32"/>
      <c r="Q165" s="37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H165"/>
      <c r="AI165"/>
      <c r="AJ165"/>
      <c r="AK165" s="1">
        <v>2200</v>
      </c>
      <c r="AN165" s="16">
        <v>0.55000000000000004</v>
      </c>
      <c r="AO165"/>
    </row>
    <row r="166" spans="2:41" s="1" customFormat="1" x14ac:dyDescent="0.25">
      <c r="B166" s="3"/>
      <c r="C166" s="36"/>
      <c r="D166" s="2"/>
      <c r="E166" s="2"/>
      <c r="F166" s="2"/>
      <c r="G166" s="62"/>
      <c r="H166" s="2"/>
      <c r="I166" s="36"/>
      <c r="J166" s="36"/>
      <c r="K166" s="36"/>
      <c r="L166" s="2"/>
      <c r="M166" s="36"/>
      <c r="N166" s="2"/>
      <c r="O166" s="36"/>
      <c r="P166" s="32"/>
      <c r="Q166" s="37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H166"/>
      <c r="AI166"/>
      <c r="AJ166"/>
      <c r="AK166" s="1">
        <v>2500</v>
      </c>
      <c r="AN166" s="16">
        <v>0.65</v>
      </c>
      <c r="AO166"/>
    </row>
    <row r="167" spans="2:41" s="1" customFormat="1" x14ac:dyDescent="0.25">
      <c r="B167" s="3"/>
      <c r="C167" s="36"/>
      <c r="D167" s="2"/>
      <c r="E167" s="2"/>
      <c r="F167" s="2"/>
      <c r="G167" s="62"/>
      <c r="H167" s="2"/>
      <c r="I167" s="36"/>
      <c r="J167" s="36"/>
      <c r="K167" s="36"/>
      <c r="L167" s="2"/>
      <c r="M167" s="36"/>
      <c r="N167" s="2"/>
      <c r="O167" s="36"/>
      <c r="P167" s="32"/>
      <c r="Q167" s="3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 s="1">
        <v>2800</v>
      </c>
      <c r="AN167" s="16">
        <v>0.7</v>
      </c>
      <c r="AO167"/>
    </row>
    <row r="168" spans="2:41" s="1" customFormat="1" x14ac:dyDescent="0.25">
      <c r="B168" s="3"/>
      <c r="C168" s="36"/>
      <c r="D168" s="2"/>
      <c r="E168" s="2"/>
      <c r="F168" s="2"/>
      <c r="G168" s="62"/>
      <c r="H168" s="2"/>
      <c r="I168" s="36"/>
      <c r="J168" s="36"/>
      <c r="K168" s="36"/>
      <c r="L168" s="2"/>
      <c r="M168" s="36"/>
      <c r="N168" s="2"/>
      <c r="O168" s="36"/>
      <c r="P168" s="32"/>
      <c r="Q168" s="37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 s="1">
        <v>3000</v>
      </c>
      <c r="AN168" s="16">
        <v>0.75</v>
      </c>
      <c r="AO168"/>
    </row>
    <row r="169" spans="2:41" s="1" customFormat="1" x14ac:dyDescent="0.25">
      <c r="B169" s="3"/>
      <c r="C169" s="36"/>
      <c r="D169" s="2"/>
      <c r="E169" s="2"/>
      <c r="F169" s="2"/>
      <c r="G169" s="62"/>
      <c r="H169" s="2"/>
      <c r="I169" s="36"/>
      <c r="J169" s="36"/>
      <c r="K169" s="36"/>
      <c r="L169" s="2"/>
      <c r="M169" s="36"/>
      <c r="N169" s="2"/>
      <c r="O169" s="36"/>
      <c r="P169" s="32"/>
      <c r="Q169" s="37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 s="1">
        <v>3200</v>
      </c>
      <c r="AN169" s="16">
        <v>0.8</v>
      </c>
      <c r="AO169"/>
    </row>
    <row r="170" spans="2:41" s="1" customFormat="1" x14ac:dyDescent="0.25">
      <c r="B170" s="3"/>
      <c r="C170" s="36"/>
      <c r="D170" s="2"/>
      <c r="E170" s="2"/>
      <c r="F170" s="2"/>
      <c r="G170" s="62"/>
      <c r="H170" s="2"/>
      <c r="I170" s="36"/>
      <c r="J170" s="36"/>
      <c r="K170" s="36"/>
      <c r="L170" s="2"/>
      <c r="M170" s="36"/>
      <c r="N170" s="2"/>
      <c r="O170" s="36"/>
      <c r="P170" s="32"/>
      <c r="Q170" s="37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 s="1">
        <v>3400</v>
      </c>
      <c r="AN170" s="16">
        <v>0.85</v>
      </c>
      <c r="AO170"/>
    </row>
    <row r="171" spans="2:41" s="1" customFormat="1" x14ac:dyDescent="0.25">
      <c r="B171" s="3"/>
      <c r="C171" s="36"/>
      <c r="D171" s="2"/>
      <c r="E171" s="2"/>
      <c r="F171" s="2"/>
      <c r="G171" s="62"/>
      <c r="H171" s="2"/>
      <c r="I171" s="36"/>
      <c r="J171" s="36"/>
      <c r="K171" s="36"/>
      <c r="L171" s="2"/>
      <c r="M171" s="36"/>
      <c r="N171" s="2"/>
      <c r="O171" s="36"/>
      <c r="P171" s="32"/>
      <c r="Q171" s="37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 s="1">
        <v>3500</v>
      </c>
      <c r="AN171" s="16">
        <v>0.9</v>
      </c>
      <c r="AO171"/>
    </row>
    <row r="172" spans="2:41" s="1" customFormat="1" x14ac:dyDescent="0.25">
      <c r="B172" s="3"/>
      <c r="C172" s="36"/>
      <c r="D172" s="2"/>
      <c r="E172" s="2"/>
      <c r="F172" s="2"/>
      <c r="G172" s="62"/>
      <c r="H172" s="2"/>
      <c r="I172" s="36"/>
      <c r="J172" s="36"/>
      <c r="K172" s="36"/>
      <c r="L172" s="2"/>
      <c r="M172" s="36"/>
      <c r="N172" s="2"/>
      <c r="O172" s="36"/>
      <c r="P172" s="32"/>
      <c r="Q172" s="37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 s="1">
        <v>4000</v>
      </c>
      <c r="AN172" s="16">
        <v>0.95</v>
      </c>
      <c r="AO172"/>
    </row>
    <row r="173" spans="2:41" s="1" customFormat="1" x14ac:dyDescent="0.25">
      <c r="B173" s="3"/>
      <c r="C173" s="36"/>
      <c r="D173" s="2"/>
      <c r="E173" s="2"/>
      <c r="F173" s="2"/>
      <c r="G173" s="62"/>
      <c r="H173" s="2"/>
      <c r="I173" s="36"/>
      <c r="J173" s="36"/>
      <c r="K173" s="36"/>
      <c r="L173" s="2"/>
      <c r="M173" s="36"/>
      <c r="N173" s="2"/>
      <c r="O173" s="36"/>
      <c r="P173" s="32"/>
      <c r="Q173" s="37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">
        <v>4200</v>
      </c>
      <c r="AN173" s="16">
        <v>1</v>
      </c>
      <c r="AO173"/>
    </row>
    <row r="174" spans="2:41" s="1" customFormat="1" x14ac:dyDescent="0.25">
      <c r="B174" s="3"/>
      <c r="C174" s="36"/>
      <c r="D174" s="2"/>
      <c r="E174" s="2"/>
      <c r="F174" s="2"/>
      <c r="G174" s="62"/>
      <c r="H174" s="2"/>
      <c r="I174" s="36"/>
      <c r="J174" s="36"/>
      <c r="K174" s="36"/>
      <c r="L174" s="2"/>
      <c r="M174" s="36"/>
      <c r="N174" s="2"/>
      <c r="O174" s="36"/>
      <c r="P174" s="32"/>
      <c r="Q174" s="37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s="1">
        <v>4500</v>
      </c>
      <c r="AN174" s="16">
        <v>1.5</v>
      </c>
      <c r="AO174"/>
    </row>
    <row r="175" spans="2:41" s="1" customFormat="1" x14ac:dyDescent="0.25">
      <c r="B175" s="3"/>
      <c r="C175" s="36"/>
      <c r="D175" s="2"/>
      <c r="E175" s="2"/>
      <c r="F175" s="2"/>
      <c r="G175" s="62"/>
      <c r="H175" s="2"/>
      <c r="I175" s="36"/>
      <c r="J175" s="36"/>
      <c r="K175" s="36"/>
      <c r="L175" s="2"/>
      <c r="M175" s="36"/>
      <c r="N175" s="2"/>
      <c r="O175" s="36"/>
      <c r="P175" s="32"/>
      <c r="Q175" s="37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 s="1">
        <v>4800</v>
      </c>
      <c r="AN175" s="16">
        <v>2</v>
      </c>
      <c r="AO175"/>
    </row>
    <row r="176" spans="2:41" s="1" customFormat="1" x14ac:dyDescent="0.25">
      <c r="B176" s="3"/>
      <c r="C176" s="36"/>
      <c r="D176" s="2"/>
      <c r="E176" s="2"/>
      <c r="F176" s="2"/>
      <c r="G176" s="62"/>
      <c r="H176" s="2"/>
      <c r="I176" s="36"/>
      <c r="J176" s="36"/>
      <c r="K176" s="36"/>
      <c r="L176" s="2"/>
      <c r="M176" s="36"/>
      <c r="N176" s="2"/>
      <c r="O176" s="36"/>
      <c r="P176" s="32"/>
      <c r="Q176" s="37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 s="1">
        <v>5000</v>
      </c>
      <c r="AN176" s="16">
        <v>2.5</v>
      </c>
      <c r="AO176"/>
    </row>
    <row r="177" spans="2:41" s="1" customFormat="1" x14ac:dyDescent="0.25">
      <c r="B177" s="3"/>
      <c r="C177" s="36"/>
      <c r="D177" s="2"/>
      <c r="E177" s="2"/>
      <c r="F177" s="2"/>
      <c r="G177" s="62"/>
      <c r="H177" s="2"/>
      <c r="I177" s="36"/>
      <c r="J177" s="36"/>
      <c r="K177" s="36"/>
      <c r="L177" s="2"/>
      <c r="M177" s="36"/>
      <c r="N177" s="2"/>
      <c r="O177" s="36"/>
      <c r="P177" s="32"/>
      <c r="Q177" s="3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s="1">
        <v>6500</v>
      </c>
      <c r="AN177" s="16">
        <v>3</v>
      </c>
      <c r="AO177"/>
    </row>
    <row r="178" spans="2:41" s="1" customFormat="1" x14ac:dyDescent="0.25">
      <c r="B178" s="3"/>
      <c r="C178" s="36"/>
      <c r="D178" s="2"/>
      <c r="E178" s="2"/>
      <c r="F178" s="2"/>
      <c r="G178" s="62"/>
      <c r="H178" s="2"/>
      <c r="I178" s="36"/>
      <c r="J178" s="36"/>
      <c r="K178" s="36"/>
      <c r="L178" s="2"/>
      <c r="M178" s="36"/>
      <c r="N178" s="2"/>
      <c r="O178" s="36"/>
      <c r="P178" s="32"/>
      <c r="Q178" s="37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 s="1">
        <v>7000</v>
      </c>
      <c r="AN178" s="16">
        <v>3.5</v>
      </c>
      <c r="AO178"/>
    </row>
    <row r="179" spans="2:41" s="1" customFormat="1" x14ac:dyDescent="0.25">
      <c r="B179" s="3"/>
      <c r="C179" s="36"/>
      <c r="D179" s="2"/>
      <c r="E179" s="2"/>
      <c r="F179" s="2"/>
      <c r="G179" s="62"/>
      <c r="H179" s="2"/>
      <c r="I179" s="36"/>
      <c r="J179" s="36"/>
      <c r="K179" s="36"/>
      <c r="L179" s="2"/>
      <c r="M179" s="36"/>
      <c r="N179" s="2"/>
      <c r="O179" s="36"/>
      <c r="P179" s="32"/>
      <c r="Q179" s="37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s="1">
        <v>7500</v>
      </c>
      <c r="AN179" s="16">
        <v>4</v>
      </c>
      <c r="AO179"/>
    </row>
    <row r="180" spans="2:41" s="1" customFormat="1" x14ac:dyDescent="0.25">
      <c r="B180" s="3"/>
      <c r="C180" s="36"/>
      <c r="D180" s="2"/>
      <c r="E180" s="2"/>
      <c r="F180" s="2"/>
      <c r="G180" s="62"/>
      <c r="H180" s="2"/>
      <c r="I180" s="36"/>
      <c r="J180" s="36"/>
      <c r="K180" s="36"/>
      <c r="L180" s="2"/>
      <c r="M180" s="36"/>
      <c r="N180" s="2"/>
      <c r="O180" s="36"/>
      <c r="P180" s="32"/>
      <c r="Q180" s="37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 s="1">
        <v>8000</v>
      </c>
      <c r="AN180" s="16">
        <v>4.5</v>
      </c>
      <c r="AO180"/>
    </row>
    <row r="181" spans="2:41" s="1" customFormat="1" x14ac:dyDescent="0.25">
      <c r="B181" s="3"/>
      <c r="C181" s="36"/>
      <c r="D181" s="2"/>
      <c r="E181" s="2"/>
      <c r="F181" s="2"/>
      <c r="G181" s="62"/>
      <c r="H181" s="2"/>
      <c r="I181" s="36"/>
      <c r="J181" s="36"/>
      <c r="K181" s="36"/>
      <c r="L181" s="2"/>
      <c r="M181" s="36"/>
      <c r="N181" s="2"/>
      <c r="O181" s="36"/>
      <c r="P181" s="32"/>
      <c r="Q181" s="37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 s="1">
        <v>8500</v>
      </c>
      <c r="AN181" s="16">
        <v>5</v>
      </c>
      <c r="AO181"/>
    </row>
    <row r="182" spans="2:41" s="1" customFormat="1" x14ac:dyDescent="0.25">
      <c r="B182" s="3"/>
      <c r="C182" s="36"/>
      <c r="D182" s="2"/>
      <c r="E182" s="2"/>
      <c r="F182" s="2"/>
      <c r="G182" s="62"/>
      <c r="H182" s="2"/>
      <c r="I182" s="36"/>
      <c r="J182" s="36"/>
      <c r="K182" s="36"/>
      <c r="L182" s="2"/>
      <c r="M182" s="36"/>
      <c r="N182" s="2"/>
      <c r="O182" s="36"/>
      <c r="P182" s="32"/>
      <c r="Q182" s="37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s="1">
        <v>9000</v>
      </c>
      <c r="AN182" s="16">
        <v>6</v>
      </c>
      <c r="AO182"/>
    </row>
    <row r="183" spans="2:41" s="1" customFormat="1" x14ac:dyDescent="0.25">
      <c r="B183" s="3"/>
      <c r="C183" s="36"/>
      <c r="D183" s="2"/>
      <c r="E183" s="2"/>
      <c r="F183" s="2"/>
      <c r="G183" s="62"/>
      <c r="H183" s="2"/>
      <c r="I183" s="36"/>
      <c r="J183" s="36"/>
      <c r="K183" s="36"/>
      <c r="L183" s="2"/>
      <c r="M183" s="36"/>
      <c r="N183" s="2"/>
      <c r="O183" s="36"/>
      <c r="P183" s="32"/>
      <c r="Q183" s="37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 s="1">
        <v>9500</v>
      </c>
      <c r="AL183"/>
      <c r="AM183"/>
      <c r="AN183"/>
      <c r="AO183"/>
    </row>
    <row r="184" spans="2:41" s="1" customFormat="1" x14ac:dyDescent="0.25">
      <c r="B184" s="3"/>
      <c r="C184" s="36"/>
      <c r="D184" s="2"/>
      <c r="E184" s="2"/>
      <c r="F184" s="2"/>
      <c r="G184" s="62"/>
      <c r="H184" s="2"/>
      <c r="I184" s="36"/>
      <c r="J184" s="36"/>
      <c r="K184" s="36"/>
      <c r="L184" s="2"/>
      <c r="M184" s="36"/>
      <c r="N184" s="2"/>
      <c r="O184" s="36"/>
      <c r="P184" s="32"/>
      <c r="Q184" s="37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 s="1">
        <v>10000</v>
      </c>
      <c r="AL184"/>
      <c r="AM184"/>
      <c r="AN184"/>
      <c r="AO184"/>
    </row>
    <row r="185" spans="2:41" s="1" customFormat="1" x14ac:dyDescent="0.25">
      <c r="B185" s="3"/>
      <c r="C185" s="36"/>
      <c r="D185" s="2"/>
      <c r="E185" s="2"/>
      <c r="F185" s="2"/>
      <c r="G185" s="62"/>
      <c r="H185" s="2"/>
      <c r="I185" s="36"/>
      <c r="J185" s="36"/>
      <c r="K185" s="36"/>
      <c r="L185" s="2"/>
      <c r="M185" s="36"/>
      <c r="N185" s="2"/>
      <c r="O185" s="36"/>
      <c r="P185" s="32"/>
      <c r="Q185" s="37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 s="1">
        <v>12000</v>
      </c>
      <c r="AL185"/>
      <c r="AM185"/>
      <c r="AN185"/>
      <c r="AO185"/>
    </row>
    <row r="186" spans="2:41" s="1" customFormat="1" x14ac:dyDescent="0.25">
      <c r="B186" s="3"/>
      <c r="C186" s="36"/>
      <c r="D186" s="2"/>
      <c r="E186" s="2"/>
      <c r="F186" s="2"/>
      <c r="G186" s="62"/>
      <c r="H186" s="2"/>
      <c r="I186" s="36"/>
      <c r="J186" s="36"/>
      <c r="K186" s="36"/>
      <c r="L186" s="2"/>
      <c r="M186" s="36"/>
      <c r="N186" s="2"/>
      <c r="O186" s="36"/>
      <c r="P186" s="32"/>
      <c r="Q186" s="37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 s="1">
        <v>15000</v>
      </c>
      <c r="AL186"/>
      <c r="AM186"/>
      <c r="AN186"/>
      <c r="AO186"/>
    </row>
    <row r="187" spans="2:41" s="1" customFormat="1" x14ac:dyDescent="0.25">
      <c r="B187" s="3"/>
      <c r="C187" s="36"/>
      <c r="D187" s="2"/>
      <c r="E187" s="2"/>
      <c r="F187" s="2"/>
      <c r="G187" s="62"/>
      <c r="H187" s="2"/>
      <c r="I187" s="36"/>
      <c r="J187" s="36"/>
      <c r="K187" s="36"/>
      <c r="L187" s="2"/>
      <c r="M187" s="36"/>
      <c r="N187" s="2"/>
      <c r="O187" s="36"/>
      <c r="P187" s="32"/>
      <c r="Q187" s="3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 s="1">
        <v>18000</v>
      </c>
      <c r="AL187"/>
      <c r="AM187"/>
      <c r="AN187"/>
      <c r="AO187"/>
    </row>
    <row r="188" spans="2:41" s="1" customFormat="1" x14ac:dyDescent="0.25">
      <c r="B188" s="3"/>
      <c r="C188" s="36"/>
      <c r="D188" s="2"/>
      <c r="E188" s="2"/>
      <c r="F188" s="2"/>
      <c r="G188" s="62"/>
      <c r="H188" s="2"/>
      <c r="I188" s="36"/>
      <c r="J188" s="36"/>
      <c r="K188" s="36"/>
      <c r="L188" s="2"/>
      <c r="M188" s="36"/>
      <c r="N188" s="2"/>
      <c r="O188" s="36"/>
      <c r="P188" s="32"/>
      <c r="Q188" s="37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 s="1">
        <v>20000</v>
      </c>
      <c r="AL188"/>
      <c r="AM188"/>
      <c r="AN188"/>
      <c r="AO188"/>
    </row>
    <row r="189" spans="2:41" s="1" customFormat="1" x14ac:dyDescent="0.25">
      <c r="B189" s="3"/>
      <c r="C189" s="36"/>
      <c r="D189" s="2"/>
      <c r="E189" s="2"/>
      <c r="F189" s="2"/>
      <c r="G189" s="62"/>
      <c r="H189" s="2"/>
      <c r="I189" s="36"/>
      <c r="J189" s="36"/>
      <c r="K189" s="36"/>
      <c r="L189" s="2"/>
      <c r="M189" s="36"/>
      <c r="N189" s="2"/>
      <c r="O189" s="36"/>
      <c r="P189" s="32"/>
      <c r="Q189" s="37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s="1">
        <v>25000</v>
      </c>
      <c r="AL189"/>
      <c r="AM189"/>
      <c r="AN189"/>
      <c r="AO189"/>
    </row>
    <row r="190" spans="2:41" s="1" customFormat="1" x14ac:dyDescent="0.25">
      <c r="B190" s="3"/>
      <c r="C190" s="36"/>
      <c r="D190" s="2"/>
      <c r="E190" s="2"/>
      <c r="F190" s="2"/>
      <c r="G190" s="62"/>
      <c r="H190" s="2"/>
      <c r="I190" s="36"/>
      <c r="J190" s="36"/>
      <c r="K190" s="36"/>
      <c r="L190" s="2"/>
      <c r="M190" s="36"/>
      <c r="N190" s="2"/>
      <c r="O190" s="36"/>
      <c r="P190" s="32"/>
      <c r="Q190" s="37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 s="1">
        <v>30000</v>
      </c>
      <c r="AL190"/>
      <c r="AM190"/>
      <c r="AN190"/>
      <c r="AO190"/>
    </row>
    <row r="191" spans="2:41" s="1" customFormat="1" x14ac:dyDescent="0.25">
      <c r="B191" s="3"/>
      <c r="C191" s="36"/>
      <c r="D191" s="2"/>
      <c r="E191" s="2"/>
      <c r="F191" s="2"/>
      <c r="G191" s="62"/>
      <c r="H191" s="2"/>
      <c r="I191" s="36"/>
      <c r="J191" s="36"/>
      <c r="K191" s="36"/>
      <c r="L191" s="2"/>
      <c r="M191" s="36"/>
      <c r="N191" s="2"/>
      <c r="O191" s="36"/>
      <c r="P191" s="32"/>
      <c r="Q191" s="37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 s="1">
        <v>35000</v>
      </c>
      <c r="AL191"/>
      <c r="AM191"/>
      <c r="AN191"/>
      <c r="AO191"/>
    </row>
  </sheetData>
  <mergeCells count="2">
    <mergeCell ref="B2:P3"/>
    <mergeCell ref="J5:L5"/>
  </mergeCells>
  <dataValidations count="6">
    <dataValidation type="list" allowBlank="1" showInputMessage="1" showErrorMessage="1" sqref="K7:K10" xr:uid="{00000000-0002-0000-0000-000007000000}">
      <formula1>$AG$141:$AG$149</formula1>
    </dataValidation>
    <dataValidation type="list" allowBlank="1" showInputMessage="1" showErrorMessage="1" sqref="K11" xr:uid="{00000000-0002-0000-0000-000008000000}">
      <formula1>$AG$140:$AG$149</formula1>
    </dataValidation>
    <dataValidation type="list" allowBlank="1" showInputMessage="1" showErrorMessage="1" sqref="I7:I11" xr:uid="{00000000-0002-0000-0000-000009000000}">
      <formula1>$AJ$142:$AJ$145</formula1>
    </dataValidation>
    <dataValidation type="list" allowBlank="1" showInputMessage="1" showErrorMessage="1" sqref="M15:M29" xr:uid="{00000000-0002-0000-0000-000002000000}">
      <formula1>$AL$141:$AL$146</formula1>
    </dataValidation>
    <dataValidation type="list" allowBlank="1" showInputMessage="1" showErrorMessage="1" sqref="K15:K29" xr:uid="{00000000-0002-0000-0000-000004000000}">
      <formula1>$AK$141:$AK$191</formula1>
    </dataValidation>
    <dataValidation type="list" allowBlank="1" showInputMessage="1" showErrorMessage="1" sqref="I15:I29" xr:uid="{00000000-0002-0000-0000-000006000000}">
      <formula1>$L$7:$L$10</formula1>
    </dataValidation>
  </dataValidations>
  <hyperlinks>
    <hyperlink ref="G27" r:id="rId1" xr:uid="{E03B562F-65BA-493E-A73C-8B076C34938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CC2-D80A-4372-84E2-6C6085518ED7}">
  <dimension ref="A4:M9"/>
  <sheetViews>
    <sheetView topLeftCell="B1" workbookViewId="0">
      <selection activeCell="I12" sqref="I12"/>
    </sheetView>
  </sheetViews>
  <sheetFormatPr defaultRowHeight="15" x14ac:dyDescent="0.25"/>
  <cols>
    <col min="1" max="2" width="9.140625" style="32"/>
    <col min="3" max="3" width="13.28515625" style="32" customWidth="1"/>
    <col min="4" max="4" width="21" style="32" customWidth="1"/>
    <col min="5" max="5" width="77.42578125" style="32" customWidth="1"/>
    <col min="6" max="6" width="12.140625" style="93" customWidth="1"/>
    <col min="7" max="7" width="5.5703125" style="2" customWidth="1"/>
    <col min="8" max="8" width="9.140625" style="2"/>
    <col min="9" max="9" width="5.28515625" style="2" customWidth="1"/>
    <col min="10" max="11" width="9.140625" style="2"/>
    <col min="12" max="12" width="9.140625" style="14"/>
  </cols>
  <sheetData>
    <row r="4" spans="3:13" ht="30" x14ac:dyDescent="0.25">
      <c r="C4" s="83"/>
      <c r="D4" s="83"/>
      <c r="E4" s="83"/>
      <c r="F4" s="94" t="s">
        <v>160</v>
      </c>
      <c r="G4" s="11" t="s">
        <v>161</v>
      </c>
      <c r="H4" s="11" t="s">
        <v>106</v>
      </c>
      <c r="I4" s="11" t="s">
        <v>162</v>
      </c>
      <c r="J4" s="11" t="s">
        <v>106</v>
      </c>
      <c r="K4" s="11" t="s">
        <v>163</v>
      </c>
      <c r="L4" s="11" t="s">
        <v>106</v>
      </c>
      <c r="M4" s="1"/>
    </row>
    <row r="5" spans="3:13" ht="105" x14ac:dyDescent="0.25">
      <c r="C5" s="51"/>
      <c r="D5" s="51" t="s">
        <v>152</v>
      </c>
      <c r="E5" s="19" t="s">
        <v>153</v>
      </c>
      <c r="F5" s="90">
        <v>800</v>
      </c>
      <c r="G5" s="19">
        <v>75</v>
      </c>
      <c r="H5" s="19">
        <f>+SUM(F5*G5)</f>
        <v>60000</v>
      </c>
      <c r="I5" s="19">
        <v>750</v>
      </c>
      <c r="J5" s="19">
        <f>+SUM(H5+I5)</f>
        <v>60750</v>
      </c>
      <c r="K5" s="19">
        <v>0</v>
      </c>
      <c r="L5" s="19">
        <f t="shared" ref="L5:L6" si="0">+SUM(J5*K5)+J5</f>
        <v>60750</v>
      </c>
    </row>
    <row r="6" spans="3:13" x14ac:dyDescent="0.25">
      <c r="C6" s="29" t="s">
        <v>149</v>
      </c>
      <c r="D6" s="29" t="s">
        <v>150</v>
      </c>
      <c r="E6" s="29" t="s">
        <v>151</v>
      </c>
      <c r="F6" s="90">
        <v>309</v>
      </c>
      <c r="G6" s="19">
        <v>75</v>
      </c>
      <c r="H6" s="19">
        <f t="shared" ref="H6:H8" si="1">+SUM(F6*G6)</f>
        <v>23175</v>
      </c>
      <c r="I6" s="19">
        <v>500</v>
      </c>
      <c r="J6" s="19">
        <f t="shared" ref="J6:J8" si="2">+SUM(H6+I6)</f>
        <v>23675</v>
      </c>
      <c r="K6" s="19">
        <v>0</v>
      </c>
      <c r="L6" s="19">
        <f t="shared" si="0"/>
        <v>23675</v>
      </c>
    </row>
    <row r="7" spans="3:13" x14ac:dyDescent="0.25">
      <c r="C7" s="29" t="s">
        <v>154</v>
      </c>
      <c r="D7" s="29" t="s">
        <v>155</v>
      </c>
      <c r="E7" s="29" t="s">
        <v>156</v>
      </c>
      <c r="F7" s="90">
        <v>400</v>
      </c>
      <c r="G7" s="19">
        <v>75</v>
      </c>
      <c r="H7" s="19">
        <f t="shared" si="1"/>
        <v>30000</v>
      </c>
      <c r="I7" s="19">
        <v>500</v>
      </c>
      <c r="J7" s="19">
        <f t="shared" si="2"/>
        <v>30500</v>
      </c>
      <c r="K7" s="91">
        <v>0.15</v>
      </c>
      <c r="L7" s="19">
        <f>+SUM(J7*K7)+J7</f>
        <v>35075</v>
      </c>
    </row>
    <row r="8" spans="3:13" x14ac:dyDescent="0.25">
      <c r="C8" s="51"/>
      <c r="D8" s="51"/>
      <c r="E8" s="51" t="s">
        <v>157</v>
      </c>
      <c r="F8" s="90">
        <v>8000</v>
      </c>
      <c r="G8" s="19">
        <v>1</v>
      </c>
      <c r="H8" s="19">
        <f t="shared" si="1"/>
        <v>8000</v>
      </c>
      <c r="I8" s="19"/>
      <c r="J8" s="19">
        <f t="shared" si="2"/>
        <v>8000</v>
      </c>
      <c r="K8" s="19">
        <v>0</v>
      </c>
      <c r="L8" s="19">
        <f>+SUM(J8*K8)+J8</f>
        <v>8000</v>
      </c>
    </row>
    <row r="9" spans="3:13" x14ac:dyDescent="0.25">
      <c r="F9" s="92"/>
      <c r="L9" s="95">
        <f>+SUM(L5:L8)</f>
        <v>127500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A226-C777-45DC-B9C0-787FB3985F02}">
  <dimension ref="A2:M17"/>
  <sheetViews>
    <sheetView workbookViewId="0">
      <selection activeCell="G21" sqref="G21"/>
    </sheetView>
  </sheetViews>
  <sheetFormatPr defaultRowHeight="15" x14ac:dyDescent="0.25"/>
  <cols>
    <col min="2" max="2" width="24" customWidth="1"/>
    <col min="3" max="3" width="17.140625" customWidth="1"/>
    <col min="4" max="4" width="16.85546875" customWidth="1"/>
    <col min="12" max="12" width="17.28515625" customWidth="1"/>
    <col min="13" max="13" width="14" customWidth="1"/>
  </cols>
  <sheetData>
    <row r="2" spans="1:13" ht="36" x14ac:dyDescent="0.25">
      <c r="A2" s="64" t="s">
        <v>101</v>
      </c>
      <c r="B2" s="64" t="s">
        <v>102</v>
      </c>
      <c r="C2" s="64" t="s">
        <v>103</v>
      </c>
      <c r="D2" s="64" t="s">
        <v>104</v>
      </c>
      <c r="E2" s="65" t="s">
        <v>105</v>
      </c>
      <c r="F2" s="66" t="s">
        <v>106</v>
      </c>
      <c r="G2" s="66" t="s">
        <v>107</v>
      </c>
      <c r="H2" s="66" t="s">
        <v>108</v>
      </c>
      <c r="I2" s="66" t="s">
        <v>109</v>
      </c>
      <c r="J2" s="66" t="s">
        <v>110</v>
      </c>
      <c r="K2" s="67" t="s">
        <v>111</v>
      </c>
      <c r="L2" s="66" t="s">
        <v>108</v>
      </c>
      <c r="M2" s="66" t="s">
        <v>112</v>
      </c>
    </row>
    <row r="3" spans="1:13" x14ac:dyDescent="0.25">
      <c r="A3" s="29">
        <v>1</v>
      </c>
      <c r="B3" s="68" t="s">
        <v>113</v>
      </c>
      <c r="C3" s="69" t="s">
        <v>114</v>
      </c>
      <c r="D3" s="68" t="s">
        <v>115</v>
      </c>
      <c r="E3" s="70">
        <v>1</v>
      </c>
      <c r="F3" s="71">
        <v>394</v>
      </c>
      <c r="G3" s="71">
        <v>75</v>
      </c>
      <c r="H3" s="71">
        <f t="shared" ref="H3:H16" si="0">F3*G3</f>
        <v>29550</v>
      </c>
      <c r="I3" s="71">
        <v>4000</v>
      </c>
      <c r="J3" s="71">
        <f t="shared" ref="J3:J16" si="1">+SUM(H3:I3)</f>
        <v>33550</v>
      </c>
      <c r="K3" s="72">
        <v>0.1</v>
      </c>
      <c r="L3" s="71">
        <f t="shared" ref="L3:L16" si="2">J3*K3+J3</f>
        <v>36905</v>
      </c>
      <c r="M3" s="71">
        <f t="shared" ref="M3:M16" si="3">L3*E3</f>
        <v>36905</v>
      </c>
    </row>
    <row r="4" spans="1:13" x14ac:dyDescent="0.25">
      <c r="A4" s="29">
        <v>4</v>
      </c>
      <c r="B4" s="68" t="s">
        <v>116</v>
      </c>
      <c r="C4" s="68" t="s">
        <v>117</v>
      </c>
      <c r="D4" s="68" t="s">
        <v>118</v>
      </c>
      <c r="E4" s="70">
        <v>1</v>
      </c>
      <c r="F4" s="71">
        <v>2000</v>
      </c>
      <c r="G4" s="71">
        <v>1</v>
      </c>
      <c r="H4" s="71">
        <f t="shared" si="0"/>
        <v>2000</v>
      </c>
      <c r="I4" s="71">
        <v>0</v>
      </c>
      <c r="J4" s="71">
        <f t="shared" si="1"/>
        <v>2000</v>
      </c>
      <c r="K4" s="73">
        <v>0</v>
      </c>
      <c r="L4" s="71">
        <f t="shared" si="2"/>
        <v>2000</v>
      </c>
      <c r="M4" s="71">
        <f t="shared" si="3"/>
        <v>2000</v>
      </c>
    </row>
    <row r="5" spans="1:13" x14ac:dyDescent="0.25">
      <c r="A5" s="29">
        <v>5</v>
      </c>
      <c r="B5" s="68" t="s">
        <v>119</v>
      </c>
      <c r="C5" s="68" t="s">
        <v>120</v>
      </c>
      <c r="D5" s="68" t="s">
        <v>121</v>
      </c>
      <c r="E5" s="70">
        <v>1</v>
      </c>
      <c r="F5" s="71">
        <v>117</v>
      </c>
      <c r="G5" s="71">
        <v>75</v>
      </c>
      <c r="H5" s="71">
        <f t="shared" si="0"/>
        <v>8775</v>
      </c>
      <c r="I5" s="71">
        <v>3000</v>
      </c>
      <c r="J5" s="71">
        <f t="shared" si="1"/>
        <v>11775</v>
      </c>
      <c r="K5" s="73">
        <v>0</v>
      </c>
      <c r="L5" s="71">
        <f t="shared" si="2"/>
        <v>11775</v>
      </c>
      <c r="M5" s="71">
        <f t="shared" si="3"/>
        <v>11775</v>
      </c>
    </row>
    <row r="6" spans="1:13" x14ac:dyDescent="0.25">
      <c r="A6" s="74">
        <v>7</v>
      </c>
      <c r="B6" s="75" t="s">
        <v>122</v>
      </c>
      <c r="C6" s="75" t="s">
        <v>48</v>
      </c>
      <c r="D6" s="75" t="s">
        <v>123</v>
      </c>
      <c r="E6" s="76">
        <v>1</v>
      </c>
      <c r="F6" s="77">
        <v>49000</v>
      </c>
      <c r="G6" s="77">
        <v>1</v>
      </c>
      <c r="H6" s="77">
        <f t="shared" si="0"/>
        <v>49000</v>
      </c>
      <c r="I6" s="77">
        <v>0</v>
      </c>
      <c r="J6" s="77">
        <f t="shared" si="1"/>
        <v>49000</v>
      </c>
      <c r="K6" s="78">
        <v>0</v>
      </c>
      <c r="L6" s="77">
        <f t="shared" si="2"/>
        <v>49000</v>
      </c>
      <c r="M6" s="77">
        <f t="shared" si="3"/>
        <v>49000</v>
      </c>
    </row>
    <row r="7" spans="1:13" x14ac:dyDescent="0.25">
      <c r="A7" s="29">
        <v>8</v>
      </c>
      <c r="B7" s="68" t="s">
        <v>124</v>
      </c>
      <c r="C7" s="68" t="s">
        <v>125</v>
      </c>
      <c r="D7" s="68" t="s">
        <v>126</v>
      </c>
      <c r="E7" s="70">
        <v>1</v>
      </c>
      <c r="F7" s="71">
        <v>100</v>
      </c>
      <c r="G7" s="71">
        <v>1</v>
      </c>
      <c r="H7" s="71">
        <f t="shared" si="0"/>
        <v>100</v>
      </c>
      <c r="I7" s="71">
        <v>0</v>
      </c>
      <c r="J7" s="71">
        <f t="shared" si="1"/>
        <v>100</v>
      </c>
      <c r="K7" s="73">
        <v>0</v>
      </c>
      <c r="L7" s="71">
        <f t="shared" si="2"/>
        <v>100</v>
      </c>
      <c r="M7" s="71">
        <f t="shared" si="3"/>
        <v>100</v>
      </c>
    </row>
    <row r="8" spans="1:13" x14ac:dyDescent="0.25">
      <c r="A8" s="29">
        <v>9</v>
      </c>
      <c r="B8" s="68" t="s">
        <v>127</v>
      </c>
      <c r="C8" s="68" t="s">
        <v>128</v>
      </c>
      <c r="D8" s="68" t="s">
        <v>126</v>
      </c>
      <c r="E8" s="70">
        <v>1</v>
      </c>
      <c r="F8" s="71">
        <v>134</v>
      </c>
      <c r="G8" s="71">
        <v>1</v>
      </c>
      <c r="H8" s="71">
        <f t="shared" si="0"/>
        <v>134</v>
      </c>
      <c r="I8" s="71">
        <v>0</v>
      </c>
      <c r="J8" s="71">
        <f t="shared" si="1"/>
        <v>134</v>
      </c>
      <c r="K8" s="73">
        <v>0</v>
      </c>
      <c r="L8" s="71">
        <f t="shared" si="2"/>
        <v>134</v>
      </c>
      <c r="M8" s="71">
        <f t="shared" si="3"/>
        <v>134</v>
      </c>
    </row>
    <row r="9" spans="1:13" x14ac:dyDescent="0.25">
      <c r="A9" s="29">
        <v>10</v>
      </c>
      <c r="B9" s="68" t="s">
        <v>129</v>
      </c>
      <c r="C9" s="79" t="s">
        <v>130</v>
      </c>
      <c r="D9" s="68" t="s">
        <v>131</v>
      </c>
      <c r="E9" s="70">
        <v>1</v>
      </c>
      <c r="F9" s="71">
        <v>45</v>
      </c>
      <c r="G9" s="71">
        <v>75</v>
      </c>
      <c r="H9" s="71">
        <f t="shared" si="0"/>
        <v>3375</v>
      </c>
      <c r="I9" s="71">
        <v>222</v>
      </c>
      <c r="J9" s="71">
        <f t="shared" si="1"/>
        <v>3597</v>
      </c>
      <c r="K9" s="73">
        <v>0.08</v>
      </c>
      <c r="L9" s="71">
        <f t="shared" si="2"/>
        <v>3884.76</v>
      </c>
      <c r="M9" s="71">
        <f t="shared" si="3"/>
        <v>3884.76</v>
      </c>
    </row>
    <row r="10" spans="1:13" x14ac:dyDescent="0.25">
      <c r="A10" s="29">
        <v>12</v>
      </c>
      <c r="B10" s="68" t="s">
        <v>132</v>
      </c>
      <c r="C10" s="68" t="s">
        <v>133</v>
      </c>
      <c r="D10" s="68"/>
      <c r="E10" s="70">
        <v>2</v>
      </c>
      <c r="F10" s="71">
        <v>150</v>
      </c>
      <c r="G10" s="71">
        <v>1</v>
      </c>
      <c r="H10" s="71">
        <f t="shared" si="0"/>
        <v>150</v>
      </c>
      <c r="I10" s="71">
        <v>0</v>
      </c>
      <c r="J10" s="71">
        <f t="shared" si="1"/>
        <v>150</v>
      </c>
      <c r="K10" s="73">
        <v>0</v>
      </c>
      <c r="L10" s="71">
        <f t="shared" si="2"/>
        <v>150</v>
      </c>
      <c r="M10" s="71">
        <f t="shared" si="3"/>
        <v>300</v>
      </c>
    </row>
    <row r="11" spans="1:13" x14ac:dyDescent="0.25">
      <c r="A11" s="29">
        <v>13</v>
      </c>
      <c r="B11" s="80" t="s">
        <v>134</v>
      </c>
      <c r="C11" s="81" t="s">
        <v>135</v>
      </c>
      <c r="D11" s="68" t="s">
        <v>136</v>
      </c>
      <c r="E11" s="70">
        <v>1</v>
      </c>
      <c r="F11" s="71">
        <v>253</v>
      </c>
      <c r="G11" s="71">
        <v>1</v>
      </c>
      <c r="H11" s="71">
        <f t="shared" si="0"/>
        <v>253</v>
      </c>
      <c r="I11" s="71">
        <v>0</v>
      </c>
      <c r="J11" s="71">
        <f t="shared" si="1"/>
        <v>253</v>
      </c>
      <c r="K11" s="73">
        <v>0</v>
      </c>
      <c r="L11" s="71">
        <f t="shared" si="2"/>
        <v>253</v>
      </c>
      <c r="M11" s="71">
        <f t="shared" si="3"/>
        <v>253</v>
      </c>
    </row>
    <row r="12" spans="1:13" x14ac:dyDescent="0.25">
      <c r="A12" s="29">
        <v>19</v>
      </c>
      <c r="B12" s="68" t="s">
        <v>137</v>
      </c>
      <c r="C12" s="68"/>
      <c r="D12" s="68" t="s">
        <v>48</v>
      </c>
      <c r="E12" s="70">
        <v>1</v>
      </c>
      <c r="F12" s="71">
        <v>300</v>
      </c>
      <c r="G12" s="71">
        <v>1</v>
      </c>
      <c r="H12" s="71">
        <f t="shared" si="0"/>
        <v>300</v>
      </c>
      <c r="I12" s="71">
        <v>0</v>
      </c>
      <c r="J12" s="71">
        <f t="shared" si="1"/>
        <v>300</v>
      </c>
      <c r="K12" s="73">
        <v>0</v>
      </c>
      <c r="L12" s="71">
        <f t="shared" si="2"/>
        <v>300</v>
      </c>
      <c r="M12" s="71">
        <f t="shared" si="3"/>
        <v>300</v>
      </c>
    </row>
    <row r="13" spans="1:13" x14ac:dyDescent="0.25">
      <c r="A13" s="29">
        <v>21</v>
      </c>
      <c r="B13" s="68" t="s">
        <v>138</v>
      </c>
      <c r="C13" s="68"/>
      <c r="D13" s="68" t="s">
        <v>139</v>
      </c>
      <c r="E13" s="70">
        <v>1</v>
      </c>
      <c r="F13" s="71">
        <v>300</v>
      </c>
      <c r="G13" s="71">
        <v>1</v>
      </c>
      <c r="H13" s="71">
        <f t="shared" si="0"/>
        <v>300</v>
      </c>
      <c r="I13" s="71">
        <v>0</v>
      </c>
      <c r="J13" s="71">
        <f t="shared" si="1"/>
        <v>300</v>
      </c>
      <c r="K13" s="72">
        <v>0</v>
      </c>
      <c r="L13" s="71">
        <f t="shared" si="2"/>
        <v>300</v>
      </c>
      <c r="M13" s="71">
        <f t="shared" si="3"/>
        <v>300</v>
      </c>
    </row>
    <row r="14" spans="1:13" ht="30" x14ac:dyDescent="0.25">
      <c r="A14" s="29">
        <v>25</v>
      </c>
      <c r="B14" s="19" t="s">
        <v>140</v>
      </c>
      <c r="C14" s="19"/>
      <c r="D14" s="82"/>
      <c r="E14" s="83">
        <v>1</v>
      </c>
      <c r="F14" s="71">
        <v>150</v>
      </c>
      <c r="G14" s="71">
        <v>1</v>
      </c>
      <c r="H14" s="71">
        <f t="shared" si="0"/>
        <v>150</v>
      </c>
      <c r="I14" s="71">
        <v>0</v>
      </c>
      <c r="J14" s="71">
        <f t="shared" si="1"/>
        <v>150</v>
      </c>
      <c r="K14" s="72">
        <v>0</v>
      </c>
      <c r="L14" s="71">
        <f t="shared" si="2"/>
        <v>150</v>
      </c>
      <c r="M14" s="71">
        <f t="shared" si="3"/>
        <v>150</v>
      </c>
    </row>
    <row r="15" spans="1:13" x14ac:dyDescent="0.25">
      <c r="A15" s="29">
        <v>27</v>
      </c>
      <c r="B15" s="37" t="s">
        <v>141</v>
      </c>
      <c r="C15" s="29"/>
      <c r="D15" s="82"/>
      <c r="E15" s="70">
        <v>1</v>
      </c>
      <c r="F15" s="71">
        <v>1000</v>
      </c>
      <c r="G15" s="71">
        <v>1</v>
      </c>
      <c r="H15" s="71">
        <f t="shared" si="0"/>
        <v>1000</v>
      </c>
      <c r="I15" s="71">
        <v>0</v>
      </c>
      <c r="J15" s="71">
        <f t="shared" si="1"/>
        <v>1000</v>
      </c>
      <c r="K15" s="72">
        <v>0</v>
      </c>
      <c r="L15" s="71">
        <f t="shared" si="2"/>
        <v>1000</v>
      </c>
      <c r="M15" s="71">
        <f t="shared" si="3"/>
        <v>1000</v>
      </c>
    </row>
    <row r="16" spans="1:13" ht="15.75" thickBot="1" x14ac:dyDescent="0.3">
      <c r="A16" s="29">
        <v>28</v>
      </c>
      <c r="B16" s="29" t="s">
        <v>142</v>
      </c>
      <c r="C16" s="29"/>
      <c r="D16" s="29"/>
      <c r="E16" s="70">
        <v>1</v>
      </c>
      <c r="F16" s="71">
        <v>1000</v>
      </c>
      <c r="G16" s="71">
        <v>1</v>
      </c>
      <c r="H16" s="71">
        <f t="shared" si="0"/>
        <v>1000</v>
      </c>
      <c r="I16" s="71">
        <v>0</v>
      </c>
      <c r="J16" s="71">
        <f t="shared" si="1"/>
        <v>1000</v>
      </c>
      <c r="K16" s="72">
        <v>0</v>
      </c>
      <c r="L16" s="71">
        <f t="shared" si="2"/>
        <v>1000</v>
      </c>
      <c r="M16" s="71">
        <f t="shared" si="3"/>
        <v>1000</v>
      </c>
    </row>
    <row r="17" spans="1:13" ht="15.75" thickBot="1" x14ac:dyDescent="0.3">
      <c r="A17" s="37"/>
      <c r="B17" s="37"/>
      <c r="C17" s="37"/>
      <c r="D17" s="37"/>
      <c r="E17" s="84"/>
      <c r="F17" s="85"/>
      <c r="G17" s="85"/>
      <c r="H17" s="85"/>
      <c r="I17" s="85"/>
      <c r="J17" s="85"/>
      <c r="K17" s="86"/>
      <c r="L17" s="87" t="s">
        <v>143</v>
      </c>
      <c r="M17" s="88">
        <f>SUM(M3:M16)</f>
        <v>107101.75999999999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MAIN_SHEET</vt:lpstr>
      <vt:lpstr>CPCI_SYSTEM_COSTING</vt:lpstr>
      <vt:lpstr>CPCI-CHASSIS-COSTING</vt:lpstr>
      <vt:lpstr>KVM_DISPLY_COSTING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PHANIRAJ</cp:lastModifiedBy>
  <dcterms:created xsi:type="dcterms:W3CDTF">2018-06-21T10:28:22Z</dcterms:created>
  <dcterms:modified xsi:type="dcterms:W3CDTF">2020-12-10T11:36:48Z</dcterms:modified>
</cp:coreProperties>
</file>