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7935" firstSheet="9" activeTab="11"/>
  </bookViews>
  <sheets>
    <sheet name="නම්‍යශීලී ව්‍යාපෘති." sheetId="1" r:id="rId1"/>
    <sheet name="උපමාන පාදක" sheetId="2" r:id="rId2"/>
    <sheet name="හුදකලා ගම්මාන" sheetId="3" r:id="rId3"/>
    <sheet name="ප්‍රගති නවනම්‍ය" sheetId="5" r:id="rId4"/>
    <sheet name="ප්‍රගඅවිනම්‍ය" sheetId="6" r:id="rId5"/>
    <sheet name="ප්‍රගති උපමාන" sheetId="7" r:id="rId6"/>
    <sheet name="ප්‍රග විශේෂ අග  " sheetId="8" r:id="rId7"/>
    <sheet name="Sheet1" sheetId="9" r:id="rId8"/>
    <sheet name="804 නවවැඩ 2018" sheetId="10" r:id="rId9"/>
    <sheet name="නම්‍යශීලි අරමුදල් " sheetId="17" r:id="rId10"/>
    <sheet name="විශේ අවශ්‍යතා සහිත ගම්මාන සංවර්" sheetId="18" r:id="rId11"/>
    <sheet name="උපමානපාදක අරමුදල් " sheetId="19" r:id="rId12"/>
  </sheets>
  <definedNames>
    <definedName name="_xlnm.Print_Area" localSheetId="8">'804 නවවැඩ 2018'!$A$1:$E$29</definedName>
    <definedName name="_xlnm.Print_Area" localSheetId="7">Sheet1!$A$1:$I$8</definedName>
    <definedName name="_xlnm.Print_Area" localSheetId="1">'උපමාන පාදක'!$B$1:$F$17</definedName>
    <definedName name="_xlnm.Print_Area" localSheetId="9">'නම්‍යශීලි අරමුදල් '!$A$1:$F$26</definedName>
    <definedName name="_xlnm.Print_Area" localSheetId="0">'නම්‍යශීලී ව්‍යාපෘති.'!$A$1:$H$36</definedName>
    <definedName name="_xlnm.Print_Area" localSheetId="6">'ප්‍රග විශේෂ අග  '!$A$34:$K$40</definedName>
    <definedName name="_xlnm.Print_Area" localSheetId="4">ප්‍රගඅවිනම්‍ය!$A$43:$M$48</definedName>
    <definedName name="_xlnm.Print_Area" localSheetId="5">'ප්‍රගති උපමාන'!$A$22:$M$31</definedName>
    <definedName name="_xlnm.Print_Area" localSheetId="3">'ප්‍රගති නවනම්‍ය'!$A$22:$K$27</definedName>
    <definedName name="_xlnm.Print_Area" localSheetId="10">'විශේ අවශ්‍යතා සහිත ගම්මාන සංවර්'!$A$1:$F$20</definedName>
    <definedName name="_xlnm.Print_Area" localSheetId="2">'හුදකලා ගම්මාන'!$A$1:$J$25</definedName>
  </definedNames>
  <calcPr calcId="144525"/>
</workbook>
</file>

<file path=xl/calcChain.xml><?xml version="1.0" encoding="utf-8"?>
<calcChain xmlns="http://schemas.openxmlformats.org/spreadsheetml/2006/main">
  <c r="F25" i="18" l="1"/>
  <c r="F26" i="18"/>
  <c r="F27" i="18"/>
  <c r="F24" i="18"/>
  <c r="E25" i="18"/>
  <c r="E26" i="18"/>
  <c r="E27" i="18"/>
  <c r="E24" i="18"/>
  <c r="E14" i="19"/>
  <c r="F14" i="19"/>
  <c r="C14" i="19"/>
  <c r="D14" i="19"/>
  <c r="D18" i="18"/>
  <c r="C18" i="18"/>
  <c r="D12" i="18"/>
  <c r="E12" i="18"/>
  <c r="F12" i="18"/>
  <c r="F20" i="18" s="1"/>
  <c r="C12" i="18"/>
  <c r="C20" i="18" s="1"/>
  <c r="E20" i="18"/>
  <c r="D26" i="17"/>
  <c r="C26" i="17"/>
  <c r="D24" i="17"/>
  <c r="C24" i="17"/>
  <c r="D18" i="17"/>
  <c r="E18" i="17"/>
  <c r="E26" i="17" s="1"/>
  <c r="F18" i="17"/>
  <c r="F26" i="17" s="1"/>
  <c r="C18" i="17"/>
  <c r="D20" i="18" l="1"/>
  <c r="H31" i="7" l="1"/>
  <c r="I8" i="9" l="1"/>
  <c r="H8" i="9"/>
  <c r="G8" i="9"/>
  <c r="G16" i="9"/>
  <c r="G17" i="9" s="1"/>
  <c r="C20" i="5"/>
  <c r="H6" i="9"/>
  <c r="E58" i="6"/>
  <c r="E40" i="6"/>
  <c r="O26" i="6"/>
  <c r="H19" i="6"/>
  <c r="H58" i="6" s="1"/>
  <c r="E19" i="6"/>
  <c r="C30" i="8"/>
  <c r="C8" i="8"/>
  <c r="E35" i="7"/>
  <c r="E33" i="7"/>
  <c r="P8" i="7"/>
  <c r="J24" i="3" l="1"/>
  <c r="J25" i="3"/>
  <c r="H4" i="1" l="1"/>
  <c r="D33" i="1"/>
  <c r="G35" i="1"/>
  <c r="C35" i="1"/>
  <c r="D6" i="1"/>
  <c r="D35" i="1" s="1"/>
  <c r="E6" i="1"/>
  <c r="E35" i="1" s="1"/>
  <c r="F6" i="1"/>
  <c r="F35" i="1" s="1"/>
  <c r="G6" i="1"/>
  <c r="H6" i="1"/>
  <c r="C6" i="1"/>
  <c r="F17" i="2" l="1"/>
  <c r="F16" i="2"/>
  <c r="F6" i="2"/>
  <c r="F8" i="2" s="1"/>
  <c r="F7" i="2"/>
  <c r="F9" i="2"/>
  <c r="F10" i="2"/>
  <c r="F11" i="2"/>
  <c r="F12" i="2"/>
  <c r="F13" i="2"/>
  <c r="F14" i="2"/>
  <c r="F4" i="2"/>
  <c r="D16" i="2"/>
  <c r="H27" i="1"/>
  <c r="H28" i="1"/>
  <c r="H29" i="1"/>
  <c r="H30" i="1"/>
  <c r="H31" i="1"/>
  <c r="H32" i="1"/>
  <c r="H33" i="1"/>
  <c r="E34" i="1"/>
  <c r="K23" i="1" l="1"/>
  <c r="K24" i="1"/>
  <c r="K22" i="1"/>
  <c r="J24" i="1"/>
  <c r="I24" i="1"/>
  <c r="C34" i="1" l="1"/>
  <c r="N14" i="8" l="1"/>
  <c r="O11" i="6"/>
  <c r="C16" i="2"/>
  <c r="D5" i="2" l="1"/>
  <c r="D17" i="2" s="1"/>
  <c r="E5" i="2"/>
  <c r="C5" i="2"/>
  <c r="C17" i="2" s="1"/>
  <c r="E16" i="2"/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6" i="3"/>
  <c r="F24" i="3"/>
  <c r="F25" i="3" s="1"/>
  <c r="G24" i="3"/>
  <c r="G25" i="3" s="1"/>
  <c r="H24" i="3"/>
  <c r="H25" i="3" s="1"/>
  <c r="I24" i="3"/>
  <c r="I25" i="3" s="1"/>
  <c r="E24" i="3"/>
  <c r="E25" i="3" s="1"/>
  <c r="J3" i="3" l="1"/>
  <c r="F3" i="2" l="1"/>
  <c r="F5" i="2" s="1"/>
  <c r="H34" i="1"/>
  <c r="F34" i="1"/>
  <c r="H26" i="1" l="1"/>
  <c r="G34" i="1"/>
  <c r="D3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35" i="1" l="1"/>
</calcChain>
</file>

<file path=xl/comments1.xml><?xml version="1.0" encoding="utf-8"?>
<comments xmlns="http://schemas.openxmlformats.org/spreadsheetml/2006/main">
  <authors>
    <author>Windows User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<sst xmlns="http://schemas.openxmlformats.org/spreadsheetml/2006/main" count="694" uniqueCount="292">
  <si>
    <t>බටුවත්ත ෆෙයාෆීල්ඩ් ක්‍රීඩාංගනය සංවර්ධනය කිරීම 2 අදියර</t>
  </si>
  <si>
    <t>පළාත් සභා ලේඛනාගාරය ඉදි කිරීම 2 අදියර</t>
  </si>
  <si>
    <t>පින්නවල තේවා ගම්මානයේ පිටවීමේ ගොඩනැගිල්ල හා වැසිකිලි ඉදි කිරීම.</t>
  </si>
  <si>
    <t>රඹුක්කන  විධායක ඉංජිනේරු කාර්යාලයේ නව ගොඩනැගිල්ල ඉදි කිරීම.(අතිරේක)</t>
  </si>
  <si>
    <t>ඇඕලිපිටිය විධායක ඉංජිනේරු කාර්යාලයේ නව ගොඩනැගිල්ල ඉදි කිරීම.</t>
  </si>
  <si>
    <t>කෑ/අරුග්ගම්මන මහා විද්‍යාලයේ විදුහල්පති කාර්යාලය හා බහුමාධ්‍ය ඒකකය අලුත්වැඩියා කිරීම.</t>
  </si>
  <si>
    <t>කෑ/අරුග්ගම්මන මහා විද්‍යාලයේ විදුහල්පති කාර්යාලය ඉදිරිපස රැදවුම් බැම්ම ඉදිකිරීම.</t>
  </si>
  <si>
    <t>පිංදෙනිය පොලිස් ගරාජය ඉදි කිරීම.</t>
  </si>
  <si>
    <t>බටුවත්ත ෆෙයාෆීල්ඩ් ක්‍රීඩාංගනය සංවර්ධනය කිරීම.</t>
  </si>
  <si>
    <t>පින්නවල බිම්මල් මධ්‍යස්ථානය ඉදි කිරීම.</t>
  </si>
  <si>
    <t>කහගොල්ල වෘත්තීය පුහුණු මධ්‍යස්ථානයේ පිවිසුම් මාර්ගය හා ආරක්ෂක වැට ඉදි කිරීම.</t>
  </si>
  <si>
    <t>සබරගමුව පළාත් සභාවේ වාහන අංගනය ඉදි කිරීම.</t>
  </si>
  <si>
    <t>මිනුවන්ගමුව විහාර මාවත සංවර්ධනය කිරීම.(කී.මී 0-1.8)</t>
  </si>
  <si>
    <t>මුලු එකතුව</t>
  </si>
  <si>
    <t>ඉතිරි ප්‍රතිපාදන/ඌනතාවය</t>
  </si>
  <si>
    <t>කෑ/රංවල මහානාම විද්‍යාලයේ ක්‍රීඩාංගනය සංවර්ධනය කිරීම.</t>
  </si>
  <si>
    <t>රත්නපුර නවනගරයේ පළාත් පුස්තකාලයට අවශ්‍ය පොත් මිලට ගැනීම.</t>
  </si>
  <si>
    <t>දොරවක මාදෙනිය මාර්ගයේ කී.මී.0 සිට 2.0 දක්වා මාර්ග කොටස සංවර්ධනය.</t>
  </si>
  <si>
    <t>අංක</t>
  </si>
  <si>
    <t>නව ව්‍යාපෘති</t>
  </si>
  <si>
    <t>අරණායක ගල්බොක්ක මාර්ගය(0 -3KM)</t>
  </si>
  <si>
    <t>804-3-2104(iii)13</t>
  </si>
  <si>
    <t>804-3-2401(iii)13</t>
  </si>
  <si>
    <t>804-3-2-2004(ii)13</t>
  </si>
  <si>
    <t>සමුච්චිත එකතුව රු.</t>
  </si>
  <si>
    <t>වාර්ෂික ප්‍රතිපාදනය</t>
  </si>
  <si>
    <t>අවිච්ඡේද ව්‍යාපෘති</t>
  </si>
  <si>
    <t>අවිච්ඡේද / නව ව්‍යාපෘති</t>
  </si>
  <si>
    <t>රක්වාන දෙමළ ළමා නිවාසයට යන ප්‍රවේශ මාර්ගය (0-4.5 KM)</t>
  </si>
  <si>
    <t>ප්‍රධාන අමාත්‍ය නිල නිවසේ මුළුතැන්ගෙය හා විවෘත මඩුවක් සැකසීම</t>
  </si>
  <si>
    <t>සබරගමු පළාත් පාසල් ලීබඩු අවශ්‍යතා සම්පූරණ කිරීම</t>
  </si>
  <si>
    <t>ර/බල/වලේබඩ විද්‍යාලයේ 90*25 පාසල් ගොඩනැගිල්ල ඉදිකිරීම</t>
  </si>
  <si>
    <t>ර/වලඳුර ධර්මපාල විද්‍යාලයේ නව ගොඩනැගිල්ලේ අවශ්‍යතා සම්පූර්ණ කිරීම</t>
  </si>
  <si>
    <t>උපමාන පාදක අරමුදල් ප්‍රතිපාදන වෙන්කිරීම 804 ප්‍රධාන ලේකම් වැය ශීර්ෂය 2018</t>
  </si>
  <si>
    <t>804-3-2102(iii)13</t>
  </si>
  <si>
    <t>804-3-2-2001 (i)12</t>
  </si>
  <si>
    <t>කෑගල්ල හෝටල් පාසල ඉදිකිරීම</t>
  </si>
  <si>
    <t>පරිපූරක ප්‍රතිපාදන</t>
  </si>
  <si>
    <t>ප්‍රතිපාදන එකතුව</t>
  </si>
  <si>
    <t>වාර්ෂික ප්‍රතිපාදනය රු.</t>
  </si>
  <si>
    <t>පරිපූරක ප්‍රතිපාදන රු.</t>
  </si>
  <si>
    <t>ප්‍රතිපාදන එකතුව රු.</t>
  </si>
  <si>
    <t>මුලු එකතුව රු.</t>
  </si>
  <si>
    <t>ඉතිරි ප්‍රතිපාදන/ඌනතාවය රු.</t>
  </si>
  <si>
    <t>පුස්සැල්ල පුහුණු මධ්‍යස්ථානයේ අංක 2 හා 3 දේශන ශාලා සඳහා වහල සහිත පිවිසුමක් සකස් කිරීම</t>
  </si>
  <si>
    <t>804-3-2-2104 (iv)12</t>
  </si>
  <si>
    <t>පැරණි ආණ්ඩුකාර නිල නිවස අළුත්වැඩියා වන් සහ නවීකරණ කටයුතු කිරීම සඳහා ප්‍රතිපාදන වෙන් කිරීම (ඇ.මු.රු.38,000,000.00</t>
  </si>
  <si>
    <t>සබරගමුව පළාත තුළ අකුණු අනතුරු අවමය කිරීමේ ව්‍යාපෘතිය</t>
  </si>
  <si>
    <t>ඇහැලියගොඩ අදෝනා ඔය හරහා පාලම</t>
  </si>
  <si>
    <t>බලංගොඩ පහළ වලේබොඩ දිගන් අරාව දක්වා මාර්ගයේ ඌරා ඔය හරහා පාලමක් ඉදිකිරීම</t>
  </si>
  <si>
    <t>කුරුවිට එරත්න මාර්ගයේ දෙපස උරහිස් සකස් කිරීම</t>
  </si>
  <si>
    <t>මෝරගල සිට විලේගොඩ දක්වා මාර්ගය</t>
  </si>
  <si>
    <t>අඹදෙණිය අරකොටවැල්ල නිවාස සංකීර්ණයට පිවිසුම් මාර්ගය</t>
  </si>
  <si>
    <t>බලංගොඩ කහටපිටිය මාර්ගය</t>
  </si>
  <si>
    <t>දෙහිඹ්විට කහනාවිට දම්පල මාර්ගය</t>
  </si>
  <si>
    <t xml:space="preserve">ගැවිලිපිටිය දෙබත්ගම මාර්ගයේ පැතිබැම්ම සකස් කිරීම </t>
  </si>
  <si>
    <t>බළංගොඩ සමනළවත්ත ගම්මානයේ මාර්ගය සංවර්ධනය කර ගැනිම.</t>
  </si>
  <si>
    <t>වලේබොඩ උඩකන්ද මාර්ගය සංවර්ධනය කිරීම.</t>
  </si>
  <si>
    <t>අරණායක අට්ටාපිටිය මාර්ගයේ බෝක්කුව සකස්  කිරීම.</t>
  </si>
  <si>
    <t>ඇහැලියගොඩ මාහර බෝමළුව හරහා මාහිංගොඩ දක්වා මාර්ගය සංවර්ධනය</t>
  </si>
  <si>
    <t>මංචනායක මාර්ගය සංවර්ධනය</t>
  </si>
  <si>
    <t xml:space="preserve">හතරලියද්ද දේදුණුපිටිය තළකොලේ මාර්ගය </t>
  </si>
  <si>
    <t xml:space="preserve">මොලගොඩ මාර්ගයේ රණ්දෙණිය පාලම ප්‍රතිසංස්කරණය </t>
  </si>
  <si>
    <t>මාවනැල්ල රණසිංහ මාර්ගය සංවර්ධනය</t>
  </si>
  <si>
    <t>අරණායක නගරයේ පැති කාණු සකස්  කිරීම.</t>
  </si>
  <si>
    <t>804-3-2-2001 (iii)13</t>
  </si>
  <si>
    <t>804-3-2-2004 (i)13</t>
  </si>
  <si>
    <t>804-3-2-2102 (ii)13</t>
  </si>
  <si>
    <t>804-3-2-2103 (ii)13</t>
  </si>
  <si>
    <t>804-3-2-2104 (ii)13</t>
  </si>
  <si>
    <t>804-3-2-2401 (ii)13</t>
  </si>
  <si>
    <t>විශේෂ අවශ්‍යතා සහිත ගම්මාන සංවර්ධන ව්‍යාපෘතිය මගින්  ප්‍රතිපාදන වෙන්කිරීම 804 ප්‍රධාන ලේකම් වැය ශීර්ෂය 2018</t>
  </si>
  <si>
    <t>රු.මි.</t>
  </si>
  <si>
    <t>පුස්සැල්ල පුහුණු මධ්‍යස්ථානයේ අංක 2 නේවාසිකාගාරය අළුත්වැඩියා කිරීම</t>
  </si>
  <si>
    <t>ඇඹිලිපිටිය විධායක ඉංජිනේරු කාර්යාලයේ නව ගොඩනැගිල්ලේ නිමාව සම්පූර්ණ කිරීම</t>
  </si>
  <si>
    <t>කෑගල්ල විධායක ඉංජිනේරු කාර්යාලයේ ඉදිකිරීම් කටයුතු සම්පූර්ණ කිරීම</t>
  </si>
  <si>
    <t>පුස්සැල්ල පුහුණු මධ්‍යස්ථානයේ හෝටල් පාසල් ගොඩනැගිල්ලේ අළුත්වැඩියා කිරීම (අදියර 2)</t>
  </si>
  <si>
    <t>සබරගමුව පළාත් සභාව</t>
  </si>
  <si>
    <t>අනු අංකය</t>
  </si>
  <si>
    <t>වැඩ විෂයය</t>
  </si>
  <si>
    <t>2018 වර්ෂය සඳහා වෙන් කල මුදල</t>
  </si>
  <si>
    <t>වැඩ ආරම්භ කිරීමට නියමිත දිනය</t>
  </si>
  <si>
    <t>වැඩ අවසන් කිරීමට නියමිත දිනය</t>
  </si>
  <si>
    <t>භෞතික ප්‍රගතිය (%)</t>
  </si>
  <si>
    <t>මූල්‍ය ප්‍රගතිය (%)</t>
  </si>
  <si>
    <t>ව්‍යාපෘතියට අදාළ ප්‍රතිලාභීන් සංඛ්‍යාව</t>
  </si>
  <si>
    <t>ව්‍යාපෘතියේ ප්‍රගතිය පසුබෑමට හේතුව හෝ වෙනත් කරුණු.</t>
  </si>
  <si>
    <t xml:space="preserve">පළාත් සභා ලේඛනාගාරය ඉදි කිරීම 2 අදියර </t>
  </si>
  <si>
    <t>අනුමත ඇස්තමේන්තුව රු.</t>
  </si>
  <si>
    <t>2017.12.31 දිනට වියදම රු.</t>
  </si>
  <si>
    <t>2018 වර්ෂය සඳහා වෙන් කල මුදල රු.</t>
  </si>
  <si>
    <t>ප්‍ර</t>
  </si>
  <si>
    <t>උපමාන පාදක අරමුදල් ව්‍යාපෘති/804 ප්‍රධාන ලේකම් වැය ශීර්ෂය</t>
  </si>
  <si>
    <t>පුස්සැල්ල පුහුණු මධ්‍යස්ථානයේ නව නේවාසිකාගාරය ඉදිකිරීම</t>
  </si>
  <si>
    <t>පුස්සැල්ල පුහුණු මධ්‍යස්ථානයේ නව නේවාසිකාගාරය ඉදිකිරීම.</t>
  </si>
  <si>
    <t>ඉසේ</t>
  </si>
  <si>
    <t>අධ්‍යාපන අමාත්‍යාංශය</t>
  </si>
  <si>
    <t>නියෝජ්‍ය ප්‍රධාන ලේකම් ඉංජිනේරුසේවා කාර්යාලය</t>
  </si>
  <si>
    <t>ප්‍රධාන අමාත්‍යාංශය</t>
  </si>
  <si>
    <t>මාර්ග අමාත්‍යාංශය</t>
  </si>
  <si>
    <t xml:space="preserve"> ක</t>
  </si>
  <si>
    <t>මාර්</t>
  </si>
  <si>
    <t>804-3-2001(iv)13</t>
  </si>
  <si>
    <t>හැරමිටිපාන පොලිස් මුරපොල අළුත්වැඩියා කිරීම</t>
  </si>
  <si>
    <t>පවනැල්ල පොලිස් මුරපොල අළුත්වැඩියා කිරීම</t>
  </si>
  <si>
    <t xml:space="preserve">  </t>
  </si>
  <si>
    <t>ප්‍ර ( නව)</t>
  </si>
  <si>
    <t>නියෝජ්‍ය ප්‍රධාන ලේකම් (ඉංජිනේරු සේවා කාර්යාලය)</t>
  </si>
  <si>
    <t>කර්මාන්ත අමාත්‍යාංශය</t>
  </si>
  <si>
    <t>ඇහැලියගොඩ අදෝනා ඔය හරහා පාලම ඉදිකිරීම</t>
  </si>
  <si>
    <t xml:space="preserve"> </t>
  </si>
  <si>
    <t>අවි.</t>
  </si>
  <si>
    <t>පවි.</t>
  </si>
  <si>
    <t>බිම්මල් බීජ නිෂ්පාදනාගාරය සඳහා උපකරණ මිළදී ගැනීම</t>
  </si>
  <si>
    <t xml:space="preserve">804-3-2-2104 (i)12 පු.පු.ම. </t>
  </si>
  <si>
    <t>මු.රෙ මාරු කිරීම්</t>
  </si>
  <si>
    <t>804 ප්‍රධාන ලේකම් වැයශිර්ෂය නම්‍යශීලී අරමුදල් ප්‍රතිපාදන වෙන්කිරීම 2018</t>
  </si>
  <si>
    <t>***කෑගල්ල හෝටල් පාසල ඉදිකිරීම</t>
  </si>
  <si>
    <t>*** continuation should be on tourism sector</t>
  </si>
  <si>
    <t>2018.12.31 දිනට දරන ලද වැඩ වියදම</t>
  </si>
  <si>
    <t>2018.12.31දිනට දරන ලද පරිපාලන වියදම</t>
  </si>
  <si>
    <t>2018.12.31 දිනට ප්‍රගති වාර්තාව - නව</t>
  </si>
  <si>
    <t>2018.12.31 දිනට දරන ලද පරිපාලන වියදම</t>
  </si>
  <si>
    <t>2018.12.31 දිනට ප්‍රගති වාර්තාව - අවිච්ඡේද.</t>
  </si>
  <si>
    <t>2018.12.31 දිනට දරන ලද වැඩ වියදම රු.</t>
  </si>
  <si>
    <t>2018.12.31 දිනට දරන ලද පරිපාලන වියදම රු.</t>
  </si>
  <si>
    <t>රක්වාන දෙමළ ළමා නිවාසයට යන පාර කි.මි.0 - 4.5 දක්වා</t>
  </si>
  <si>
    <t>පවනැල්ල පොලිස් මුරපොල අළුත්වැඩියා කිරිම</t>
  </si>
  <si>
    <t>නම්‍යශීලී අරමුදල් ව්‍යාපෘති/804 ප්‍රධාන ලේකම් වැය ශීර්ෂය</t>
  </si>
  <si>
    <t>විශේෂ අවශ්‍යතා සහිත ගම්මාන සංවර්ධන ව්‍යාපෘති/804 ප්‍රධාන ලේකම් වැය ශීර්ෂය</t>
  </si>
  <si>
    <t>පුස්සැල්ල පුහුණු මධ්‍යස්ථානයේ අංක 2 නේවාසිකාගාරය අළුත්වැඩියා කිරීම(csp1826502)</t>
  </si>
  <si>
    <t>ඇඹිලිපිටිය විධායක ඉංජිනේරු කාර්යාලයේ නව ගොඩනැගිල්ලේ නිමාව සම්පූර්ණ කිරීම((csp1826503)</t>
  </si>
  <si>
    <t>කෑගල්ල විධායක ඉංජිනේරු කාර්යාලයේ ඉදිකිරීම් කටයුතු සම්පූර්ණ කිරීම(csp1826504)</t>
  </si>
  <si>
    <t>පුස්සැල්ල පුහුණු මධ්‍යස්ථානයේ හෝටල් පාසල් ගොඩනැගිල්ලේ අළුත්වැඩියා කිරීම (අදියර 2)(csp1826505)</t>
  </si>
  <si>
    <t>පුස්සැල්ල පුහුණු මධ්‍යස්ථානයේ අංක 2 හා 3 දේශන ශාලා සඳහා වහල සහිත පිවිසුමක් සකස් කිරීම(csp1826501)</t>
  </si>
  <si>
    <t>ඇඕලිපිටිය විධායක ඉංජිනේරු කාර්යාලයේ නව ගොඩනැගිල්ල ඉදි කිරීම.(csp1628102)</t>
  </si>
  <si>
    <t>2018.05.31</t>
  </si>
  <si>
    <t>2018.07.31</t>
  </si>
  <si>
    <t>2018.12.05</t>
  </si>
  <si>
    <t>2018.12.19</t>
  </si>
  <si>
    <t>2018.12.01</t>
  </si>
  <si>
    <t>2018.12.14</t>
  </si>
  <si>
    <t>2017.05.26</t>
  </si>
  <si>
    <t>2017.08.26</t>
  </si>
  <si>
    <t>2017.09.27</t>
  </si>
  <si>
    <t>2017.12.27</t>
  </si>
  <si>
    <t>2017.10.12</t>
  </si>
  <si>
    <t>2017.12.25</t>
  </si>
  <si>
    <t>2017.12.14</t>
  </si>
  <si>
    <t>2018.03.14</t>
  </si>
  <si>
    <t>2015.03.24</t>
  </si>
  <si>
    <t>2015.12.31</t>
  </si>
  <si>
    <t>2015.07.13</t>
  </si>
  <si>
    <t>2014.07.08</t>
  </si>
  <si>
    <t>2015.01.08</t>
  </si>
  <si>
    <t>2017.11.22</t>
  </si>
  <si>
    <t>2018.02.21</t>
  </si>
  <si>
    <t>2017.09.21</t>
  </si>
  <si>
    <t>2017.12.31</t>
  </si>
  <si>
    <t>2018.03.21</t>
  </si>
  <si>
    <t>2018.06.21</t>
  </si>
  <si>
    <t>2016.08.22</t>
  </si>
  <si>
    <t>2018.12.31</t>
  </si>
  <si>
    <t>2014.12.25</t>
  </si>
  <si>
    <t>2016.09.30</t>
  </si>
  <si>
    <t>2018.11.09</t>
  </si>
  <si>
    <t>2019.02.06</t>
  </si>
  <si>
    <t>ප්‍රදානය කර ඇත.</t>
  </si>
  <si>
    <t>2018.11.30</t>
  </si>
  <si>
    <t>2019.08.31</t>
  </si>
  <si>
    <t>2018.12.15.</t>
  </si>
  <si>
    <t>2019.10.30</t>
  </si>
  <si>
    <t>2018.12.15</t>
  </si>
  <si>
    <t>නැත</t>
  </si>
  <si>
    <t>2019.09.14</t>
  </si>
  <si>
    <t>2018.10.18</t>
  </si>
  <si>
    <t>2018.09.26</t>
  </si>
  <si>
    <t>2018.12.26</t>
  </si>
  <si>
    <t>වැඩ අවසන්</t>
  </si>
  <si>
    <t>2018.11.12</t>
  </si>
  <si>
    <t>2019.05.12</t>
  </si>
  <si>
    <t>2016.07.27</t>
  </si>
  <si>
    <t>2017.07.27</t>
  </si>
  <si>
    <t>වෙන්කල මුදල</t>
  </si>
  <si>
    <t>වියදම</t>
  </si>
  <si>
    <t>වෙන්කල මු.</t>
  </si>
  <si>
    <t>වෙන් කල මු.</t>
  </si>
  <si>
    <t>ව්‍යාපෘති සංඛ්‍යාව</t>
  </si>
  <si>
    <t>වියදම රු.</t>
  </si>
  <si>
    <t>වෙන් කල මුදල රු.</t>
  </si>
  <si>
    <t>විස්තරය</t>
  </si>
  <si>
    <t>804 ප්‍රධාන ලේකම් වැය ශීර්ෂය</t>
  </si>
  <si>
    <t>2018 වර්ෂයේ  ප්‍රතිපාදන වෙන් කිරීම පිළිබඳ විස්තරය</t>
  </si>
  <si>
    <t>එකතුව</t>
  </si>
  <si>
    <t>804 ප්‍රධාන ලේකම් වැයශීර්ෂය</t>
  </si>
  <si>
    <t>අනු අංක</t>
  </si>
  <si>
    <t>වැඩ විෂය</t>
  </si>
  <si>
    <t>ප්‍රාදේශිය ලේකම් කොට්ඨාශය</t>
  </si>
  <si>
    <t>ක්‍රියාකාරී ආයතනය</t>
  </si>
  <si>
    <t>ඇස්තමේන්තු  මුදල රු.</t>
  </si>
  <si>
    <t>රඹුක්කන</t>
  </si>
  <si>
    <t>රත්නපුර</t>
  </si>
  <si>
    <t>රක්වාන</t>
  </si>
  <si>
    <t>බලංගොඩ</t>
  </si>
  <si>
    <t>2018.10.15</t>
  </si>
  <si>
    <t>කෘෂී කර්ම අමා .වියදම ගත්තා.</t>
  </si>
  <si>
    <t>නව වැඩ සැලැස්ම -   2018</t>
  </si>
  <si>
    <t>බුලත්කොහුපිටිය ශාන්ත සෙබස්තියන් දේවස්ථානයේ තීන්ත ආලේප කිරීම</t>
  </si>
  <si>
    <t>බුලත්කොහුපිටිය</t>
  </si>
  <si>
    <t>ප්‍රාදේශිය සභාව</t>
  </si>
  <si>
    <t>කහවත්ත වරාපිටිය පොදු ජල නල එලීම.</t>
  </si>
  <si>
    <t>ගැටහැත්ත ඉද්දමල්ගොඩ උතුරු මිටිපොල ග්‍රාම ශක්ති ආදර්ශ ගම්මාන ව්‍යාපෘතියෙහි ජල ව්‍යාපෘතිය සඳහා</t>
  </si>
  <si>
    <t>රත්නපුර නව නගර කෝවිල් පරිශ්‍රයේ ඇති බෝමළුව හා එම ස්ථානයේ ඇති අනෙකුත් අලුත්වැඩියා කටයුතු සිදුකිරීම.</t>
  </si>
  <si>
    <t>පනගම ජන වසම පාර කොන්ක්‍රිට් කිරීම.</t>
  </si>
  <si>
    <t>විධායක ඉංජිනේරු(රත්නපුර)</t>
  </si>
  <si>
    <t>කහවත්ත ප්‍රා.ලේ.</t>
  </si>
  <si>
    <t xml:space="preserve">කහවත්ත </t>
  </si>
  <si>
    <t>ඇහැලියගොඩ</t>
  </si>
  <si>
    <t>පැල්මඩුල්ල</t>
  </si>
  <si>
    <t>දෙහිඔඕවිට කහනාවිට දම්පල මාර්ගය</t>
  </si>
  <si>
    <t>දෙහිඕවිට</t>
  </si>
  <si>
    <t>ඇඹිලිපිටිය</t>
  </si>
  <si>
    <t>කෑගල්ල</t>
  </si>
  <si>
    <t>කුරුවිට</t>
  </si>
  <si>
    <t>නියෝජ්‍ය ප්‍රධාන ලේකම්(ඉ.සේ)</t>
  </si>
  <si>
    <t>පැරණි ආණ්ඩුකාර නිල නිවස අළුත්වැඩියා වන් සහ නවීකරණ කටයුතු කිරීම සඳහා ප්‍රතිපාදන වෙන් කිරීම (ඇ.මු.රු.23,962,000.00</t>
  </si>
  <si>
    <t>පැරණි ආණ්ඩුකාර නිල නිවස අළුත්වැඩියා වන් සහ නවීකරණ කටයුතු කිරීම සඳහා ප්‍රතිපාදන වෙන් කිරීම</t>
  </si>
  <si>
    <t>2018.09.10</t>
  </si>
  <si>
    <t>2017.12.32</t>
  </si>
  <si>
    <t>2018.10.03</t>
  </si>
  <si>
    <t>2018.10.10</t>
  </si>
  <si>
    <t>2018.09.24</t>
  </si>
  <si>
    <t>2018.10.02</t>
  </si>
  <si>
    <t>2018.09.17</t>
  </si>
  <si>
    <t>2018.08.10</t>
  </si>
  <si>
    <t>2018.08.18</t>
  </si>
  <si>
    <t>කෑ/රංවල මහානාග විද්‍යාලයේ ක්‍රීඩාංගනය සංවර්ධනය කිරීම.</t>
  </si>
  <si>
    <t>2016.10.12</t>
  </si>
  <si>
    <t>2017.10.25</t>
  </si>
  <si>
    <t>2017.10.10</t>
  </si>
  <si>
    <t>2018.02.12</t>
  </si>
  <si>
    <t>2018.04.20</t>
  </si>
  <si>
    <t>2018.12.20</t>
  </si>
  <si>
    <t>නම්‍යශීලී අරමුදල්</t>
  </si>
  <si>
    <t>විශේෂ අවශ්‍යතා සහිත ගම්මාන සංවර්ධන වැඩසටහන</t>
  </si>
  <si>
    <t xml:space="preserve">උපමාන පාදක අරමුදල් </t>
  </si>
  <si>
    <t>සබරගමුව පළාත තුළ අකුණු අනතුරු අවම කිරීමේ ව්‍යාපෘතිය</t>
  </si>
  <si>
    <t>රක්වාන දෙමළ ළමා නිවාසයට යන පාර කි.මි. 0 -4.5 දක්වා</t>
  </si>
  <si>
    <t>බලංගොඩ පහල වලේබොඩ දිගන්අරාව දක්වා මාර්ගයේ ඌරා ඔය හරහා පාලමක් ඉදි කිරීම</t>
  </si>
  <si>
    <t xml:space="preserve"> නව ව්‍යාපෘති</t>
  </si>
  <si>
    <t xml:space="preserve">අවිච්ඡේද </t>
  </si>
  <si>
    <t>හොරේපොල හා හිඟුරආර ගම්මානවල ස්වර්ණාභරණ නිෂ්පාදනය ප්‍රවර්ධනය කිරීම</t>
  </si>
  <si>
    <t>සබරගමු පළාත් සභා සංකීරණයේ නව වාහන අංගනය ඉදිකිරීම.</t>
  </si>
  <si>
    <t>උඩවෙල උඩරංවල අම්බැවිල මාර්ගය කි.මි. 6.00 සිට කි.මි.9.00 දක්වා සහ කි.මි. 10 සිට කි.මි.15 දක්වා සංවර්ධනය කිරීම.</t>
  </si>
  <si>
    <t>සබරගමු පළාතේ පාසල් දරුවන් සඳහා ඩෙස් හා පුටු අවශ්‍යතා සපයා දීම</t>
  </si>
  <si>
    <t xml:space="preserve"> සබරගමුව පළාත තුළ කිතුල් සංවර්ධන ව්‍යාපෘතිය</t>
  </si>
  <si>
    <t>ආණ්ඩුකාර නිල නිවස අළුත්වැඩියාවන් හා  නවීකරණ කටයුතු කිරීම</t>
  </si>
  <si>
    <t xml:space="preserve">සබරගමුව පළාත් සභා සංකීර්ණයේ අපවාහන ජලය පවිත්‍ර  කිරීමේ ඒකකය ස්ථාපිත කිරීම </t>
  </si>
  <si>
    <t>සබරගමුව පළාත් සභා සංකීර්ණයේ ඉහල මහල සඳහා පිටතින් පියගැට පෙලක්  හා භාණ්ඩ ප්‍රවාහනය සඳහා (Hoist) උපකරණයක් සවිකිරීම.</t>
  </si>
  <si>
    <t>ප්‍රාග්ධන ප්‍රතිපාදන වෙන්කිරීම් - 2019</t>
  </si>
  <si>
    <t>2019 වර්ෂයට වෙන්කළ මුදල රු:</t>
  </si>
  <si>
    <t>ප්‍රතිපාදන වෙන්කළ ආයතනය</t>
  </si>
  <si>
    <t>ප්‍රතිපාදන වෙන්කළ දිනය</t>
  </si>
  <si>
    <t>ඇස්තමේන්තු මුදල රු:</t>
  </si>
  <si>
    <t>අවිච්ඡේද</t>
  </si>
  <si>
    <t>අරමුදල් ප්‍රභවය : නම්‍යශීලී අරමුදල්</t>
  </si>
  <si>
    <t>උප එකතුව</t>
  </si>
  <si>
    <t>කෑ/රංවල මහානාග විද්‍යාලයේ ක්‍රීඩාංගනය සංවර්ධනය කිරීම</t>
  </si>
  <si>
    <t>මුළු එකතුව</t>
  </si>
  <si>
    <t>සබරගමු පළාත් පාසල් ලීබඩු අවශ්‍යතා සම්පූර්ණ කිරීම</t>
  </si>
  <si>
    <t>දොරවක මාදෙනිය මාර්ගයේ කී.මී.0 සිට 2.0 දක්වා මාර්ග කොටස සංවර්ධනය</t>
  </si>
  <si>
    <t>මිනුවන්ගමුව විහාර මාවත සංවර්ධනය කිරීම (කී.මී 0-1.8)</t>
  </si>
  <si>
    <t xml:space="preserve">නව </t>
  </si>
  <si>
    <t>අරමුදල් ප්‍රභවය : විශේෂ අවශ්‍යතා සහිත ගම්මාන සංවර්ධන වැඩසටහන</t>
  </si>
  <si>
    <t>අරමුදල් ප්‍රභවය : උපමානපාදක අරමුදල්</t>
  </si>
  <si>
    <t>පළාත් අධ්‍යෘපන අමාත්‍යාංශය</t>
  </si>
  <si>
    <t>2019.02.20</t>
  </si>
  <si>
    <t>2019.02.23</t>
  </si>
  <si>
    <t>2019.02.28</t>
  </si>
  <si>
    <t>පළාත් මාර්ග අමාත්‍යාංශය</t>
  </si>
  <si>
    <t>නියොජ්‍ය ප්‍රධාන ලේකම් (පාලන)</t>
  </si>
  <si>
    <t>නියොජ්‍ය ප්‍රධාන ලේකම් (ඉංජිනේරු සේවා)</t>
  </si>
  <si>
    <t>2019.02.27</t>
  </si>
  <si>
    <t>2019.07.24</t>
  </si>
  <si>
    <t>2019.07.25</t>
  </si>
  <si>
    <t>පළාත් කර්මාන්ත අමාත්‍යාංශය</t>
  </si>
  <si>
    <t>2019.02.24</t>
  </si>
  <si>
    <t>පළාත් අධ්‍යාපන අමාත්‍යාංශය</t>
  </si>
  <si>
    <t>2019.05.14</t>
  </si>
  <si>
    <t>2019.06.04</t>
  </si>
  <si>
    <t>2019.07.17</t>
  </si>
  <si>
    <t>2019.06.17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</si>
</sst>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skoola Pot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Iskoola Pota"/>
      <family val="2"/>
    </font>
    <font>
      <sz val="14"/>
      <color theme="1"/>
      <name val="Iskoola Pota"/>
      <family val="2"/>
    </font>
    <font>
      <b/>
      <sz val="14"/>
      <color theme="1"/>
      <name val="Iskoola Pota"/>
      <family val="2"/>
    </font>
    <font>
      <b/>
      <sz val="12"/>
      <color theme="1"/>
      <name val="Iskoola Pota"/>
      <family val="2"/>
    </font>
    <font>
      <b/>
      <sz val="13"/>
      <color theme="1"/>
      <name val="Iskoola Pota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Iskoola Pot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0" xfId="0" applyNumberFormat="1"/>
    <xf numFmtId="43" fontId="0" fillId="0" borderId="1" xfId="1" applyFont="1" applyBorder="1"/>
    <xf numFmtId="43" fontId="0" fillId="0" borderId="0" xfId="1" applyFont="1"/>
    <xf numFmtId="43" fontId="6" fillId="0" borderId="1" xfId="1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43" fontId="6" fillId="0" borderId="1" xfId="0" applyNumberFormat="1" applyFont="1" applyBorder="1"/>
    <xf numFmtId="43" fontId="7" fillId="0" borderId="1" xfId="1" applyFont="1" applyBorder="1"/>
    <xf numFmtId="0" fontId="4" fillId="0" borderId="1" xfId="0" applyFont="1" applyFill="1" applyBorder="1"/>
    <xf numFmtId="0" fontId="6" fillId="0" borderId="1" xfId="0" applyFont="1" applyBorder="1" applyAlignment="1">
      <alignment vertical="center" wrapText="1"/>
    </xf>
    <xf numFmtId="0" fontId="0" fillId="0" borderId="1" xfId="0" applyFill="1" applyBorder="1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0" fontId="6" fillId="0" borderId="1" xfId="0" applyFont="1" applyFill="1" applyBorder="1"/>
    <xf numFmtId="164" fontId="9" fillId="0" borderId="1" xfId="1" applyNumberFormat="1" applyFont="1" applyBorder="1"/>
    <xf numFmtId="165" fontId="10" fillId="0" borderId="1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43" fontId="9" fillId="0" borderId="1" xfId="1" applyFont="1" applyBorder="1"/>
    <xf numFmtId="0" fontId="7" fillId="0" borderId="1" xfId="0" applyFont="1" applyBorder="1" applyAlignment="1">
      <alignment horizontal="center"/>
    </xf>
    <xf numFmtId="43" fontId="9" fillId="0" borderId="1" xfId="0" applyNumberFormat="1" applyFont="1" applyBorder="1"/>
    <xf numFmtId="43" fontId="10" fillId="0" borderId="1" xfId="1" applyFont="1" applyBorder="1"/>
    <xf numFmtId="43" fontId="10" fillId="0" borderId="1" xfId="1" applyFont="1" applyBorder="1" applyAlignment="1">
      <alignment wrapText="1"/>
    </xf>
    <xf numFmtId="0" fontId="10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43" fontId="11" fillId="0" borderId="1" xfId="1" applyFont="1" applyBorder="1"/>
    <xf numFmtId="0" fontId="0" fillId="0" borderId="1" xfId="0" applyFont="1" applyBorder="1"/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43" fontId="9" fillId="0" borderId="1" xfId="1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wrapText="1"/>
    </xf>
    <xf numFmtId="43" fontId="11" fillId="0" borderId="0" xfId="1" applyFont="1" applyBorder="1"/>
    <xf numFmtId="43" fontId="8" fillId="0" borderId="1" xfId="1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7" fillId="0" borderId="0" xfId="1" applyFont="1" applyBorder="1"/>
    <xf numFmtId="43" fontId="10" fillId="0" borderId="1" xfId="1" applyFont="1" applyBorder="1" applyAlignment="1">
      <alignment vertical="center"/>
    </xf>
    <xf numFmtId="43" fontId="11" fillId="0" borderId="1" xfId="1" applyFont="1" applyBorder="1" applyAlignment="1">
      <alignment vertical="center"/>
    </xf>
    <xf numFmtId="43" fontId="10" fillId="0" borderId="0" xfId="1" applyFont="1" applyBorder="1"/>
    <xf numFmtId="0" fontId="0" fillId="0" borderId="1" xfId="0" applyFont="1" applyBorder="1" applyAlignment="1">
      <alignment wrapText="1"/>
    </xf>
    <xf numFmtId="43" fontId="0" fillId="0" borderId="1" xfId="0" applyNumberFormat="1" applyFont="1" applyBorder="1"/>
    <xf numFmtId="0" fontId="0" fillId="0" borderId="0" xfId="0" applyFont="1"/>
    <xf numFmtId="43" fontId="0" fillId="0" borderId="1" xfId="1" applyFont="1" applyBorder="1" applyAlignment="1">
      <alignment wrapText="1"/>
    </xf>
    <xf numFmtId="0" fontId="0" fillId="0" borderId="4" xfId="0" applyFont="1" applyFill="1" applyBorder="1"/>
    <xf numFmtId="0" fontId="0" fillId="0" borderId="1" xfId="0" applyFont="1" applyFill="1" applyBorder="1"/>
    <xf numFmtId="0" fontId="4" fillId="0" borderId="1" xfId="0" applyFont="1" applyBorder="1" applyAlignment="1">
      <alignment wrapText="1"/>
    </xf>
    <xf numFmtId="0" fontId="2" fillId="0" borderId="5" xfId="0" applyFont="1" applyBorder="1" applyAlignment="1"/>
    <xf numFmtId="0" fontId="7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43" fontId="6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3" fontId="7" fillId="0" borderId="1" xfId="1" applyFont="1" applyBorder="1" applyAlignment="1">
      <alignment vertical="center"/>
    </xf>
    <xf numFmtId="43" fontId="14" fillId="0" borderId="1" xfId="1" applyFont="1" applyBorder="1"/>
    <xf numFmtId="164" fontId="14" fillId="0" borderId="1" xfId="1" applyNumberFormat="1" applyFont="1" applyBorder="1"/>
    <xf numFmtId="43" fontId="15" fillId="0" borderId="1" xfId="1" applyFont="1" applyBorder="1"/>
    <xf numFmtId="43" fontId="11" fillId="0" borderId="1" xfId="1" applyNumberFormat="1" applyFont="1" applyBorder="1"/>
    <xf numFmtId="164" fontId="11" fillId="0" borderId="1" xfId="1" applyNumberFormat="1" applyFont="1" applyBorder="1"/>
    <xf numFmtId="0" fontId="11" fillId="0" borderId="1" xfId="0" applyFont="1" applyBorder="1"/>
    <xf numFmtId="43" fontId="11" fillId="0" borderId="1" xfId="1" applyFont="1" applyBorder="1" applyAlignment="1">
      <alignment wrapText="1"/>
    </xf>
    <xf numFmtId="0" fontId="8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0" fillId="0" borderId="0" xfId="0" applyNumberFormat="1"/>
    <xf numFmtId="43" fontId="10" fillId="0" borderId="0" xfId="0" applyNumberFormat="1" applyFont="1"/>
    <xf numFmtId="43" fontId="15" fillId="0" borderId="0" xfId="1" applyFont="1" applyBorder="1"/>
    <xf numFmtId="164" fontId="10" fillId="0" borderId="0" xfId="1" applyNumberFormat="1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3" fontId="9" fillId="0" borderId="0" xfId="1" applyFont="1" applyBorder="1" applyAlignment="1">
      <alignment vertical="center" wrapText="1"/>
    </xf>
    <xf numFmtId="0" fontId="0" fillId="0" borderId="0" xfId="0" applyAlignment="1"/>
    <xf numFmtId="43" fontId="0" fillId="0" borderId="0" xfId="1" applyFont="1" applyBorder="1"/>
    <xf numFmtId="43" fontId="1" fillId="0" borderId="1" xfId="1" applyFont="1" applyBorder="1" applyAlignment="1">
      <alignment horizontal="left" vertical="top"/>
    </xf>
    <xf numFmtId="43" fontId="0" fillId="0" borderId="1" xfId="1" applyFont="1" applyBorder="1" applyAlignment="1">
      <alignment horizontal="left" vertical="top"/>
    </xf>
    <xf numFmtId="43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3" fontId="1" fillId="0" borderId="1" xfId="1" applyFont="1" applyBorder="1"/>
    <xf numFmtId="0" fontId="11" fillId="0" borderId="6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1" fillId="0" borderId="6" xfId="0" applyFont="1" applyBorder="1" applyAlignment="1">
      <alignment wrapText="1"/>
    </xf>
    <xf numFmtId="43" fontId="10" fillId="0" borderId="6" xfId="1" applyFont="1" applyBorder="1" applyAlignment="1"/>
    <xf numFmtId="43" fontId="11" fillId="0" borderId="1" xfId="1" applyFont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8" fillId="0" borderId="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21" fillId="0" borderId="0" xfId="0" applyFont="1"/>
    <xf numFmtId="43" fontId="21" fillId="0" borderId="20" xfId="0" applyNumberFormat="1" applyFont="1" applyBorder="1" applyAlignment="1">
      <alignment vertical="center"/>
    </xf>
    <xf numFmtId="0" fontId="22" fillId="0" borderId="0" xfId="0" applyFont="1"/>
    <xf numFmtId="0" fontId="23" fillId="0" borderId="11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43" fontId="23" fillId="0" borderId="1" xfId="1" applyFont="1" applyBorder="1" applyAlignment="1">
      <alignment vertical="center"/>
    </xf>
    <xf numFmtId="43" fontId="23" fillId="0" borderId="12" xfId="1" applyFont="1" applyBorder="1" applyAlignment="1">
      <alignment vertical="center"/>
    </xf>
    <xf numFmtId="0" fontId="25" fillId="0" borderId="0" xfId="0" applyFont="1"/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3" fontId="3" fillId="0" borderId="1" xfId="1" applyFont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43" fontId="3" fillId="0" borderId="12" xfId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3" fontId="3" fillId="0" borderId="2" xfId="1" applyFont="1" applyBorder="1" applyAlignment="1">
      <alignment vertical="center"/>
    </xf>
    <xf numFmtId="43" fontId="3" fillId="0" borderId="18" xfId="1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43" fontId="21" fillId="0" borderId="21" xfId="0" applyNumberFormat="1" applyFont="1" applyBorder="1" applyAlignment="1">
      <alignment vertical="center"/>
    </xf>
    <xf numFmtId="0" fontId="18" fillId="0" borderId="9" xfId="0" applyFont="1" applyBorder="1"/>
    <xf numFmtId="0" fontId="18" fillId="0" borderId="0" xfId="0" applyFont="1" applyBorder="1"/>
    <xf numFmtId="0" fontId="18" fillId="0" borderId="10" xfId="0" applyFont="1" applyBorder="1"/>
    <xf numFmtId="43" fontId="21" fillId="0" borderId="14" xfId="0" applyNumberFormat="1" applyFont="1" applyBorder="1" applyAlignment="1">
      <alignment vertical="center"/>
    </xf>
    <xf numFmtId="43" fontId="21" fillId="0" borderId="15" xfId="0" applyNumberFormat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43" fontId="3" fillId="0" borderId="3" xfId="1" applyFont="1" applyBorder="1" applyAlignment="1">
      <alignment vertical="center" wrapText="1"/>
    </xf>
    <xf numFmtId="43" fontId="3" fillId="0" borderId="3" xfId="1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1" fillId="0" borderId="26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1" fillId="0" borderId="26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4" fillId="0" borderId="24" xfId="0" applyFont="1" applyBorder="1" applyAlignment="1">
      <alignment vertical="center"/>
    </xf>
    <xf numFmtId="0" fontId="22" fillId="0" borderId="30" xfId="0" applyFont="1" applyBorder="1" applyAlignment="1">
      <alignment horizontal="right" vertical="center" wrapText="1"/>
    </xf>
    <xf numFmtId="0" fontId="22" fillId="0" borderId="30" xfId="0" applyFont="1" applyBorder="1" applyAlignment="1">
      <alignment horizontal="center" vertical="center" wrapText="1"/>
    </xf>
    <xf numFmtId="43" fontId="16" fillId="0" borderId="25" xfId="1" applyFont="1" applyBorder="1"/>
    <xf numFmtId="43" fontId="21" fillId="0" borderId="27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43" fontId="18" fillId="0" borderId="12" xfId="1" applyFont="1" applyBorder="1" applyAlignment="1">
      <alignment vertical="center"/>
    </xf>
    <xf numFmtId="43" fontId="18" fillId="0" borderId="12" xfId="1" applyFont="1" applyBorder="1" applyAlignment="1">
      <alignment vertical="center" wrapText="1"/>
    </xf>
    <xf numFmtId="43" fontId="18" fillId="0" borderId="1" xfId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9" zoomScaleNormal="100" workbookViewId="0">
      <selection activeCell="B31" sqref="B31:H32"/>
    </sheetView>
  </sheetViews>
  <sheetFormatPr defaultRowHeight="15" x14ac:dyDescent="0.25"/>
  <cols>
    <col min="1" max="1" width="4.5703125" customWidth="1"/>
    <col min="2" max="2" width="71.85546875" customWidth="1"/>
    <col min="3" max="3" width="14.42578125" hidden="1" customWidth="1"/>
    <col min="4" max="4" width="14.140625" hidden="1" customWidth="1"/>
    <col min="5" max="5" width="14.7109375" hidden="1" customWidth="1"/>
    <col min="6" max="6" width="15.28515625" hidden="1" customWidth="1"/>
    <col min="7" max="7" width="13.42578125" hidden="1" customWidth="1"/>
    <col min="8" max="8" width="14.5703125" customWidth="1"/>
  </cols>
  <sheetData>
    <row r="1" spans="1:14" ht="18.75" customHeight="1" x14ac:dyDescent="0.3">
      <c r="B1" s="54" t="s">
        <v>116</v>
      </c>
      <c r="C1" s="54"/>
      <c r="D1" s="54"/>
      <c r="E1" s="54"/>
      <c r="F1" s="54"/>
      <c r="G1" s="54"/>
    </row>
    <row r="2" spans="1:14" ht="27" customHeight="1" x14ac:dyDescent="0.25">
      <c r="A2" s="14" t="s">
        <v>18</v>
      </c>
      <c r="B2" s="14" t="s">
        <v>27</v>
      </c>
      <c r="C2" s="7" t="s">
        <v>102</v>
      </c>
      <c r="D2" s="7" t="s">
        <v>23</v>
      </c>
      <c r="E2" s="7" t="s">
        <v>34</v>
      </c>
      <c r="F2" s="7" t="s">
        <v>21</v>
      </c>
      <c r="G2" s="7" t="s">
        <v>22</v>
      </c>
      <c r="H2" s="12" t="s">
        <v>24</v>
      </c>
    </row>
    <row r="3" spans="1:14" x14ac:dyDescent="0.25">
      <c r="A3" s="14"/>
      <c r="B3" s="15" t="s">
        <v>39</v>
      </c>
      <c r="C3" s="6">
        <v>5000000</v>
      </c>
      <c r="D3" s="6">
        <v>7000000</v>
      </c>
      <c r="E3" s="6">
        <v>5000000</v>
      </c>
      <c r="F3" s="6">
        <v>25000000</v>
      </c>
      <c r="G3" s="6">
        <v>14845000</v>
      </c>
      <c r="H3" s="9">
        <f>SUM(C3:G3)</f>
        <v>56845000</v>
      </c>
    </row>
    <row r="4" spans="1:14" x14ac:dyDescent="0.25">
      <c r="A4" s="14"/>
      <c r="B4" s="15" t="s">
        <v>40</v>
      </c>
      <c r="C4" s="6"/>
      <c r="D4" s="6"/>
      <c r="E4" s="6"/>
      <c r="F4" s="6"/>
      <c r="G4" s="6"/>
      <c r="H4" s="9">
        <f t="shared" ref="H4" si="0">SUM(C4:G4)</f>
        <v>0</v>
      </c>
    </row>
    <row r="5" spans="1:14" x14ac:dyDescent="0.25">
      <c r="A5" s="14"/>
      <c r="B5" s="15" t="s">
        <v>115</v>
      </c>
      <c r="C5" s="6"/>
      <c r="D5" s="6">
        <v>26080000</v>
      </c>
      <c r="E5" s="6">
        <v>16620000</v>
      </c>
      <c r="F5" s="6">
        <v>18000000</v>
      </c>
      <c r="G5" s="6"/>
      <c r="H5" s="9">
        <v>50000000</v>
      </c>
    </row>
    <row r="6" spans="1:14" x14ac:dyDescent="0.25">
      <c r="A6" s="14"/>
      <c r="B6" s="15" t="s">
        <v>41</v>
      </c>
      <c r="C6" s="6">
        <f>SUM(C3:C5)</f>
        <v>5000000</v>
      </c>
      <c r="D6" s="6">
        <f t="shared" ref="D6:H6" si="1">SUM(D3:D5)</f>
        <v>33080000</v>
      </c>
      <c r="E6" s="6">
        <f t="shared" si="1"/>
        <v>21620000</v>
      </c>
      <c r="F6" s="6">
        <f t="shared" si="1"/>
        <v>43000000</v>
      </c>
      <c r="G6" s="6">
        <f t="shared" si="1"/>
        <v>14845000</v>
      </c>
      <c r="H6" s="6">
        <f t="shared" si="1"/>
        <v>106845000</v>
      </c>
    </row>
    <row r="7" spans="1:14" x14ac:dyDescent="0.25">
      <c r="A7" s="14"/>
      <c r="B7" s="15" t="s">
        <v>26</v>
      </c>
      <c r="C7" s="6"/>
      <c r="D7" s="6"/>
      <c r="E7" s="6"/>
      <c r="F7" s="6"/>
      <c r="G7" s="6"/>
      <c r="H7" s="9"/>
    </row>
    <row r="8" spans="1:14" s="49" customFormat="1" ht="18" customHeight="1" x14ac:dyDescent="0.25">
      <c r="A8" s="34">
        <v>1</v>
      </c>
      <c r="B8" s="47" t="s">
        <v>8</v>
      </c>
      <c r="C8" s="4">
        <v>444975</v>
      </c>
      <c r="D8" s="4"/>
      <c r="E8" s="4"/>
      <c r="F8" s="4"/>
      <c r="G8" s="4"/>
      <c r="H8" s="48">
        <f t="shared" ref="H8:H35" si="2">SUM(C8:G8)</f>
        <v>444975</v>
      </c>
    </row>
    <row r="9" spans="1:14" s="49" customFormat="1" ht="18" customHeight="1" x14ac:dyDescent="0.25">
      <c r="A9" s="34">
        <v>2</v>
      </c>
      <c r="B9" s="47" t="s">
        <v>7</v>
      </c>
      <c r="C9" s="4"/>
      <c r="D9" s="4"/>
      <c r="E9" s="4"/>
      <c r="F9" s="4">
        <v>481225</v>
      </c>
      <c r="G9" s="4"/>
      <c r="H9" s="48">
        <f t="shared" si="2"/>
        <v>481225</v>
      </c>
    </row>
    <row r="10" spans="1:14" s="49" customFormat="1" ht="26.25" customHeight="1" x14ac:dyDescent="0.25">
      <c r="A10" s="34">
        <v>3</v>
      </c>
      <c r="B10" s="47" t="s">
        <v>6</v>
      </c>
      <c r="C10" s="50"/>
      <c r="D10" s="4"/>
      <c r="E10" s="4"/>
      <c r="F10" s="4">
        <v>927952.28</v>
      </c>
      <c r="G10" s="4"/>
      <c r="H10" s="48">
        <f t="shared" si="2"/>
        <v>927952.28</v>
      </c>
      <c r="L10" s="156" t="s">
        <v>18</v>
      </c>
    </row>
    <row r="11" spans="1:14" s="49" customFormat="1" ht="27.75" customHeight="1" x14ac:dyDescent="0.25">
      <c r="A11" s="34">
        <v>4</v>
      </c>
      <c r="B11" s="47" t="s">
        <v>5</v>
      </c>
      <c r="C11" s="4"/>
      <c r="D11" s="4"/>
      <c r="E11" s="4"/>
      <c r="F11" s="4">
        <v>1769221.1</v>
      </c>
      <c r="G11" s="4"/>
      <c r="H11" s="48">
        <f t="shared" si="2"/>
        <v>1769221.1</v>
      </c>
      <c r="L11" s="157"/>
      <c r="N11" s="154"/>
    </row>
    <row r="12" spans="1:14" s="49" customFormat="1" ht="18" customHeight="1" x14ac:dyDescent="0.25">
      <c r="A12" s="34">
        <v>5</v>
      </c>
      <c r="B12" s="47" t="s">
        <v>0</v>
      </c>
      <c r="C12" s="4">
        <v>1057046.29</v>
      </c>
      <c r="D12" s="4"/>
      <c r="E12" s="4"/>
      <c r="F12" s="5"/>
      <c r="G12" s="4"/>
      <c r="H12" s="48">
        <f t="shared" si="2"/>
        <v>1057046.29</v>
      </c>
      <c r="N12" s="155"/>
    </row>
    <row r="13" spans="1:14" s="49" customFormat="1" ht="18" customHeight="1" x14ac:dyDescent="0.25">
      <c r="A13" s="34">
        <v>6</v>
      </c>
      <c r="B13" s="47" t="s">
        <v>1</v>
      </c>
      <c r="C13" s="4"/>
      <c r="D13" s="4"/>
      <c r="E13" s="4"/>
      <c r="F13" s="4">
        <v>1240911.52</v>
      </c>
      <c r="G13" s="4"/>
      <c r="H13" s="48">
        <f t="shared" si="2"/>
        <v>1240911.52</v>
      </c>
    </row>
    <row r="14" spans="1:14" s="49" customFormat="1" ht="18" customHeight="1" x14ac:dyDescent="0.25">
      <c r="A14" s="34">
        <v>7</v>
      </c>
      <c r="B14" s="47" t="s">
        <v>15</v>
      </c>
      <c r="C14" s="4"/>
      <c r="D14" s="4"/>
      <c r="E14" s="4"/>
      <c r="F14" s="4">
        <v>1291168.32</v>
      </c>
      <c r="G14" s="4"/>
      <c r="H14" s="48">
        <f t="shared" si="2"/>
        <v>1291168.32</v>
      </c>
    </row>
    <row r="15" spans="1:14" s="49" customFormat="1" ht="18" customHeight="1" x14ac:dyDescent="0.25">
      <c r="A15" s="34">
        <v>8</v>
      </c>
      <c r="B15" s="47" t="s">
        <v>4</v>
      </c>
      <c r="C15" s="4"/>
      <c r="D15" s="4"/>
      <c r="E15" s="4"/>
      <c r="F15" s="4">
        <v>867763.71</v>
      </c>
      <c r="G15" s="4"/>
      <c r="H15" s="48">
        <f t="shared" si="2"/>
        <v>867763.71</v>
      </c>
    </row>
    <row r="16" spans="1:14" s="49" customFormat="1" ht="18" customHeight="1" x14ac:dyDescent="0.25">
      <c r="A16" s="34">
        <v>9</v>
      </c>
      <c r="B16" s="47" t="s">
        <v>3</v>
      </c>
      <c r="C16" s="4"/>
      <c r="D16" s="4"/>
      <c r="E16" s="4"/>
      <c r="F16" s="4">
        <v>2236579.89</v>
      </c>
      <c r="G16" s="4"/>
      <c r="H16" s="48">
        <f t="shared" si="2"/>
        <v>2236579.89</v>
      </c>
    </row>
    <row r="17" spans="1:11" s="49" customFormat="1" ht="18" customHeight="1" x14ac:dyDescent="0.25">
      <c r="A17" s="34">
        <v>10</v>
      </c>
      <c r="B17" s="47" t="s">
        <v>16</v>
      </c>
      <c r="C17" s="4"/>
      <c r="D17" s="4"/>
      <c r="E17" s="4"/>
      <c r="F17" s="4"/>
      <c r="G17" s="4">
        <v>492508.66</v>
      </c>
      <c r="H17" s="48">
        <f t="shared" si="2"/>
        <v>492508.66</v>
      </c>
    </row>
    <row r="18" spans="1:11" s="49" customFormat="1" ht="18" customHeight="1" x14ac:dyDescent="0.25">
      <c r="A18" s="34">
        <v>11</v>
      </c>
      <c r="B18" s="47" t="s">
        <v>2</v>
      </c>
      <c r="C18" s="4"/>
      <c r="D18" s="4">
        <v>2561731.25</v>
      </c>
      <c r="E18" s="4"/>
      <c r="F18" s="4"/>
      <c r="G18" s="4"/>
      <c r="H18" s="48">
        <f t="shared" si="2"/>
        <v>2561731.25</v>
      </c>
    </row>
    <row r="19" spans="1:11" s="49" customFormat="1" ht="18" customHeight="1" x14ac:dyDescent="0.25">
      <c r="A19" s="34">
        <v>12</v>
      </c>
      <c r="B19" s="47" t="s">
        <v>9</v>
      </c>
      <c r="C19" s="4"/>
      <c r="D19" s="4"/>
      <c r="E19" s="4"/>
      <c r="F19" s="4"/>
      <c r="G19" s="4">
        <v>2043081.56</v>
      </c>
      <c r="H19" s="48">
        <f t="shared" si="2"/>
        <v>2043081.56</v>
      </c>
    </row>
    <row r="20" spans="1:11" s="49" customFormat="1" ht="25.5" customHeight="1" x14ac:dyDescent="0.25">
      <c r="A20" s="34">
        <v>13</v>
      </c>
      <c r="B20" s="47" t="s">
        <v>10</v>
      </c>
      <c r="C20" s="4"/>
      <c r="D20" s="4"/>
      <c r="E20" s="4"/>
      <c r="F20" s="4"/>
      <c r="G20" s="4">
        <v>1603826.59</v>
      </c>
      <c r="H20" s="48">
        <f t="shared" si="2"/>
        <v>1603826.59</v>
      </c>
    </row>
    <row r="21" spans="1:11" s="49" customFormat="1" ht="18" customHeight="1" x14ac:dyDescent="0.25">
      <c r="A21" s="34">
        <v>14</v>
      </c>
      <c r="B21" s="47" t="s">
        <v>11</v>
      </c>
      <c r="C21" s="4"/>
      <c r="D21" s="4"/>
      <c r="E21" s="4"/>
      <c r="F21" s="4">
        <v>4195111.62</v>
      </c>
      <c r="G21" s="4"/>
      <c r="H21" s="48">
        <f t="shared" si="2"/>
        <v>4195111.62</v>
      </c>
      <c r="I21" s="49" t="s">
        <v>111</v>
      </c>
      <c r="J21" s="49" t="s">
        <v>112</v>
      </c>
    </row>
    <row r="22" spans="1:11" s="49" customFormat="1" ht="18" customHeight="1" x14ac:dyDescent="0.25">
      <c r="A22" s="34">
        <v>15</v>
      </c>
      <c r="B22" s="47" t="s">
        <v>17</v>
      </c>
      <c r="C22" s="4"/>
      <c r="D22" s="4">
        <v>13100000</v>
      </c>
      <c r="E22" s="4"/>
      <c r="F22" s="4"/>
      <c r="G22" s="4"/>
      <c r="H22" s="48">
        <f t="shared" si="2"/>
        <v>13100000</v>
      </c>
      <c r="I22" s="49">
        <v>1.1000000000000001</v>
      </c>
      <c r="J22" s="49">
        <v>0.5</v>
      </c>
      <c r="K22" s="49">
        <f>SUM(I22:J22)</f>
        <v>1.6</v>
      </c>
    </row>
    <row r="23" spans="1:11" s="49" customFormat="1" ht="18" customHeight="1" x14ac:dyDescent="0.25">
      <c r="A23" s="34">
        <v>16</v>
      </c>
      <c r="B23" s="47" t="s">
        <v>12</v>
      </c>
      <c r="C23" s="4"/>
      <c r="D23" s="4">
        <v>17560886.109999999</v>
      </c>
      <c r="E23" s="4"/>
      <c r="F23" s="4"/>
      <c r="G23" s="4"/>
      <c r="H23" s="48">
        <f t="shared" si="2"/>
        <v>17560886.109999999</v>
      </c>
      <c r="I23" s="49">
        <v>2.4</v>
      </c>
      <c r="J23" s="49">
        <v>0.8</v>
      </c>
      <c r="K23" s="49">
        <f t="shared" ref="K23:K24" si="3">SUM(I23:J23)</f>
        <v>3.2</v>
      </c>
    </row>
    <row r="24" spans="1:11" s="49" customFormat="1" ht="18" customHeight="1" x14ac:dyDescent="0.25">
      <c r="A24" s="51">
        <v>17</v>
      </c>
      <c r="B24" s="47" t="s">
        <v>20</v>
      </c>
      <c r="C24" s="4"/>
      <c r="D24" s="4">
        <v>1466386.3</v>
      </c>
      <c r="E24" s="4"/>
      <c r="F24" s="4"/>
      <c r="G24" s="4"/>
      <c r="H24" s="48">
        <f t="shared" si="2"/>
        <v>1466386.3</v>
      </c>
      <c r="I24" s="49">
        <f>SUM(I22:I23)</f>
        <v>3.5</v>
      </c>
      <c r="J24" s="49">
        <f>SUM(J22:J23)</f>
        <v>1.3</v>
      </c>
      <c r="K24" s="49">
        <f t="shared" si="3"/>
        <v>4.8</v>
      </c>
    </row>
    <row r="25" spans="1:11" s="49" customFormat="1" ht="18" customHeight="1" x14ac:dyDescent="0.25">
      <c r="A25" s="52"/>
      <c r="B25" s="53" t="s">
        <v>19</v>
      </c>
      <c r="C25" s="4"/>
      <c r="D25" s="4"/>
      <c r="E25" s="4"/>
      <c r="F25" s="4"/>
      <c r="G25" s="4"/>
      <c r="H25" s="48"/>
    </row>
    <row r="26" spans="1:11" s="49" customFormat="1" ht="18" customHeight="1" x14ac:dyDescent="0.25">
      <c r="A26" s="52">
        <v>1</v>
      </c>
      <c r="B26" s="47" t="s">
        <v>28</v>
      </c>
      <c r="C26" s="4"/>
      <c r="D26" s="4">
        <v>4903000</v>
      </c>
      <c r="E26" s="4"/>
      <c r="F26" s="4"/>
      <c r="G26" s="4"/>
      <c r="H26" s="48">
        <f>SUM(C26:G26)</f>
        <v>4903000</v>
      </c>
    </row>
    <row r="27" spans="1:11" s="49" customFormat="1" ht="18" customHeight="1" x14ac:dyDescent="0.25">
      <c r="A27" s="34">
        <v>2</v>
      </c>
      <c r="B27" s="47" t="s">
        <v>29</v>
      </c>
      <c r="C27" s="4">
        <v>1250000</v>
      </c>
      <c r="D27" s="4"/>
      <c r="E27" s="4"/>
      <c r="F27" s="4"/>
      <c r="G27" s="4"/>
      <c r="H27" s="48">
        <f t="shared" ref="H27:H33" si="4">SUM(C27:G27)</f>
        <v>1250000</v>
      </c>
    </row>
    <row r="28" spans="1:11" s="49" customFormat="1" ht="18" customHeight="1" x14ac:dyDescent="0.25">
      <c r="A28" s="52">
        <v>3</v>
      </c>
      <c r="B28" s="47" t="s">
        <v>30</v>
      </c>
      <c r="C28" s="4"/>
      <c r="D28" s="4"/>
      <c r="E28" s="4">
        <v>20000000</v>
      </c>
      <c r="F28" s="4"/>
      <c r="G28" s="4"/>
      <c r="H28" s="48">
        <f t="shared" si="4"/>
        <v>20000000</v>
      </c>
    </row>
    <row r="29" spans="1:11" s="49" customFormat="1" ht="18" customHeight="1" x14ac:dyDescent="0.25">
      <c r="A29" s="52">
        <v>4</v>
      </c>
      <c r="B29" s="47" t="s">
        <v>31</v>
      </c>
      <c r="C29" s="4"/>
      <c r="D29" s="4"/>
      <c r="E29" s="4"/>
      <c r="F29" s="4">
        <v>15000000</v>
      </c>
      <c r="G29" s="4"/>
      <c r="H29" s="48">
        <f t="shared" si="4"/>
        <v>15000000</v>
      </c>
    </row>
    <row r="30" spans="1:11" s="49" customFormat="1" ht="18" customHeight="1" x14ac:dyDescent="0.25">
      <c r="A30" s="52">
        <v>5</v>
      </c>
      <c r="B30" s="47" t="s">
        <v>32</v>
      </c>
      <c r="C30" s="4"/>
      <c r="D30" s="4"/>
      <c r="E30" s="4"/>
      <c r="F30" s="4">
        <v>15000000</v>
      </c>
      <c r="G30" s="4"/>
      <c r="H30" s="48">
        <f t="shared" si="4"/>
        <v>15000000</v>
      </c>
    </row>
    <row r="31" spans="1:11" s="49" customFormat="1" ht="18" customHeight="1" x14ac:dyDescent="0.25">
      <c r="A31" s="52">
        <v>6</v>
      </c>
      <c r="B31" s="47" t="s">
        <v>103</v>
      </c>
      <c r="C31" s="4">
        <v>950928.49</v>
      </c>
      <c r="D31" s="4"/>
      <c r="E31" s="4"/>
      <c r="F31" s="4"/>
      <c r="G31" s="4"/>
      <c r="H31" s="48">
        <f t="shared" si="4"/>
        <v>950928.49</v>
      </c>
    </row>
    <row r="32" spans="1:11" s="49" customFormat="1" ht="18" customHeight="1" x14ac:dyDescent="0.25">
      <c r="A32" s="52">
        <v>7</v>
      </c>
      <c r="B32" s="47" t="s">
        <v>104</v>
      </c>
      <c r="C32" s="4">
        <v>1033517.66</v>
      </c>
      <c r="D32" s="4"/>
      <c r="E32" s="4"/>
      <c r="F32" s="4"/>
      <c r="G32" s="4"/>
      <c r="H32" s="48">
        <f t="shared" si="4"/>
        <v>1033517.66</v>
      </c>
    </row>
    <row r="33" spans="1:8" s="49" customFormat="1" ht="18" customHeight="1" x14ac:dyDescent="0.25">
      <c r="A33" s="52">
        <v>8</v>
      </c>
      <c r="B33" s="47" t="s">
        <v>113</v>
      </c>
      <c r="C33" s="4"/>
      <c r="D33" s="4">
        <f>SUM(D7:D32)</f>
        <v>39592003.659999996</v>
      </c>
      <c r="E33" s="4">
        <v>1614409.9</v>
      </c>
      <c r="F33" s="4"/>
      <c r="G33" s="4"/>
      <c r="H33" s="48">
        <f t="shared" si="4"/>
        <v>41206413.559999995</v>
      </c>
    </row>
    <row r="34" spans="1:8" s="49" customFormat="1" ht="18" customHeight="1" x14ac:dyDescent="0.25">
      <c r="A34" s="34"/>
      <c r="B34" s="11" t="s">
        <v>42</v>
      </c>
      <c r="C34" s="6">
        <f>SUM(C8:C32)</f>
        <v>4736467.4400000004</v>
      </c>
      <c r="D34" s="6">
        <f>SUM(D7:D28)</f>
        <v>39592003.659999996</v>
      </c>
      <c r="E34" s="6">
        <f>SUM(E23:E33)</f>
        <v>21614409.899999999</v>
      </c>
      <c r="F34" s="6">
        <f>SUM(F8:F30)</f>
        <v>43009933.439999998</v>
      </c>
      <c r="G34" s="6">
        <f>SUM(G7:G28)</f>
        <v>4139416.8100000005</v>
      </c>
      <c r="H34" s="6">
        <f>SUM(H8:H30)</f>
        <v>109493375.2</v>
      </c>
    </row>
    <row r="35" spans="1:8" s="49" customFormat="1" ht="18" customHeight="1" x14ac:dyDescent="0.25">
      <c r="A35" s="34"/>
      <c r="B35" s="11" t="s">
        <v>43</v>
      </c>
      <c r="C35" s="6">
        <f>C6-C34</f>
        <v>263532.55999999959</v>
      </c>
      <c r="D35" s="6">
        <f t="shared" ref="D35:G35" si="5">D6-D34</f>
        <v>-6512003.6599999964</v>
      </c>
      <c r="E35" s="6">
        <f t="shared" si="5"/>
        <v>5590.1000000014901</v>
      </c>
      <c r="F35" s="6">
        <f t="shared" si="5"/>
        <v>-9933.4399999976158</v>
      </c>
      <c r="G35" s="6">
        <f t="shared" si="5"/>
        <v>10705583.189999999</v>
      </c>
      <c r="H35" s="9">
        <f t="shared" si="2"/>
        <v>4452768.7500000065</v>
      </c>
    </row>
    <row r="36" spans="1:8" x14ac:dyDescent="0.25">
      <c r="C36" s="3"/>
      <c r="D36" s="3"/>
      <c r="E36" s="3"/>
      <c r="F36" s="3"/>
      <c r="G36" s="3"/>
    </row>
  </sheetData>
  <mergeCells count="2">
    <mergeCell ref="N11:N12"/>
    <mergeCell ref="L10:L11"/>
  </mergeCells>
  <pageMargins left="0.25" right="0.25" top="0.75" bottom="0.75" header="0.3" footer="0.3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>
      <selection activeCell="B9" sqref="B9"/>
    </sheetView>
  </sheetViews>
  <sheetFormatPr defaultRowHeight="15.75" x14ac:dyDescent="0.25"/>
  <cols>
    <col min="1" max="1" width="7.7109375" style="93" customWidth="1"/>
    <col min="2" max="2" width="53.5703125" style="93" customWidth="1"/>
    <col min="3" max="3" width="22.140625" style="93" customWidth="1"/>
    <col min="4" max="4" width="20.140625" style="93" customWidth="1"/>
    <col min="5" max="5" width="17.85546875" style="93" customWidth="1"/>
    <col min="6" max="6" width="16.42578125" style="93" customWidth="1"/>
    <col min="7" max="7" width="11.7109375" style="93" bestFit="1" customWidth="1"/>
    <col min="8" max="16384" width="9.140625" style="93"/>
  </cols>
  <sheetData>
    <row r="1" spans="1:8" ht="18.75" x14ac:dyDescent="0.3">
      <c r="A1" s="185" t="s">
        <v>77</v>
      </c>
      <c r="B1" s="185"/>
      <c r="C1" s="185"/>
      <c r="D1" s="185"/>
      <c r="E1" s="185"/>
      <c r="F1" s="185"/>
    </row>
    <row r="2" spans="1:8" ht="18.75" x14ac:dyDescent="0.3">
      <c r="A2" s="185" t="s">
        <v>259</v>
      </c>
      <c r="B2" s="185"/>
      <c r="C2" s="185"/>
      <c r="D2" s="185"/>
      <c r="E2" s="185"/>
      <c r="F2" s="185"/>
    </row>
    <row r="3" spans="1:8" ht="18.75" x14ac:dyDescent="0.3">
      <c r="A3" s="185" t="s">
        <v>191</v>
      </c>
      <c r="B3" s="185"/>
      <c r="C3" s="185"/>
      <c r="D3" s="185"/>
      <c r="E3" s="185"/>
      <c r="F3" s="185"/>
    </row>
    <row r="5" spans="1:8" s="95" customFormat="1" ht="18.75" x14ac:dyDescent="0.3">
      <c r="A5" s="95" t="s">
        <v>265</v>
      </c>
    </row>
    <row r="6" spans="1:8" ht="16.5" thickBot="1" x14ac:dyDescent="0.3"/>
    <row r="7" spans="1:8" s="94" customFormat="1" ht="48.75" thickTop="1" thickBot="1" x14ac:dyDescent="0.3">
      <c r="A7" s="133" t="s">
        <v>78</v>
      </c>
      <c r="B7" s="134" t="s">
        <v>79</v>
      </c>
      <c r="C7" s="135" t="s">
        <v>263</v>
      </c>
      <c r="D7" s="135" t="s">
        <v>260</v>
      </c>
      <c r="E7" s="136" t="s">
        <v>261</v>
      </c>
      <c r="F7" s="137" t="s">
        <v>262</v>
      </c>
      <c r="G7" s="93"/>
      <c r="H7" s="93"/>
    </row>
    <row r="8" spans="1:8" s="102" customFormat="1" ht="24.75" customHeight="1" thickTop="1" x14ac:dyDescent="0.25">
      <c r="A8" s="130"/>
      <c r="B8" s="131" t="s">
        <v>264</v>
      </c>
      <c r="C8" s="131"/>
      <c r="D8" s="131"/>
      <c r="E8" s="131"/>
      <c r="F8" s="132"/>
    </row>
    <row r="9" spans="1:8" ht="30.75" customHeight="1" x14ac:dyDescent="0.25">
      <c r="A9" s="126">
        <v>1</v>
      </c>
      <c r="B9" s="127" t="s">
        <v>269</v>
      </c>
      <c r="C9" s="128">
        <v>20000000</v>
      </c>
      <c r="D9" s="129">
        <v>20000000</v>
      </c>
      <c r="E9" s="128" t="s">
        <v>275</v>
      </c>
      <c r="F9" s="99" t="s">
        <v>276</v>
      </c>
    </row>
    <row r="10" spans="1:8" ht="34.5" customHeight="1" x14ac:dyDescent="0.25">
      <c r="A10" s="108">
        <v>2</v>
      </c>
      <c r="B10" s="109" t="s">
        <v>31</v>
      </c>
      <c r="C10" s="110">
        <v>11692000</v>
      </c>
      <c r="D10" s="111">
        <v>11692000</v>
      </c>
      <c r="E10" s="110" t="s">
        <v>275</v>
      </c>
      <c r="F10" s="151" t="s">
        <v>276</v>
      </c>
    </row>
    <row r="11" spans="1:8" ht="33.75" customHeight="1" x14ac:dyDescent="0.25">
      <c r="A11" s="108">
        <v>3</v>
      </c>
      <c r="B11" s="109" t="s">
        <v>32</v>
      </c>
      <c r="C11" s="110">
        <v>15273000</v>
      </c>
      <c r="D11" s="111">
        <v>13511228.380000001</v>
      </c>
      <c r="E11" s="110" t="s">
        <v>275</v>
      </c>
      <c r="F11" s="151" t="s">
        <v>276</v>
      </c>
    </row>
    <row r="12" spans="1:8" ht="35.25" customHeight="1" x14ac:dyDescent="0.25">
      <c r="A12" s="108">
        <v>4</v>
      </c>
      <c r="B12" s="109" t="s">
        <v>267</v>
      </c>
      <c r="C12" s="110">
        <v>4680000</v>
      </c>
      <c r="D12" s="111">
        <v>325469.34999999998</v>
      </c>
      <c r="E12" s="110" t="s">
        <v>275</v>
      </c>
      <c r="F12" s="152" t="s">
        <v>276</v>
      </c>
    </row>
    <row r="13" spans="1:8" ht="35.25" customHeight="1" x14ac:dyDescent="0.25">
      <c r="A13" s="108">
        <v>5</v>
      </c>
      <c r="B13" s="109" t="s">
        <v>270</v>
      </c>
      <c r="C13" s="110">
        <v>13100000</v>
      </c>
      <c r="D13" s="111">
        <v>8998230.0399999991</v>
      </c>
      <c r="E13" s="118" t="s">
        <v>98</v>
      </c>
      <c r="F13" s="113" t="s">
        <v>277</v>
      </c>
    </row>
    <row r="14" spans="1:8" ht="30.75" customHeight="1" x14ac:dyDescent="0.25">
      <c r="A14" s="108">
        <v>6</v>
      </c>
      <c r="B14" s="109" t="s">
        <v>271</v>
      </c>
      <c r="C14" s="110">
        <v>20750000</v>
      </c>
      <c r="D14" s="111">
        <v>20750000</v>
      </c>
      <c r="E14" s="118" t="s">
        <v>98</v>
      </c>
      <c r="F14" s="113" t="s">
        <v>277</v>
      </c>
    </row>
    <row r="15" spans="1:8" ht="30.75" customHeight="1" x14ac:dyDescent="0.25">
      <c r="A15" s="108">
        <v>7</v>
      </c>
      <c r="B15" s="109" t="s">
        <v>103</v>
      </c>
      <c r="C15" s="111">
        <v>950928.5</v>
      </c>
      <c r="D15" s="111">
        <v>900928.5</v>
      </c>
      <c r="E15" s="153" t="s">
        <v>98</v>
      </c>
      <c r="F15" s="113" t="s">
        <v>278</v>
      </c>
    </row>
    <row r="16" spans="1:8" ht="30.75" customHeight="1" x14ac:dyDescent="0.25">
      <c r="A16" s="108">
        <v>8</v>
      </c>
      <c r="B16" s="109" t="s">
        <v>104</v>
      </c>
      <c r="C16" s="111">
        <v>1033517.67</v>
      </c>
      <c r="D16" s="111">
        <v>983517.67</v>
      </c>
      <c r="E16" s="153" t="s">
        <v>98</v>
      </c>
      <c r="F16" s="113" t="s">
        <v>278</v>
      </c>
    </row>
    <row r="17" spans="1:6" ht="30.75" customHeight="1" thickBot="1" x14ac:dyDescent="0.3">
      <c r="A17" s="114">
        <v>9</v>
      </c>
      <c r="B17" s="115" t="s">
        <v>247</v>
      </c>
      <c r="C17" s="116">
        <v>4903000</v>
      </c>
      <c r="D17" s="116">
        <v>1425884.48</v>
      </c>
      <c r="E17" s="153" t="s">
        <v>279</v>
      </c>
      <c r="F17" s="117" t="s">
        <v>278</v>
      </c>
    </row>
    <row r="18" spans="1:6" s="100" customFormat="1" ht="23.25" customHeight="1" thickBot="1" x14ac:dyDescent="0.3">
      <c r="A18" s="186" t="s">
        <v>266</v>
      </c>
      <c r="B18" s="187"/>
      <c r="C18" s="101">
        <f>SUM(C9:C17)</f>
        <v>92382446.170000002</v>
      </c>
      <c r="D18" s="101">
        <f t="shared" ref="D18:F18" si="0">SUM(D9:D17)</f>
        <v>78587258.420000017</v>
      </c>
      <c r="E18" s="101">
        <f t="shared" si="0"/>
        <v>0</v>
      </c>
      <c r="F18" s="120">
        <f t="shared" si="0"/>
        <v>0</v>
      </c>
    </row>
    <row r="19" spans="1:6" ht="23.25" customHeight="1" x14ac:dyDescent="0.25">
      <c r="A19" s="96"/>
      <c r="B19" s="97"/>
      <c r="C19" s="97"/>
      <c r="D19" s="97"/>
      <c r="E19" s="97"/>
      <c r="F19" s="98"/>
    </row>
    <row r="20" spans="1:6" s="107" customFormat="1" ht="23.25" customHeight="1" x14ac:dyDescent="0.25">
      <c r="A20" s="103"/>
      <c r="B20" s="104" t="s">
        <v>249</v>
      </c>
      <c r="C20" s="105"/>
      <c r="D20" s="105"/>
      <c r="E20" s="105"/>
      <c r="F20" s="106"/>
    </row>
    <row r="21" spans="1:6" ht="36.75" customHeight="1" x14ac:dyDescent="0.25">
      <c r="A21" s="108">
        <v>1</v>
      </c>
      <c r="B21" s="109" t="s">
        <v>252</v>
      </c>
      <c r="C21" s="111">
        <v>1660000</v>
      </c>
      <c r="D21" s="111">
        <v>1660000</v>
      </c>
      <c r="E21" s="110" t="s">
        <v>280</v>
      </c>
      <c r="F21" s="113" t="s">
        <v>282</v>
      </c>
    </row>
    <row r="22" spans="1:6" ht="47.25" customHeight="1" x14ac:dyDescent="0.25">
      <c r="A22" s="108">
        <v>2</v>
      </c>
      <c r="B22" s="118" t="s">
        <v>257</v>
      </c>
      <c r="C22" s="111">
        <v>19000000</v>
      </c>
      <c r="D22" s="111">
        <v>16150000</v>
      </c>
      <c r="E22" s="110" t="s">
        <v>281</v>
      </c>
      <c r="F22" s="113" t="s">
        <v>283</v>
      </c>
    </row>
    <row r="23" spans="1:6" ht="48" thickBot="1" x14ac:dyDescent="0.3">
      <c r="A23" s="108"/>
      <c r="B23" s="119" t="s">
        <v>258</v>
      </c>
      <c r="C23" s="111">
        <v>7237000</v>
      </c>
      <c r="D23" s="111">
        <v>6152000</v>
      </c>
      <c r="E23" s="110" t="s">
        <v>281</v>
      </c>
      <c r="F23" s="113" t="s">
        <v>284</v>
      </c>
    </row>
    <row r="24" spans="1:6" s="100" customFormat="1" ht="23.25" customHeight="1" thickBot="1" x14ac:dyDescent="0.3">
      <c r="A24" s="186" t="s">
        <v>266</v>
      </c>
      <c r="B24" s="187"/>
      <c r="C24" s="101">
        <f>SUM(C21:C23)</f>
        <v>27897000</v>
      </c>
      <c r="D24" s="101">
        <f>SUM(D21:D23)</f>
        <v>23962000</v>
      </c>
      <c r="E24" s="101"/>
      <c r="F24" s="120"/>
    </row>
    <row r="25" spans="1:6" ht="16.5" thickBot="1" x14ac:dyDescent="0.3">
      <c r="A25" s="121"/>
      <c r="B25" s="122"/>
      <c r="C25" s="122"/>
      <c r="D25" s="122"/>
      <c r="E25" s="122"/>
      <c r="F25" s="123"/>
    </row>
    <row r="26" spans="1:6" s="100" customFormat="1" ht="23.25" customHeight="1" thickTop="1" thickBot="1" x14ac:dyDescent="0.3">
      <c r="A26" s="183" t="s">
        <v>268</v>
      </c>
      <c r="B26" s="184"/>
      <c r="C26" s="124">
        <f>SUM(C24,C18)</f>
        <v>120279446.17</v>
      </c>
      <c r="D26" s="124">
        <f t="shared" ref="D26:F26" si="1">SUM(D24,D18)</f>
        <v>102549258.42000002</v>
      </c>
      <c r="E26" s="124">
        <f t="shared" si="1"/>
        <v>0</v>
      </c>
      <c r="F26" s="125">
        <f t="shared" si="1"/>
        <v>0</v>
      </c>
    </row>
    <row r="27" spans="1:6" ht="16.5" thickTop="1" x14ac:dyDescent="0.25"/>
  </sheetData>
  <mergeCells count="6">
    <mergeCell ref="A26:B26"/>
    <mergeCell ref="A1:F1"/>
    <mergeCell ref="A2:F2"/>
    <mergeCell ref="A3:F3"/>
    <mergeCell ref="A18:B18"/>
    <mergeCell ref="A24:B24"/>
  </mergeCells>
  <pageMargins left="0.7" right="0.7" top="0.25" bottom="0.25" header="0.3" footer="0.3"/>
  <pageSetup paperSize="9" scale="7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workbookViewId="0">
      <selection activeCell="C14" sqref="C14:D14"/>
    </sheetView>
  </sheetViews>
  <sheetFormatPr defaultRowHeight="15" x14ac:dyDescent="0.25"/>
  <cols>
    <col min="2" max="2" width="47" customWidth="1"/>
    <col min="3" max="3" width="21.28515625" customWidth="1"/>
    <col min="4" max="4" width="19.140625" customWidth="1"/>
    <col min="5" max="5" width="24.42578125" customWidth="1"/>
    <col min="6" max="6" width="17.85546875" customWidth="1"/>
  </cols>
  <sheetData>
    <row r="1" spans="1:22" s="93" customFormat="1" ht="18.75" x14ac:dyDescent="0.3">
      <c r="A1" s="185" t="s">
        <v>77</v>
      </c>
      <c r="B1" s="185"/>
      <c r="C1" s="185"/>
      <c r="D1" s="185"/>
      <c r="E1" s="185"/>
      <c r="F1" s="185"/>
    </row>
    <row r="2" spans="1:22" s="93" customFormat="1" ht="18.75" x14ac:dyDescent="0.3">
      <c r="A2" s="185" t="s">
        <v>259</v>
      </c>
      <c r="B2" s="185"/>
      <c r="C2" s="185"/>
      <c r="D2" s="185"/>
      <c r="E2" s="185"/>
      <c r="F2" s="185"/>
    </row>
    <row r="3" spans="1:22" s="93" customFormat="1" ht="18.75" x14ac:dyDescent="0.3">
      <c r="A3" s="185" t="s">
        <v>191</v>
      </c>
      <c r="B3" s="185"/>
      <c r="C3" s="185"/>
      <c r="D3" s="185"/>
      <c r="E3" s="185"/>
      <c r="F3" s="185"/>
    </row>
    <row r="4" spans="1:22" s="93" customFormat="1" ht="15.75" x14ac:dyDescent="0.25"/>
    <row r="5" spans="1:22" s="95" customFormat="1" ht="18.75" x14ac:dyDescent="0.3">
      <c r="A5" s="95" t="s">
        <v>273</v>
      </c>
    </row>
    <row r="6" spans="1:22" s="93" customFormat="1" ht="16.5" thickBot="1" x14ac:dyDescent="0.3"/>
    <row r="7" spans="1:22" s="94" customFormat="1" ht="46.5" customHeight="1" thickTop="1" thickBot="1" x14ac:dyDescent="0.3">
      <c r="A7" s="133" t="s">
        <v>78</v>
      </c>
      <c r="B7" s="134" t="s">
        <v>79</v>
      </c>
      <c r="C7" s="135" t="s">
        <v>263</v>
      </c>
      <c r="D7" s="135" t="s">
        <v>260</v>
      </c>
      <c r="E7" s="136" t="s">
        <v>261</v>
      </c>
      <c r="F7" s="137" t="s">
        <v>262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</row>
    <row r="8" spans="1:22" s="102" customFormat="1" ht="24.75" customHeight="1" thickTop="1" x14ac:dyDescent="0.25">
      <c r="A8" s="130"/>
      <c r="B8" s="131" t="s">
        <v>250</v>
      </c>
      <c r="C8" s="131"/>
      <c r="D8" s="131"/>
      <c r="E8" s="131"/>
      <c r="F8" s="132"/>
    </row>
    <row r="9" spans="1:22" s="93" customFormat="1" ht="35.25" customHeight="1" x14ac:dyDescent="0.25">
      <c r="A9" s="126">
        <v>1</v>
      </c>
      <c r="B9" s="127" t="s">
        <v>54</v>
      </c>
      <c r="C9" s="128">
        <v>6000000</v>
      </c>
      <c r="D9" s="129">
        <v>6000000</v>
      </c>
      <c r="E9" s="153" t="s">
        <v>279</v>
      </c>
      <c r="F9" s="99" t="s">
        <v>278</v>
      </c>
    </row>
    <row r="10" spans="1:22" s="93" customFormat="1" ht="35.25" customHeight="1" x14ac:dyDescent="0.25">
      <c r="A10" s="126">
        <v>2</v>
      </c>
      <c r="B10" s="127" t="s">
        <v>248</v>
      </c>
      <c r="C10" s="128">
        <v>9762000</v>
      </c>
      <c r="D10" s="129">
        <v>9762000</v>
      </c>
      <c r="E10" s="128" t="s">
        <v>285</v>
      </c>
      <c r="F10" s="99" t="s">
        <v>286</v>
      </c>
    </row>
    <row r="11" spans="1:22" s="93" customFormat="1" ht="35.25" customHeight="1" thickBot="1" x14ac:dyDescent="0.3">
      <c r="A11" s="126">
        <v>3</v>
      </c>
      <c r="B11" s="127" t="s">
        <v>246</v>
      </c>
      <c r="C11" s="128">
        <v>20000000</v>
      </c>
      <c r="D11" s="129">
        <v>19965704</v>
      </c>
      <c r="E11" s="128" t="s">
        <v>285</v>
      </c>
      <c r="F11" s="99" t="s">
        <v>278</v>
      </c>
    </row>
    <row r="12" spans="1:22" s="139" customFormat="1" ht="26.25" customHeight="1" thickBot="1" x14ac:dyDescent="0.3">
      <c r="A12" s="186" t="s">
        <v>266</v>
      </c>
      <c r="B12" s="187"/>
      <c r="C12" s="112">
        <f>SUM(C9:C11)</f>
        <v>35762000</v>
      </c>
      <c r="D12" s="112">
        <f t="shared" ref="D12:F12" si="0">SUM(D9:D11)</f>
        <v>35727704</v>
      </c>
      <c r="E12" s="112">
        <f t="shared" si="0"/>
        <v>0</v>
      </c>
      <c r="F12" s="112">
        <f t="shared" si="0"/>
        <v>0</v>
      </c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</row>
    <row r="13" spans="1:22" s="102" customFormat="1" ht="24.75" customHeight="1" thickTop="1" x14ac:dyDescent="0.25">
      <c r="A13" s="130"/>
      <c r="B13" s="131" t="s">
        <v>272</v>
      </c>
      <c r="C13" s="131"/>
      <c r="D13" s="131"/>
      <c r="E13" s="131"/>
      <c r="F13" s="132"/>
    </row>
    <row r="14" spans="1:22" s="93" customFormat="1" ht="31.5" x14ac:dyDescent="0.25">
      <c r="A14" s="126">
        <v>1</v>
      </c>
      <c r="B14" s="127" t="s">
        <v>251</v>
      </c>
      <c r="C14" s="128">
        <v>1500000</v>
      </c>
      <c r="D14" s="128">
        <v>1500000</v>
      </c>
      <c r="E14" s="128" t="s">
        <v>285</v>
      </c>
      <c r="F14" s="99" t="s">
        <v>288</v>
      </c>
    </row>
    <row r="15" spans="1:22" s="93" customFormat="1" ht="47.25" x14ac:dyDescent="0.25">
      <c r="A15" s="126">
        <v>2</v>
      </c>
      <c r="B15" s="127" t="s">
        <v>253</v>
      </c>
      <c r="C15" s="128">
        <v>135000000</v>
      </c>
      <c r="D15" s="129">
        <v>81600000</v>
      </c>
      <c r="E15" s="153" t="s">
        <v>279</v>
      </c>
      <c r="F15" s="99" t="s">
        <v>289</v>
      </c>
    </row>
    <row r="16" spans="1:22" s="93" customFormat="1" ht="31.5" x14ac:dyDescent="0.25">
      <c r="A16" s="126">
        <v>3</v>
      </c>
      <c r="B16" s="127" t="s">
        <v>254</v>
      </c>
      <c r="C16" s="128">
        <v>10000000</v>
      </c>
      <c r="D16" s="129">
        <v>8500000</v>
      </c>
      <c r="E16" s="128" t="s">
        <v>287</v>
      </c>
      <c r="F16" s="99" t="s">
        <v>289</v>
      </c>
    </row>
    <row r="17" spans="1:6" s="93" customFormat="1" ht="30" customHeight="1" thickBot="1" x14ac:dyDescent="0.3">
      <c r="A17" s="126">
        <v>4</v>
      </c>
      <c r="B17" s="127" t="s">
        <v>255</v>
      </c>
      <c r="C17" s="128">
        <v>9363500</v>
      </c>
      <c r="D17" s="129">
        <v>7958975</v>
      </c>
      <c r="E17" s="128" t="s">
        <v>285</v>
      </c>
      <c r="F17" s="99" t="s">
        <v>290</v>
      </c>
    </row>
    <row r="18" spans="1:6" s="100" customFormat="1" ht="23.25" customHeight="1" thickBot="1" x14ac:dyDescent="0.3">
      <c r="A18" s="186" t="s">
        <v>266</v>
      </c>
      <c r="B18" s="187"/>
      <c r="C18" s="101">
        <f>SUM(C14:C17)</f>
        <v>155863500</v>
      </c>
      <c r="D18" s="101">
        <f>SUM(D14:D17)</f>
        <v>99558975</v>
      </c>
      <c r="E18" s="101"/>
      <c r="F18" s="120"/>
    </row>
    <row r="19" spans="1:6" s="93" customFormat="1" ht="16.5" thickBot="1" x14ac:dyDescent="0.3">
      <c r="A19" s="121"/>
      <c r="B19" s="122"/>
      <c r="C19" s="122"/>
      <c r="D19" s="122"/>
      <c r="E19" s="122"/>
      <c r="F19" s="123"/>
    </row>
    <row r="20" spans="1:6" s="100" customFormat="1" ht="23.25" customHeight="1" thickTop="1" thickBot="1" x14ac:dyDescent="0.3">
      <c r="A20" s="183" t="s">
        <v>268</v>
      </c>
      <c r="B20" s="184"/>
      <c r="C20" s="124">
        <f>SUM(C18,C12)</f>
        <v>191625500</v>
      </c>
      <c r="D20" s="124">
        <f t="shared" ref="D20:F20" si="1">SUM(D18,D12)</f>
        <v>135286679</v>
      </c>
      <c r="E20" s="124">
        <f t="shared" si="1"/>
        <v>0</v>
      </c>
      <c r="F20" s="125">
        <f t="shared" si="1"/>
        <v>0</v>
      </c>
    </row>
    <row r="21" spans="1:6" ht="15.75" thickTop="1" x14ac:dyDescent="0.25"/>
    <row r="24" spans="1:6" ht="15.75" x14ac:dyDescent="0.25">
      <c r="D24" s="129">
        <v>1500000</v>
      </c>
      <c r="E24">
        <f>+D24/100*15</f>
        <v>225000</v>
      </c>
      <c r="F24" s="70">
        <f>+D24-E24</f>
        <v>1275000</v>
      </c>
    </row>
    <row r="25" spans="1:6" ht="15.75" x14ac:dyDescent="0.25">
      <c r="D25" s="129">
        <v>96000000</v>
      </c>
      <c r="E25">
        <f t="shared" ref="E25:E27" si="2">+D25/100*15</f>
        <v>14400000</v>
      </c>
      <c r="F25" s="70">
        <f t="shared" ref="F25:F27" si="3">+D25-E25</f>
        <v>81600000</v>
      </c>
    </row>
    <row r="26" spans="1:6" ht="15.75" x14ac:dyDescent="0.25">
      <c r="D26" s="129">
        <v>10000000</v>
      </c>
      <c r="E26">
        <f t="shared" si="2"/>
        <v>1500000</v>
      </c>
      <c r="F26" s="70">
        <f t="shared" si="3"/>
        <v>8500000</v>
      </c>
    </row>
    <row r="27" spans="1:6" ht="15.75" x14ac:dyDescent="0.25">
      <c r="D27" s="129">
        <v>9363500</v>
      </c>
      <c r="E27">
        <f t="shared" si="2"/>
        <v>1404525</v>
      </c>
      <c r="F27" s="70">
        <f t="shared" si="3"/>
        <v>7958975</v>
      </c>
    </row>
  </sheetData>
  <mergeCells count="6">
    <mergeCell ref="A1:F1"/>
    <mergeCell ref="A2:F2"/>
    <mergeCell ref="A3:F3"/>
    <mergeCell ref="A18:B18"/>
    <mergeCell ref="A20:B20"/>
    <mergeCell ref="A12:B12"/>
  </mergeCells>
  <pageMargins left="0.7" right="0.7" top="0.75" bottom="0.75" header="0.3" footer="0.3"/>
  <pageSetup paperSize="9" scale="9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4" workbookViewId="0">
      <selection activeCell="J11" sqref="J11"/>
    </sheetView>
  </sheetViews>
  <sheetFormatPr defaultRowHeight="15" x14ac:dyDescent="0.25"/>
  <cols>
    <col min="1" max="1" width="7.28515625" customWidth="1"/>
    <col min="2" max="2" width="53.5703125" customWidth="1"/>
    <col min="3" max="3" width="21.42578125" customWidth="1"/>
    <col min="4" max="4" width="19.7109375" customWidth="1"/>
    <col min="5" max="5" width="17.42578125" customWidth="1"/>
    <col min="6" max="6" width="17.7109375" customWidth="1"/>
  </cols>
  <sheetData>
    <row r="1" spans="1:8" s="93" customFormat="1" ht="18.75" x14ac:dyDescent="0.3">
      <c r="A1" s="185" t="s">
        <v>77</v>
      </c>
      <c r="B1" s="185"/>
      <c r="C1" s="185"/>
      <c r="D1" s="185"/>
      <c r="E1" s="185"/>
      <c r="F1" s="185"/>
    </row>
    <row r="2" spans="1:8" s="93" customFormat="1" ht="18.75" x14ac:dyDescent="0.3">
      <c r="A2" s="185" t="s">
        <v>259</v>
      </c>
      <c r="B2" s="185"/>
      <c r="C2" s="185"/>
      <c r="D2" s="185"/>
      <c r="E2" s="185"/>
      <c r="F2" s="185"/>
    </row>
    <row r="3" spans="1:8" s="93" customFormat="1" ht="18.75" x14ac:dyDescent="0.3">
      <c r="A3" s="185" t="s">
        <v>191</v>
      </c>
      <c r="B3" s="185"/>
      <c r="C3" s="185"/>
      <c r="D3" s="185"/>
      <c r="E3" s="185"/>
      <c r="F3" s="185"/>
    </row>
    <row r="4" spans="1:8" s="93" customFormat="1" ht="15.75" x14ac:dyDescent="0.25"/>
    <row r="5" spans="1:8" s="95" customFormat="1" ht="18.75" x14ac:dyDescent="0.3">
      <c r="A5" s="95" t="s">
        <v>274</v>
      </c>
    </row>
    <row r="6" spans="1:8" s="93" customFormat="1" ht="16.5" thickBot="1" x14ac:dyDescent="0.3"/>
    <row r="7" spans="1:8" s="94" customFormat="1" ht="62.25" customHeight="1" thickTop="1" thickBot="1" x14ac:dyDescent="0.3">
      <c r="A7" s="142" t="s">
        <v>78</v>
      </c>
      <c r="B7" s="136" t="s">
        <v>79</v>
      </c>
      <c r="C7" s="136" t="s">
        <v>263</v>
      </c>
      <c r="D7" s="136" t="s">
        <v>260</v>
      </c>
      <c r="E7" s="136" t="s">
        <v>261</v>
      </c>
      <c r="F7" s="137" t="s">
        <v>262</v>
      </c>
      <c r="G7" s="93"/>
      <c r="H7" s="93"/>
    </row>
    <row r="8" spans="1:8" s="141" customFormat="1" ht="26.25" customHeight="1" thickTop="1" x14ac:dyDescent="0.25">
      <c r="A8" s="143"/>
      <c r="B8" s="144" t="s">
        <v>250</v>
      </c>
      <c r="C8" s="145"/>
      <c r="D8" s="145"/>
      <c r="E8" s="146"/>
      <c r="F8" s="147"/>
      <c r="G8" s="140"/>
      <c r="H8" s="140"/>
    </row>
    <row r="9" spans="1:8" ht="37.5" customHeight="1" x14ac:dyDescent="0.25">
      <c r="A9" s="149">
        <v>1</v>
      </c>
      <c r="B9" s="109" t="s">
        <v>94</v>
      </c>
      <c r="C9" s="111">
        <v>162959000</v>
      </c>
      <c r="D9" s="111">
        <v>25000000</v>
      </c>
      <c r="E9" s="110" t="s">
        <v>98</v>
      </c>
      <c r="F9" s="113" t="s">
        <v>276</v>
      </c>
    </row>
    <row r="10" spans="1:8" ht="47.25" x14ac:dyDescent="0.25">
      <c r="A10" s="149">
        <v>2</v>
      </c>
      <c r="B10" s="109" t="s">
        <v>44</v>
      </c>
      <c r="C10" s="110">
        <v>464000</v>
      </c>
      <c r="D10" s="111">
        <v>464000</v>
      </c>
      <c r="E10" s="110" t="s">
        <v>281</v>
      </c>
      <c r="F10" s="113" t="s">
        <v>278</v>
      </c>
    </row>
    <row r="11" spans="1:8" ht="47.25" x14ac:dyDescent="0.25">
      <c r="A11" s="149">
        <v>3</v>
      </c>
      <c r="B11" s="109" t="s">
        <v>73</v>
      </c>
      <c r="C11" s="110">
        <v>10423000</v>
      </c>
      <c r="D11" s="110">
        <v>3441126.37</v>
      </c>
      <c r="E11" s="110" t="s">
        <v>281</v>
      </c>
      <c r="F11" s="113" t="s">
        <v>278</v>
      </c>
    </row>
    <row r="12" spans="1:8" ht="47.25" x14ac:dyDescent="0.25">
      <c r="A12" s="149">
        <v>4</v>
      </c>
      <c r="B12" s="109" t="s">
        <v>76</v>
      </c>
      <c r="C12" s="110">
        <v>1257000</v>
      </c>
      <c r="D12" s="111">
        <v>1257000</v>
      </c>
      <c r="E12" s="110" t="s">
        <v>281</v>
      </c>
      <c r="F12" s="113" t="s">
        <v>278</v>
      </c>
    </row>
    <row r="13" spans="1:8" ht="36.75" customHeight="1" thickBot="1" x14ac:dyDescent="0.3">
      <c r="A13" s="150">
        <v>5</v>
      </c>
      <c r="B13" s="109" t="s">
        <v>256</v>
      </c>
      <c r="C13" s="110"/>
      <c r="D13" s="110">
        <v>25000000</v>
      </c>
      <c r="E13" s="110" t="s">
        <v>98</v>
      </c>
      <c r="F13" s="113" t="s">
        <v>291</v>
      </c>
    </row>
    <row r="14" spans="1:8" s="100" customFormat="1" ht="23.25" customHeight="1" thickTop="1" thickBot="1" x14ac:dyDescent="0.3">
      <c r="A14" s="188"/>
      <c r="B14" s="189"/>
      <c r="C14" s="148">
        <f>SUM(C9:C13)</f>
        <v>175103000</v>
      </c>
      <c r="D14" s="148">
        <f>SUM(D9:D13)</f>
        <v>55162126.370000005</v>
      </c>
      <c r="E14" s="148">
        <f t="shared" ref="E14:F14" si="0">SUM(E9:E13)</f>
        <v>0</v>
      </c>
      <c r="F14" s="148">
        <f t="shared" si="0"/>
        <v>0</v>
      </c>
    </row>
    <row r="15" spans="1:8" ht="15.75" thickTop="1" x14ac:dyDescent="0.25"/>
  </sheetData>
  <mergeCells count="4">
    <mergeCell ref="A1:F1"/>
    <mergeCell ref="A2:F2"/>
    <mergeCell ref="A3:F3"/>
    <mergeCell ref="A14:B14"/>
  </mergeCells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XFD1048576"/>
    </sheetView>
  </sheetViews>
  <sheetFormatPr defaultRowHeight="15" x14ac:dyDescent="0.25"/>
  <cols>
    <col min="1" max="1" width="4.5703125" customWidth="1"/>
    <col min="2" max="2" width="58.85546875" customWidth="1"/>
    <col min="3" max="3" width="12.7109375" customWidth="1"/>
    <col min="4" max="4" width="12.5703125" customWidth="1"/>
    <col min="5" max="5" width="11.5703125" customWidth="1"/>
    <col min="6" max="6" width="13.7109375" customWidth="1"/>
  </cols>
  <sheetData>
    <row r="1" spans="1:12" ht="18.75" customHeight="1" x14ac:dyDescent="0.3">
      <c r="B1" s="158" t="s">
        <v>33</v>
      </c>
      <c r="C1" s="158"/>
      <c r="D1" s="158"/>
      <c r="E1" s="158"/>
    </row>
    <row r="2" spans="1:12" ht="27" customHeight="1" x14ac:dyDescent="0.25">
      <c r="A2" s="1" t="s">
        <v>18</v>
      </c>
      <c r="B2" s="8" t="s">
        <v>27</v>
      </c>
      <c r="C2" s="23" t="s">
        <v>35</v>
      </c>
      <c r="D2" s="23" t="s">
        <v>114</v>
      </c>
      <c r="E2" s="23" t="s">
        <v>45</v>
      </c>
      <c r="F2" s="24" t="s">
        <v>24</v>
      </c>
    </row>
    <row r="3" spans="1:12" x14ac:dyDescent="0.25">
      <c r="A3" s="1"/>
      <c r="B3" s="8" t="s">
        <v>25</v>
      </c>
      <c r="C3" s="25">
        <v>20000000</v>
      </c>
      <c r="D3" s="25">
        <v>20000000</v>
      </c>
      <c r="E3" s="25"/>
      <c r="F3" s="27">
        <f>SUM(C3:E3)</f>
        <v>40000000</v>
      </c>
    </row>
    <row r="4" spans="1:12" x14ac:dyDescent="0.25">
      <c r="A4" s="1"/>
      <c r="B4" s="8" t="s">
        <v>37</v>
      </c>
      <c r="C4" s="25">
        <v>8670000</v>
      </c>
      <c r="D4" s="25">
        <v>50000000</v>
      </c>
      <c r="E4" s="25">
        <v>10000000</v>
      </c>
      <c r="F4" s="27">
        <f>SUM(C4:E4)</f>
        <v>68670000</v>
      </c>
    </row>
    <row r="5" spans="1:12" x14ac:dyDescent="0.25">
      <c r="A5" s="1"/>
      <c r="B5" s="8" t="s">
        <v>38</v>
      </c>
      <c r="C5" s="25">
        <f>SUM(C3:C4)</f>
        <v>28670000</v>
      </c>
      <c r="D5" s="25">
        <f t="shared" ref="D5:F5" si="0">SUM(D3:D4)</f>
        <v>70000000</v>
      </c>
      <c r="E5" s="25">
        <f t="shared" si="0"/>
        <v>10000000</v>
      </c>
      <c r="F5" s="25">
        <f t="shared" si="0"/>
        <v>108670000</v>
      </c>
    </row>
    <row r="6" spans="1:12" x14ac:dyDescent="0.25">
      <c r="A6" s="1"/>
      <c r="B6" s="8" t="s">
        <v>26</v>
      </c>
      <c r="C6" s="25"/>
      <c r="D6" s="25"/>
      <c r="E6" s="25"/>
      <c r="F6" s="27">
        <f t="shared" ref="F6:F7" si="1">SUM(C6:E6)</f>
        <v>0</v>
      </c>
    </row>
    <row r="7" spans="1:12" x14ac:dyDescent="0.25">
      <c r="A7" s="1">
        <v>1</v>
      </c>
      <c r="B7" s="34" t="s">
        <v>94</v>
      </c>
      <c r="C7" s="25"/>
      <c r="D7" s="25">
        <v>20000000</v>
      </c>
      <c r="E7" s="25"/>
      <c r="F7" s="27">
        <f t="shared" si="1"/>
        <v>20000000</v>
      </c>
    </row>
    <row r="8" spans="1:12" ht="18.75" customHeight="1" x14ac:dyDescent="0.25">
      <c r="A8" s="1">
        <v>2</v>
      </c>
      <c r="B8" s="2" t="s">
        <v>117</v>
      </c>
      <c r="C8" s="28">
        <v>20000000</v>
      </c>
      <c r="D8" s="28"/>
      <c r="E8" s="28"/>
      <c r="F8" s="25">
        <f t="shared" ref="F8" si="2">SUM(F6:F7)</f>
        <v>20000000</v>
      </c>
      <c r="G8" t="s">
        <v>118</v>
      </c>
    </row>
    <row r="9" spans="1:12" ht="30" x14ac:dyDescent="0.25">
      <c r="A9" s="1">
        <v>3</v>
      </c>
      <c r="B9" s="2" t="s">
        <v>44</v>
      </c>
      <c r="C9" s="28"/>
      <c r="D9" s="28">
        <v>464000</v>
      </c>
      <c r="E9" s="28"/>
      <c r="F9" s="27">
        <f t="shared" ref="F9:F10" si="3">SUM(C9:E9)</f>
        <v>464000</v>
      </c>
    </row>
    <row r="10" spans="1:12" ht="30" x14ac:dyDescent="0.25">
      <c r="A10" s="1">
        <v>4</v>
      </c>
      <c r="B10" s="2" t="s">
        <v>46</v>
      </c>
      <c r="C10" s="29"/>
      <c r="D10" s="28"/>
      <c r="E10" s="28">
        <v>10000000</v>
      </c>
      <c r="F10" s="27">
        <f t="shared" si="3"/>
        <v>10000000</v>
      </c>
      <c r="J10" s="156" t="s">
        <v>18</v>
      </c>
    </row>
    <row r="11" spans="1:12" ht="31.5" customHeight="1" x14ac:dyDescent="0.25">
      <c r="A11" s="1">
        <v>5</v>
      </c>
      <c r="B11" s="2" t="s">
        <v>73</v>
      </c>
      <c r="C11" s="28"/>
      <c r="D11" s="28">
        <v>10423000</v>
      </c>
      <c r="E11" s="28"/>
      <c r="F11" s="25">
        <f t="shared" ref="F11" si="4">SUM(F9:F10)</f>
        <v>10464000</v>
      </c>
      <c r="J11" s="157"/>
      <c r="L11" s="159"/>
    </row>
    <row r="12" spans="1:12" ht="30.75" customHeight="1" x14ac:dyDescent="0.25">
      <c r="A12" s="1">
        <v>6</v>
      </c>
      <c r="B12" s="2" t="s">
        <v>74</v>
      </c>
      <c r="C12" s="28">
        <v>2529000</v>
      </c>
      <c r="D12" s="28"/>
      <c r="E12" s="28"/>
      <c r="F12" s="27">
        <f t="shared" ref="F12:F13" si="5">SUM(C12:E12)</f>
        <v>2529000</v>
      </c>
      <c r="L12" s="160"/>
    </row>
    <row r="13" spans="1:12" ht="31.5" customHeight="1" x14ac:dyDescent="0.25">
      <c r="A13" s="1">
        <v>7</v>
      </c>
      <c r="B13" s="2" t="s">
        <v>75</v>
      </c>
      <c r="C13" s="28">
        <v>2000000</v>
      </c>
      <c r="D13" s="28"/>
      <c r="E13" s="28"/>
      <c r="F13" s="27">
        <f t="shared" si="5"/>
        <v>2000000</v>
      </c>
    </row>
    <row r="14" spans="1:12" ht="31.5" customHeight="1" x14ac:dyDescent="0.25">
      <c r="A14" s="1">
        <v>8</v>
      </c>
      <c r="B14" s="2" t="s">
        <v>76</v>
      </c>
      <c r="C14" s="28"/>
      <c r="D14" s="28">
        <v>1257000</v>
      </c>
      <c r="E14" s="28"/>
      <c r="F14" s="25">
        <f t="shared" ref="F14" si="6">SUM(F12:F13)</f>
        <v>4529000</v>
      </c>
    </row>
    <row r="15" spans="1:12" x14ac:dyDescent="0.25">
      <c r="A15" s="13"/>
      <c r="B15" s="2"/>
      <c r="C15" s="28"/>
      <c r="D15" s="28"/>
      <c r="E15" s="28"/>
      <c r="F15" s="25"/>
    </row>
    <row r="16" spans="1:12" x14ac:dyDescent="0.25">
      <c r="A16" s="1"/>
      <c r="B16" s="11" t="s">
        <v>13</v>
      </c>
      <c r="C16" s="25">
        <f>SUM(C7:C15)</f>
        <v>24529000</v>
      </c>
      <c r="D16" s="25">
        <f>SUM(D7:D15)</f>
        <v>32144000</v>
      </c>
      <c r="E16" s="25">
        <f t="shared" ref="E16" si="7">SUM(E8:E15)</f>
        <v>10000000</v>
      </c>
      <c r="F16" s="25">
        <f>SUM(C16:E16)</f>
        <v>66673000</v>
      </c>
    </row>
    <row r="17" spans="1:6" x14ac:dyDescent="0.25">
      <c r="A17" s="1"/>
      <c r="B17" s="11" t="s">
        <v>14</v>
      </c>
      <c r="C17" s="25">
        <f>C5-C16</f>
        <v>4141000</v>
      </c>
      <c r="D17" s="25">
        <f t="shared" ref="D17" si="8">D5-D16</f>
        <v>37856000</v>
      </c>
      <c r="E17" s="25">
        <v>0</v>
      </c>
      <c r="F17" s="25">
        <f>F5-F16</f>
        <v>41997000</v>
      </c>
    </row>
    <row r="18" spans="1:6" x14ac:dyDescent="0.25">
      <c r="C18" s="3"/>
      <c r="D18" s="3"/>
      <c r="E18" s="3"/>
    </row>
  </sheetData>
  <mergeCells count="3">
    <mergeCell ref="B1:E1"/>
    <mergeCell ref="J10:J11"/>
    <mergeCell ref="L11:L1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7" workbookViewId="0">
      <selection activeCell="N24" sqref="N24"/>
    </sheetView>
  </sheetViews>
  <sheetFormatPr defaultRowHeight="15" x14ac:dyDescent="0.25"/>
  <cols>
    <col min="1" max="1" width="7.140625" customWidth="1"/>
    <col min="2" max="2" width="64.28515625" customWidth="1"/>
    <col min="3" max="3" width="7.7109375" hidden="1" customWidth="1"/>
    <col min="4" max="4" width="10.85546875" hidden="1" customWidth="1"/>
    <col min="5" max="5" width="11.28515625" hidden="1" customWidth="1"/>
    <col min="6" max="6" width="9.7109375" hidden="1" customWidth="1"/>
    <col min="7" max="8" width="10.42578125" hidden="1" customWidth="1"/>
    <col min="9" max="9" width="10.140625" hidden="1" customWidth="1"/>
    <col min="10" max="10" width="12.42578125" customWidth="1"/>
  </cols>
  <sheetData>
    <row r="1" spans="1:16" ht="61.5" customHeight="1" x14ac:dyDescent="0.25">
      <c r="A1" s="55"/>
      <c r="B1" s="56" t="s">
        <v>71</v>
      </c>
      <c r="C1" s="56"/>
      <c r="D1" s="56"/>
      <c r="E1" s="56"/>
      <c r="F1" s="56"/>
      <c r="G1" s="56"/>
      <c r="H1" s="56"/>
      <c r="I1" s="56"/>
      <c r="J1" s="56"/>
    </row>
    <row r="2" spans="1:16" ht="27" customHeight="1" x14ac:dyDescent="0.25">
      <c r="A2" s="14" t="s">
        <v>18</v>
      </c>
      <c r="B2" s="15" t="s">
        <v>27</v>
      </c>
      <c r="C2" s="7" t="s">
        <v>72</v>
      </c>
      <c r="D2" s="23" t="s">
        <v>65</v>
      </c>
      <c r="E2" s="23" t="s">
        <v>66</v>
      </c>
      <c r="F2" s="23" t="s">
        <v>67</v>
      </c>
      <c r="G2" s="23" t="s">
        <v>68</v>
      </c>
      <c r="H2" s="23" t="s">
        <v>69</v>
      </c>
      <c r="I2" s="23" t="s">
        <v>70</v>
      </c>
      <c r="J2" s="24" t="s">
        <v>24</v>
      </c>
    </row>
    <row r="3" spans="1:16" x14ac:dyDescent="0.25">
      <c r="A3" s="14"/>
      <c r="B3" s="15" t="s">
        <v>25</v>
      </c>
      <c r="C3" s="6"/>
      <c r="D3" s="19">
        <v>15000000</v>
      </c>
      <c r="E3" s="19">
        <v>65000000</v>
      </c>
      <c r="F3" s="19">
        <v>15000000</v>
      </c>
      <c r="G3" s="19">
        <v>15000000</v>
      </c>
      <c r="H3" s="19">
        <v>30000000</v>
      </c>
      <c r="I3" s="19">
        <v>60000000</v>
      </c>
      <c r="J3" s="19">
        <f>SUM(C3:I3)</f>
        <v>200000000</v>
      </c>
    </row>
    <row r="4" spans="1:16" x14ac:dyDescent="0.25">
      <c r="A4" s="14"/>
      <c r="B4" s="15" t="s">
        <v>37</v>
      </c>
      <c r="C4" s="6"/>
      <c r="D4" s="19"/>
      <c r="E4" s="19"/>
      <c r="F4" s="19"/>
      <c r="G4" s="19"/>
      <c r="H4" s="19"/>
      <c r="I4" s="19"/>
      <c r="J4" s="19">
        <v>-50000000</v>
      </c>
    </row>
    <row r="5" spans="1:16" x14ac:dyDescent="0.25">
      <c r="A5" s="14"/>
      <c r="B5" s="15" t="s">
        <v>38</v>
      </c>
      <c r="C5" s="6"/>
      <c r="D5" s="19"/>
      <c r="E5" s="19"/>
      <c r="F5" s="19"/>
      <c r="G5" s="19"/>
      <c r="H5" s="19"/>
      <c r="I5" s="19"/>
      <c r="J5" s="19">
        <v>150000000</v>
      </c>
    </row>
    <row r="6" spans="1:16" ht="28.5" customHeight="1" x14ac:dyDescent="0.25">
      <c r="A6" s="26">
        <v>1</v>
      </c>
      <c r="B6" s="16" t="s">
        <v>47</v>
      </c>
      <c r="C6" s="17">
        <v>20</v>
      </c>
      <c r="D6" s="21"/>
      <c r="E6" s="21"/>
      <c r="F6" s="21"/>
      <c r="G6" s="21"/>
      <c r="H6" s="21">
        <v>20000000</v>
      </c>
      <c r="I6" s="21"/>
      <c r="J6" s="21">
        <f>SUM(D6:I6)</f>
        <v>20000000</v>
      </c>
    </row>
    <row r="7" spans="1:16" ht="12.75" customHeight="1" x14ac:dyDescent="0.25">
      <c r="A7" s="26">
        <v>2</v>
      </c>
      <c r="B7" s="16" t="s">
        <v>48</v>
      </c>
      <c r="C7" s="17">
        <v>10</v>
      </c>
      <c r="D7" s="21"/>
      <c r="E7" s="21">
        <v>10000000</v>
      </c>
      <c r="F7" s="21"/>
      <c r="G7" s="21"/>
      <c r="H7" s="21"/>
      <c r="I7" s="21"/>
      <c r="J7" s="21">
        <f t="shared" ref="J7:J23" si="0">SUM(D7:I7)</f>
        <v>10000000</v>
      </c>
    </row>
    <row r="8" spans="1:16" ht="26.25" x14ac:dyDescent="0.25">
      <c r="A8" s="26">
        <v>3</v>
      </c>
      <c r="B8" s="16" t="s">
        <v>49</v>
      </c>
      <c r="C8" s="17">
        <v>8.01</v>
      </c>
      <c r="D8" s="21"/>
      <c r="E8" s="21">
        <v>8010000</v>
      </c>
      <c r="F8" s="21"/>
      <c r="G8" s="21"/>
      <c r="H8" s="21"/>
      <c r="I8" s="21"/>
      <c r="J8" s="21">
        <f t="shared" si="0"/>
        <v>8010000</v>
      </c>
      <c r="N8" s="156" t="s">
        <v>18</v>
      </c>
    </row>
    <row r="9" spans="1:16" ht="18" customHeight="1" x14ac:dyDescent="0.25">
      <c r="A9" s="26">
        <v>4</v>
      </c>
      <c r="B9" s="16" t="s">
        <v>50</v>
      </c>
      <c r="C9" s="17">
        <v>30</v>
      </c>
      <c r="D9" s="21"/>
      <c r="E9" s="21">
        <v>30000000</v>
      </c>
      <c r="F9" s="21"/>
      <c r="G9" s="21"/>
      <c r="H9" s="21"/>
      <c r="I9" s="21"/>
      <c r="J9" s="21">
        <f t="shared" si="0"/>
        <v>30000000</v>
      </c>
      <c r="N9" s="157"/>
      <c r="P9" s="159"/>
    </row>
    <row r="10" spans="1:16" x14ac:dyDescent="0.25">
      <c r="A10" s="26">
        <v>5</v>
      </c>
      <c r="B10" s="16" t="s">
        <v>51</v>
      </c>
      <c r="C10" s="17">
        <v>8</v>
      </c>
      <c r="D10" s="21"/>
      <c r="E10" s="21">
        <v>8000000</v>
      </c>
      <c r="F10" s="22"/>
      <c r="G10" s="21"/>
      <c r="H10" s="21"/>
      <c r="I10" s="21"/>
      <c r="J10" s="21">
        <f t="shared" si="0"/>
        <v>8000000</v>
      </c>
      <c r="P10" s="160"/>
    </row>
    <row r="11" spans="1:16" ht="12.75" customHeight="1" x14ac:dyDescent="0.25">
      <c r="A11" s="26">
        <v>6</v>
      </c>
      <c r="B11" s="16" t="s">
        <v>52</v>
      </c>
      <c r="C11" s="17">
        <v>5</v>
      </c>
      <c r="D11" s="21"/>
      <c r="E11" s="21">
        <v>5000000</v>
      </c>
      <c r="F11" s="21"/>
      <c r="G11" s="21"/>
      <c r="H11" s="21"/>
      <c r="I11" s="21"/>
      <c r="J11" s="21">
        <f t="shared" si="0"/>
        <v>5000000</v>
      </c>
    </row>
    <row r="12" spans="1:16" ht="11.25" customHeight="1" x14ac:dyDescent="0.25">
      <c r="A12" s="26">
        <v>7</v>
      </c>
      <c r="B12" s="16" t="s">
        <v>53</v>
      </c>
      <c r="C12" s="17">
        <v>10</v>
      </c>
      <c r="D12" s="21"/>
      <c r="E12" s="21">
        <v>10000000</v>
      </c>
      <c r="F12" s="21"/>
      <c r="G12" s="21"/>
      <c r="H12" s="21"/>
      <c r="I12" s="21"/>
      <c r="J12" s="21">
        <f t="shared" si="0"/>
        <v>10000000</v>
      </c>
    </row>
    <row r="13" spans="1:16" ht="12" customHeight="1" x14ac:dyDescent="0.25">
      <c r="A13" s="26">
        <v>8</v>
      </c>
      <c r="B13" s="16" t="s">
        <v>54</v>
      </c>
      <c r="C13" s="17">
        <v>15</v>
      </c>
      <c r="D13" s="21"/>
      <c r="E13" s="21">
        <v>15000000</v>
      </c>
      <c r="F13" s="21"/>
      <c r="G13" s="21"/>
      <c r="H13" s="21"/>
      <c r="I13" s="21"/>
      <c r="J13" s="21">
        <f t="shared" si="0"/>
        <v>15000000</v>
      </c>
    </row>
    <row r="14" spans="1:16" x14ac:dyDescent="0.25">
      <c r="A14" s="26">
        <v>9</v>
      </c>
      <c r="B14" s="16" t="s">
        <v>55</v>
      </c>
      <c r="C14" s="17">
        <v>7</v>
      </c>
      <c r="D14" s="21"/>
      <c r="E14" s="21">
        <v>7000000</v>
      </c>
      <c r="F14" s="21"/>
      <c r="G14" s="21"/>
      <c r="H14" s="21"/>
      <c r="I14" s="21"/>
      <c r="J14" s="21">
        <f t="shared" si="0"/>
        <v>7000000</v>
      </c>
    </row>
    <row r="15" spans="1:16" ht="28.5" customHeight="1" x14ac:dyDescent="0.25">
      <c r="A15" s="26">
        <v>10</v>
      </c>
      <c r="B15" s="16" t="s">
        <v>56</v>
      </c>
      <c r="C15" s="17">
        <v>5</v>
      </c>
      <c r="D15" s="21"/>
      <c r="E15" s="21">
        <v>5000000</v>
      </c>
      <c r="F15" s="21" t="s">
        <v>105</v>
      </c>
      <c r="G15" s="21"/>
      <c r="H15" s="21"/>
      <c r="I15" s="21"/>
      <c r="J15" s="21">
        <f t="shared" si="0"/>
        <v>5000000</v>
      </c>
    </row>
    <row r="16" spans="1:16" x14ac:dyDescent="0.25">
      <c r="A16" s="26">
        <v>11</v>
      </c>
      <c r="B16" s="16" t="s">
        <v>57</v>
      </c>
      <c r="C16" s="17">
        <v>4</v>
      </c>
      <c r="D16" s="21"/>
      <c r="E16" s="21">
        <v>4000000</v>
      </c>
      <c r="F16" s="21"/>
      <c r="G16" s="21"/>
      <c r="H16" s="21"/>
      <c r="I16" s="21"/>
      <c r="J16" s="21">
        <f t="shared" si="0"/>
        <v>4000000</v>
      </c>
    </row>
    <row r="17" spans="1:10" x14ac:dyDescent="0.25">
      <c r="A17" s="26">
        <v>12</v>
      </c>
      <c r="B17" s="16" t="s">
        <v>58</v>
      </c>
      <c r="C17" s="17">
        <v>2</v>
      </c>
      <c r="D17" s="21"/>
      <c r="E17" s="21">
        <v>2000000</v>
      </c>
      <c r="F17" s="21"/>
      <c r="G17" s="21"/>
      <c r="H17" s="21"/>
      <c r="I17" s="21"/>
      <c r="J17" s="21">
        <f t="shared" si="0"/>
        <v>2000000</v>
      </c>
    </row>
    <row r="18" spans="1:10" ht="27" customHeight="1" x14ac:dyDescent="0.25">
      <c r="A18" s="26">
        <v>13</v>
      </c>
      <c r="B18" s="16" t="s">
        <v>59</v>
      </c>
      <c r="C18" s="17">
        <v>3</v>
      </c>
      <c r="D18" s="21"/>
      <c r="E18" s="21">
        <v>3000000</v>
      </c>
      <c r="F18" s="21"/>
      <c r="G18" s="21"/>
      <c r="H18" s="21"/>
      <c r="I18" s="21"/>
      <c r="J18" s="21">
        <f t="shared" si="0"/>
        <v>3000000</v>
      </c>
    </row>
    <row r="19" spans="1:10" x14ac:dyDescent="0.25">
      <c r="A19" s="26">
        <v>14</v>
      </c>
      <c r="B19" s="16" t="s">
        <v>60</v>
      </c>
      <c r="C19" s="17">
        <v>2</v>
      </c>
      <c r="D19" s="21"/>
      <c r="E19" s="21">
        <v>2000000</v>
      </c>
      <c r="F19" s="21"/>
      <c r="G19" s="21"/>
      <c r="H19" s="21"/>
      <c r="I19" s="21"/>
      <c r="J19" s="21">
        <f t="shared" si="0"/>
        <v>2000000</v>
      </c>
    </row>
    <row r="20" spans="1:10" x14ac:dyDescent="0.25">
      <c r="A20" s="26">
        <v>15</v>
      </c>
      <c r="B20" s="16" t="s">
        <v>61</v>
      </c>
      <c r="C20" s="17">
        <v>2</v>
      </c>
      <c r="D20" s="20"/>
      <c r="E20" s="21">
        <v>2000000</v>
      </c>
      <c r="F20" s="20"/>
      <c r="G20" s="20"/>
      <c r="H20" s="20"/>
      <c r="I20" s="20"/>
      <c r="J20" s="21">
        <f t="shared" si="0"/>
        <v>2000000</v>
      </c>
    </row>
    <row r="21" spans="1:10" x14ac:dyDescent="0.25">
      <c r="A21" s="26">
        <v>16</v>
      </c>
      <c r="B21" s="16" t="s">
        <v>62</v>
      </c>
      <c r="C21" s="17">
        <v>3</v>
      </c>
      <c r="D21" s="20"/>
      <c r="E21" s="21">
        <v>3000000</v>
      </c>
      <c r="F21" s="20"/>
      <c r="G21" s="20"/>
      <c r="H21" s="20"/>
      <c r="I21" s="20"/>
      <c r="J21" s="21">
        <f t="shared" si="0"/>
        <v>3000000</v>
      </c>
    </row>
    <row r="22" spans="1:10" x14ac:dyDescent="0.25">
      <c r="A22" s="26">
        <v>17</v>
      </c>
      <c r="B22" s="16" t="s">
        <v>63</v>
      </c>
      <c r="C22" s="17">
        <v>2</v>
      </c>
      <c r="D22" s="20"/>
      <c r="E22" s="21">
        <v>2000000</v>
      </c>
      <c r="F22" s="20"/>
      <c r="G22" s="20"/>
      <c r="H22" s="20"/>
      <c r="I22" s="20"/>
      <c r="J22" s="21">
        <f t="shared" si="0"/>
        <v>2000000</v>
      </c>
    </row>
    <row r="23" spans="1:10" x14ac:dyDescent="0.25">
      <c r="A23" s="26">
        <v>18</v>
      </c>
      <c r="B23" s="16" t="s">
        <v>64</v>
      </c>
      <c r="C23" s="17">
        <v>2</v>
      </c>
      <c r="D23" s="20"/>
      <c r="E23" s="21">
        <v>2000000</v>
      </c>
      <c r="F23" s="20"/>
      <c r="G23" s="20"/>
      <c r="H23" s="20"/>
      <c r="I23" s="20"/>
      <c r="J23" s="21">
        <f t="shared" si="0"/>
        <v>2000000</v>
      </c>
    </row>
    <row r="24" spans="1:10" x14ac:dyDescent="0.25">
      <c r="A24" s="14"/>
      <c r="B24" s="18" t="s">
        <v>13</v>
      </c>
      <c r="C24" s="6"/>
      <c r="D24" s="25"/>
      <c r="E24" s="19">
        <f t="shared" ref="E24:J24" si="1">SUM(E6:E23)</f>
        <v>118010000</v>
      </c>
      <c r="F24" s="19">
        <f t="shared" si="1"/>
        <v>0</v>
      </c>
      <c r="G24" s="19">
        <f t="shared" si="1"/>
        <v>0</v>
      </c>
      <c r="H24" s="19">
        <f t="shared" si="1"/>
        <v>20000000</v>
      </c>
      <c r="I24" s="19">
        <f t="shared" si="1"/>
        <v>0</v>
      </c>
      <c r="J24" s="21">
        <f t="shared" si="1"/>
        <v>138010000</v>
      </c>
    </row>
    <row r="25" spans="1:10" x14ac:dyDescent="0.25">
      <c r="A25" s="14"/>
      <c r="B25" s="18" t="s">
        <v>14</v>
      </c>
      <c r="C25" s="6"/>
      <c r="D25" s="19">
        <v>15000000</v>
      </c>
      <c r="E25" s="19">
        <f t="shared" ref="E25:I25" si="2">E3-E24</f>
        <v>-53010000</v>
      </c>
      <c r="F25" s="19">
        <f t="shared" si="2"/>
        <v>15000000</v>
      </c>
      <c r="G25" s="19">
        <f t="shared" si="2"/>
        <v>15000000</v>
      </c>
      <c r="H25" s="19">
        <f t="shared" si="2"/>
        <v>10000000</v>
      </c>
      <c r="I25" s="19">
        <f t="shared" si="2"/>
        <v>60000000</v>
      </c>
      <c r="J25" s="19">
        <f>J5-J24</f>
        <v>11990000</v>
      </c>
    </row>
    <row r="26" spans="1:10" x14ac:dyDescent="0.25">
      <c r="C26" s="3"/>
      <c r="D26" s="3"/>
      <c r="E26" s="3"/>
      <c r="F26" s="3"/>
      <c r="G26" s="3"/>
      <c r="H26" s="3"/>
      <c r="I26" s="3"/>
    </row>
  </sheetData>
  <mergeCells count="2">
    <mergeCell ref="N8:N9"/>
    <mergeCell ref="P9:P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2" workbookViewId="0">
      <selection activeCell="A22" sqref="A22:K27"/>
    </sheetView>
  </sheetViews>
  <sheetFormatPr defaultRowHeight="15" x14ac:dyDescent="0.25"/>
  <cols>
    <col min="1" max="1" width="3.85546875" customWidth="1"/>
    <col min="2" max="2" width="27.42578125" customWidth="1"/>
    <col min="3" max="3" width="16.7109375" customWidth="1"/>
    <col min="4" max="4" width="12.85546875" customWidth="1"/>
    <col min="5" max="5" width="12.5703125" customWidth="1"/>
    <col min="6" max="6" width="12.85546875" customWidth="1"/>
    <col min="7" max="7" width="11.7109375" customWidth="1"/>
    <col min="11" max="11" width="11.42578125" customWidth="1"/>
    <col min="13" max="13" width="40.85546875" customWidth="1"/>
  </cols>
  <sheetData>
    <row r="1" spans="1:13" ht="48.75" customHeight="1" x14ac:dyDescent="0.25">
      <c r="A1" s="161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3" x14ac:dyDescent="0.25">
      <c r="A2" s="161" t="s">
        <v>98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3" x14ac:dyDescent="0.25">
      <c r="A3" s="161" t="s">
        <v>128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3" x14ac:dyDescent="0.25">
      <c r="A4" s="161" t="s">
        <v>121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13" ht="45" x14ac:dyDescent="0.25">
      <c r="A5" s="24" t="s">
        <v>78</v>
      </c>
      <c r="B5" s="31" t="s">
        <v>79</v>
      </c>
      <c r="C5" s="24" t="s">
        <v>80</v>
      </c>
      <c r="D5" s="24" t="s">
        <v>81</v>
      </c>
      <c r="E5" s="24" t="s">
        <v>82</v>
      </c>
      <c r="F5" s="24" t="s">
        <v>119</v>
      </c>
      <c r="G5" s="24" t="s">
        <v>120</v>
      </c>
      <c r="H5" s="24" t="s">
        <v>83</v>
      </c>
      <c r="I5" s="24" t="s">
        <v>84</v>
      </c>
      <c r="J5" s="24" t="s">
        <v>85</v>
      </c>
      <c r="K5" s="24" t="s">
        <v>86</v>
      </c>
      <c r="L5" s="30"/>
    </row>
    <row r="6" spans="1:13" ht="24.75" x14ac:dyDescent="0.25">
      <c r="A6" s="1">
        <v>1</v>
      </c>
      <c r="B6" s="35" t="s">
        <v>29</v>
      </c>
      <c r="C6" s="87">
        <v>1250000</v>
      </c>
      <c r="D6" s="86" t="s">
        <v>136</v>
      </c>
      <c r="E6" s="86" t="s">
        <v>137</v>
      </c>
      <c r="F6" s="85">
        <v>465718.26</v>
      </c>
      <c r="G6" s="86">
        <v>32461.119999999999</v>
      </c>
      <c r="H6" s="86">
        <v>90</v>
      </c>
      <c r="I6" s="86">
        <v>25</v>
      </c>
      <c r="J6" s="24"/>
      <c r="K6" s="24"/>
      <c r="L6" s="30"/>
    </row>
    <row r="7" spans="1:13" ht="22.5" x14ac:dyDescent="0.25">
      <c r="A7" s="24">
        <v>2</v>
      </c>
      <c r="B7" s="36" t="s">
        <v>103</v>
      </c>
      <c r="C7" s="85">
        <v>950928.49</v>
      </c>
      <c r="D7" s="86" t="s">
        <v>138</v>
      </c>
      <c r="E7" s="86" t="s">
        <v>139</v>
      </c>
      <c r="F7" s="24">
        <v>0</v>
      </c>
      <c r="G7" s="24">
        <v>0</v>
      </c>
      <c r="H7" s="24">
        <v>100</v>
      </c>
      <c r="I7" s="24"/>
      <c r="J7" s="24"/>
      <c r="K7" s="24"/>
      <c r="L7" s="30"/>
    </row>
    <row r="8" spans="1:13" ht="24" x14ac:dyDescent="0.25">
      <c r="A8" s="58">
        <v>3</v>
      </c>
      <c r="B8" s="59" t="s">
        <v>127</v>
      </c>
      <c r="C8" s="60">
        <v>1033517.66</v>
      </c>
      <c r="D8" s="58" t="s">
        <v>140</v>
      </c>
      <c r="E8" s="58" t="s">
        <v>141</v>
      </c>
      <c r="F8" s="24">
        <v>0</v>
      </c>
      <c r="G8" s="24">
        <v>0</v>
      </c>
      <c r="H8" s="24">
        <v>100</v>
      </c>
      <c r="I8" s="24"/>
      <c r="J8" s="24"/>
      <c r="K8" s="24"/>
      <c r="L8" s="30"/>
    </row>
    <row r="9" spans="1:13" ht="24.75" x14ac:dyDescent="0.25">
      <c r="A9" s="24">
        <v>4</v>
      </c>
      <c r="B9" s="35" t="s">
        <v>113</v>
      </c>
      <c r="C9" s="57">
        <v>1614409.9</v>
      </c>
      <c r="D9" s="86" t="s">
        <v>204</v>
      </c>
      <c r="E9" s="86" t="s">
        <v>168</v>
      </c>
      <c r="F9" s="85">
        <v>1592410.9</v>
      </c>
      <c r="G9" s="86"/>
      <c r="H9" s="86">
        <v>100</v>
      </c>
      <c r="I9" s="86">
        <v>100</v>
      </c>
      <c r="J9" s="24"/>
      <c r="K9" s="24"/>
      <c r="L9" s="30"/>
      <c r="M9" s="4" t="s">
        <v>205</v>
      </c>
    </row>
    <row r="10" spans="1:13" ht="26.25" customHeight="1" x14ac:dyDescent="0.25">
      <c r="A10" s="58"/>
      <c r="B10" s="59"/>
      <c r="C10" s="60"/>
      <c r="D10" s="58"/>
      <c r="E10" s="58"/>
      <c r="F10" s="58"/>
      <c r="G10" s="58"/>
      <c r="H10" s="58"/>
      <c r="I10" s="58"/>
      <c r="J10" s="58"/>
      <c r="K10" s="58"/>
    </row>
    <row r="11" spans="1:13" ht="38.25" customHeight="1" x14ac:dyDescent="0.25">
      <c r="A11" s="38"/>
      <c r="B11" s="42"/>
      <c r="C11" s="43"/>
      <c r="D11" s="38"/>
      <c r="E11" s="38"/>
      <c r="F11" s="38"/>
      <c r="G11" s="38"/>
      <c r="H11" s="38"/>
      <c r="I11" s="38"/>
      <c r="J11" s="38"/>
      <c r="K11" s="38"/>
    </row>
    <row r="12" spans="1:13" ht="58.5" customHeight="1" x14ac:dyDescent="0.25">
      <c r="A12" s="161" t="s">
        <v>77</v>
      </c>
      <c r="B12" s="161"/>
      <c r="C12" s="161"/>
      <c r="D12" s="161"/>
      <c r="E12" s="161"/>
      <c r="F12" s="161"/>
      <c r="G12" s="161"/>
      <c r="H12" s="161"/>
      <c r="I12" s="161"/>
      <c r="J12" s="161"/>
      <c r="K12" s="161"/>
    </row>
    <row r="13" spans="1:13" ht="14.25" customHeight="1" x14ac:dyDescent="0.25">
      <c r="A13" s="161" t="s">
        <v>96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1:13" ht="15.75" customHeight="1" x14ac:dyDescent="0.25">
      <c r="A14" s="161" t="s">
        <v>128</v>
      </c>
      <c r="B14" s="161"/>
      <c r="C14" s="161"/>
      <c r="D14" s="161"/>
      <c r="E14" s="161"/>
      <c r="F14" s="161"/>
      <c r="G14" s="161"/>
      <c r="H14" s="161"/>
      <c r="I14" s="161"/>
      <c r="J14" s="161"/>
      <c r="K14" s="161"/>
    </row>
    <row r="15" spans="1:13" ht="12" customHeight="1" x14ac:dyDescent="0.25">
      <c r="A15" s="161" t="s">
        <v>121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1"/>
    </row>
    <row r="16" spans="1:13" ht="45" x14ac:dyDescent="0.25">
      <c r="A16" s="24" t="s">
        <v>78</v>
      </c>
      <c r="B16" s="31" t="s">
        <v>79</v>
      </c>
      <c r="C16" s="24" t="s">
        <v>80</v>
      </c>
      <c r="D16" s="24" t="s">
        <v>81</v>
      </c>
      <c r="E16" s="24" t="s">
        <v>82</v>
      </c>
      <c r="F16" s="24" t="s">
        <v>119</v>
      </c>
      <c r="G16" s="24" t="s">
        <v>122</v>
      </c>
      <c r="H16" s="24" t="s">
        <v>83</v>
      </c>
      <c r="I16" s="24" t="s">
        <v>84</v>
      </c>
      <c r="J16" s="24" t="s">
        <v>85</v>
      </c>
      <c r="K16" s="24" t="s">
        <v>86</v>
      </c>
    </row>
    <row r="17" spans="1:11" ht="24.75" x14ac:dyDescent="0.25">
      <c r="A17" s="1">
        <v>1</v>
      </c>
      <c r="B17" s="35" t="s">
        <v>30</v>
      </c>
      <c r="C17" s="4">
        <v>20000000</v>
      </c>
      <c r="D17" s="1" t="s">
        <v>168</v>
      </c>
      <c r="E17" s="1" t="s">
        <v>169</v>
      </c>
      <c r="F17" s="1">
        <v>0</v>
      </c>
      <c r="G17" s="1">
        <v>0</v>
      </c>
      <c r="H17" s="1">
        <v>30</v>
      </c>
      <c r="I17" s="1"/>
      <c r="J17" s="1">
        <v>3509</v>
      </c>
      <c r="K17" s="1"/>
    </row>
    <row r="18" spans="1:11" ht="23.25" x14ac:dyDescent="0.25">
      <c r="A18" s="1">
        <v>2</v>
      </c>
      <c r="B18" s="32" t="s">
        <v>31</v>
      </c>
      <c r="C18" s="4">
        <v>15000000</v>
      </c>
      <c r="D18" s="1" t="s">
        <v>170</v>
      </c>
      <c r="E18" s="1" t="s">
        <v>171</v>
      </c>
      <c r="F18" s="1">
        <v>0</v>
      </c>
      <c r="G18" s="1">
        <v>0</v>
      </c>
      <c r="H18" s="1">
        <v>5</v>
      </c>
      <c r="I18" s="1"/>
      <c r="J18" s="1">
        <v>500</v>
      </c>
      <c r="K18" s="1"/>
    </row>
    <row r="19" spans="1:11" ht="34.5" x14ac:dyDescent="0.25">
      <c r="A19" s="1">
        <v>3</v>
      </c>
      <c r="B19" s="32" t="s">
        <v>32</v>
      </c>
      <c r="C19" s="4">
        <v>15000000</v>
      </c>
      <c r="D19" s="1" t="s">
        <v>172</v>
      </c>
      <c r="E19" s="1" t="s">
        <v>171</v>
      </c>
      <c r="F19" s="1">
        <v>0</v>
      </c>
      <c r="G19" s="1">
        <v>0</v>
      </c>
      <c r="H19" s="1">
        <v>5</v>
      </c>
      <c r="I19" s="1"/>
      <c r="J19" s="1">
        <v>500</v>
      </c>
      <c r="K19" s="1"/>
    </row>
    <row r="20" spans="1:11" x14ac:dyDescent="0.25">
      <c r="A20" s="38"/>
      <c r="B20" s="39"/>
      <c r="C20" s="78">
        <f>SUM(C17:C19)</f>
        <v>50000000</v>
      </c>
      <c r="D20" s="38"/>
      <c r="E20" s="38"/>
      <c r="F20" s="38"/>
      <c r="G20" s="38"/>
      <c r="H20" s="38"/>
      <c r="I20" s="38"/>
      <c r="J20" s="38"/>
      <c r="K20" s="38"/>
    </row>
    <row r="22" spans="1:11" x14ac:dyDescent="0.25">
      <c r="A22" s="161" t="s">
        <v>77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  <row r="23" spans="1:11" x14ac:dyDescent="0.25">
      <c r="A23" s="161" t="s">
        <v>99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</row>
    <row r="24" spans="1:11" x14ac:dyDescent="0.25">
      <c r="A24" s="161" t="s">
        <v>128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</row>
    <row r="25" spans="1:11" x14ac:dyDescent="0.25">
      <c r="A25" s="161" t="s">
        <v>121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</row>
    <row r="26" spans="1:11" ht="45" x14ac:dyDescent="0.25">
      <c r="A26" s="24" t="s">
        <v>78</v>
      </c>
      <c r="B26" s="31" t="s">
        <v>79</v>
      </c>
      <c r="C26" s="24" t="s">
        <v>80</v>
      </c>
      <c r="D26" s="24" t="s">
        <v>81</v>
      </c>
      <c r="E26" s="24" t="s">
        <v>82</v>
      </c>
      <c r="F26" s="24" t="s">
        <v>119</v>
      </c>
      <c r="G26" s="24" t="s">
        <v>122</v>
      </c>
      <c r="H26" s="24" t="s">
        <v>83</v>
      </c>
      <c r="I26" s="24" t="s">
        <v>84</v>
      </c>
      <c r="J26" s="24" t="s">
        <v>85</v>
      </c>
      <c r="K26" s="24" t="s">
        <v>86</v>
      </c>
    </row>
    <row r="27" spans="1:11" ht="24.75" x14ac:dyDescent="0.25">
      <c r="A27" s="1">
        <v>1</v>
      </c>
      <c r="B27" s="35" t="s">
        <v>126</v>
      </c>
      <c r="C27" s="4">
        <v>4903000</v>
      </c>
      <c r="D27" s="1" t="s">
        <v>159</v>
      </c>
      <c r="E27" s="1" t="s">
        <v>160</v>
      </c>
      <c r="F27" s="10">
        <v>3533679</v>
      </c>
      <c r="G27" s="1"/>
      <c r="H27" s="1">
        <v>100</v>
      </c>
      <c r="I27" s="1">
        <v>80</v>
      </c>
      <c r="J27" s="1">
        <v>1000</v>
      </c>
      <c r="K27" s="1"/>
    </row>
    <row r="30" spans="1:11" x14ac:dyDescent="0.25">
      <c r="C30" s="70"/>
    </row>
    <row r="31" spans="1:11" x14ac:dyDescent="0.25">
      <c r="C31" s="5">
        <v>54903000</v>
      </c>
      <c r="F31" s="10">
        <v>3533679</v>
      </c>
    </row>
  </sheetData>
  <mergeCells count="12">
    <mergeCell ref="A23:K23"/>
    <mergeCell ref="A24:K24"/>
    <mergeCell ref="A25:K25"/>
    <mergeCell ref="A22:K22"/>
    <mergeCell ref="A13:K13"/>
    <mergeCell ref="A14:K14"/>
    <mergeCell ref="A15:K15"/>
    <mergeCell ref="A12:K12"/>
    <mergeCell ref="A1:K1"/>
    <mergeCell ref="A3:K3"/>
    <mergeCell ref="A4:K4"/>
    <mergeCell ref="A2:K2"/>
  </mergeCells>
  <pageMargins left="0.25" right="0.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0" workbookViewId="0">
      <selection activeCell="A43" sqref="A43:M48"/>
    </sheetView>
  </sheetViews>
  <sheetFormatPr defaultRowHeight="15" x14ac:dyDescent="0.25"/>
  <cols>
    <col min="1" max="1" width="3.140625" customWidth="1"/>
    <col min="2" max="2" width="28" customWidth="1"/>
    <col min="3" max="3" width="11.7109375" customWidth="1"/>
    <col min="4" max="4" width="12" customWidth="1"/>
    <col min="5" max="5" width="12.28515625" customWidth="1"/>
    <col min="6" max="6" width="10.140625" customWidth="1"/>
    <col min="7" max="7" width="8.85546875" customWidth="1"/>
    <col min="8" max="8" width="11.28515625" customWidth="1"/>
    <col min="9" max="9" width="9.7109375" customWidth="1"/>
    <col min="10" max="10" width="5.28515625" customWidth="1"/>
    <col min="11" max="11" width="4.5703125" customWidth="1"/>
    <col min="12" max="12" width="7.140625" customWidth="1"/>
    <col min="13" max="13" width="10.85546875" customWidth="1"/>
    <col min="15" max="15" width="20.140625" customWidth="1"/>
  </cols>
  <sheetData>
    <row r="1" spans="1:15" x14ac:dyDescent="0.25">
      <c r="A1" s="161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5" x14ac:dyDescent="0.25">
      <c r="A2" s="161" t="s">
        <v>98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</row>
    <row r="3" spans="1:15" x14ac:dyDescent="0.25">
      <c r="A3" s="161" t="s">
        <v>128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5" x14ac:dyDescent="0.25">
      <c r="A4" s="161" t="s">
        <v>123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</row>
    <row r="5" spans="1:15" ht="56.25" x14ac:dyDescent="0.25">
      <c r="A5" s="24" t="s">
        <v>78</v>
      </c>
      <c r="B5" s="31" t="s">
        <v>79</v>
      </c>
      <c r="C5" s="24" t="s">
        <v>88</v>
      </c>
      <c r="D5" s="24" t="s">
        <v>89</v>
      </c>
      <c r="E5" s="24" t="s">
        <v>90</v>
      </c>
      <c r="F5" s="24" t="s">
        <v>81</v>
      </c>
      <c r="G5" s="24" t="s">
        <v>82</v>
      </c>
      <c r="H5" s="24" t="s">
        <v>124</v>
      </c>
      <c r="I5" s="24" t="s">
        <v>125</v>
      </c>
      <c r="J5" s="24" t="s">
        <v>83</v>
      </c>
      <c r="K5" s="24" t="s">
        <v>84</v>
      </c>
      <c r="L5" s="24" t="s">
        <v>85</v>
      </c>
      <c r="M5" s="24" t="s">
        <v>86</v>
      </c>
      <c r="N5" s="30"/>
    </row>
    <row r="6" spans="1:15" ht="25.5" customHeight="1" x14ac:dyDescent="0.25">
      <c r="A6" s="1">
        <v>1</v>
      </c>
      <c r="B6" s="32" t="s">
        <v>8</v>
      </c>
      <c r="C6" s="28">
        <v>1807000</v>
      </c>
      <c r="D6" s="28">
        <v>1153427.1399999999</v>
      </c>
      <c r="E6" s="28">
        <v>444975</v>
      </c>
      <c r="F6" s="28" t="s">
        <v>142</v>
      </c>
      <c r="G6" s="28" t="s">
        <v>143</v>
      </c>
      <c r="H6" s="63">
        <v>1292491.3799999999</v>
      </c>
      <c r="I6" s="61">
        <v>0</v>
      </c>
      <c r="J6" s="62">
        <v>100</v>
      </c>
      <c r="K6" s="62">
        <v>95</v>
      </c>
      <c r="L6" s="61"/>
      <c r="M6" s="61"/>
      <c r="N6" t="s">
        <v>91</v>
      </c>
    </row>
    <row r="7" spans="1:15" ht="19.5" customHeight="1" x14ac:dyDescent="0.25">
      <c r="A7" s="1">
        <v>2</v>
      </c>
      <c r="B7" s="32" t="s">
        <v>7</v>
      </c>
      <c r="C7" s="28">
        <v>544000</v>
      </c>
      <c r="D7" s="28"/>
      <c r="E7" s="28">
        <v>481225</v>
      </c>
      <c r="F7" s="28" t="s">
        <v>144</v>
      </c>
      <c r="G7" s="28" t="s">
        <v>145</v>
      </c>
      <c r="H7" s="63">
        <v>373801.23</v>
      </c>
      <c r="I7" s="61">
        <v>0</v>
      </c>
      <c r="J7" s="21">
        <v>100</v>
      </c>
      <c r="K7" s="21">
        <v>95</v>
      </c>
      <c r="L7" s="28"/>
      <c r="M7" s="28"/>
      <c r="N7" t="s">
        <v>91</v>
      </c>
    </row>
    <row r="8" spans="1:15" ht="24.75" customHeight="1" x14ac:dyDescent="0.25">
      <c r="A8" s="1">
        <v>3</v>
      </c>
      <c r="B8" s="32" t="s">
        <v>6</v>
      </c>
      <c r="C8" s="28">
        <v>1049000</v>
      </c>
      <c r="D8" s="28"/>
      <c r="E8" s="28">
        <v>927952.28</v>
      </c>
      <c r="F8" s="28" t="s">
        <v>146</v>
      </c>
      <c r="G8" s="28" t="s">
        <v>147</v>
      </c>
      <c r="H8" s="63">
        <v>806948.82</v>
      </c>
      <c r="I8" s="61">
        <v>0</v>
      </c>
      <c r="J8" s="21">
        <v>100</v>
      </c>
      <c r="K8" s="21">
        <v>95</v>
      </c>
      <c r="L8" s="28"/>
      <c r="M8" s="28"/>
      <c r="N8" t="s">
        <v>91</v>
      </c>
    </row>
    <row r="9" spans="1:15" ht="36" customHeight="1" x14ac:dyDescent="0.25">
      <c r="A9" s="1">
        <v>4</v>
      </c>
      <c r="B9" s="32" t="s">
        <v>5</v>
      </c>
      <c r="C9" s="28">
        <v>2000000</v>
      </c>
      <c r="D9" s="28"/>
      <c r="E9" s="28">
        <v>1769221.1</v>
      </c>
      <c r="F9" s="28" t="s">
        <v>146</v>
      </c>
      <c r="G9" s="28" t="s">
        <v>147</v>
      </c>
      <c r="H9" s="63">
        <v>1538525.99</v>
      </c>
      <c r="I9" s="61">
        <v>0</v>
      </c>
      <c r="J9" s="21">
        <v>100</v>
      </c>
      <c r="K9" s="21">
        <v>95</v>
      </c>
      <c r="L9" s="28"/>
      <c r="M9" s="28"/>
      <c r="N9" t="s">
        <v>91</v>
      </c>
      <c r="O9" s="5">
        <v>19015000</v>
      </c>
    </row>
    <row r="10" spans="1:15" ht="27.75" customHeight="1" x14ac:dyDescent="0.25">
      <c r="A10" s="1">
        <v>5</v>
      </c>
      <c r="B10" s="32" t="s">
        <v>0</v>
      </c>
      <c r="C10" s="28">
        <v>1195000</v>
      </c>
      <c r="D10" s="28"/>
      <c r="E10" s="28">
        <v>1057046.29</v>
      </c>
      <c r="F10" s="28" t="s">
        <v>148</v>
      </c>
      <c r="G10" s="28" t="s">
        <v>149</v>
      </c>
      <c r="H10" s="63">
        <v>765013.94</v>
      </c>
      <c r="I10" s="61">
        <v>0</v>
      </c>
      <c r="J10" s="21">
        <v>100</v>
      </c>
      <c r="K10" s="21">
        <v>95</v>
      </c>
      <c r="L10" s="28"/>
      <c r="M10" s="28"/>
      <c r="N10" t="s">
        <v>91</v>
      </c>
      <c r="O10" s="5">
        <v>6238187.1299999999</v>
      </c>
    </row>
    <row r="11" spans="1:15" ht="22.5" customHeight="1" x14ac:dyDescent="0.25">
      <c r="A11" s="1">
        <v>6</v>
      </c>
      <c r="B11" s="32" t="s">
        <v>87</v>
      </c>
      <c r="C11" s="28">
        <v>1240911.52</v>
      </c>
      <c r="D11" s="28"/>
      <c r="E11" s="28">
        <v>1240911.52</v>
      </c>
      <c r="F11" s="28" t="s">
        <v>241</v>
      </c>
      <c r="G11" s="28" t="s">
        <v>242</v>
      </c>
      <c r="H11" s="28">
        <v>1240911.52</v>
      </c>
      <c r="I11" s="61">
        <v>0</v>
      </c>
      <c r="J11" s="21">
        <v>100</v>
      </c>
      <c r="K11" s="21">
        <v>100</v>
      </c>
      <c r="L11" s="28"/>
      <c r="M11" s="28"/>
      <c r="N11" t="s">
        <v>91</v>
      </c>
      <c r="O11" s="5">
        <f>O9-O10</f>
        <v>12776812.870000001</v>
      </c>
    </row>
    <row r="12" spans="1:15" ht="27.75" customHeight="1" x14ac:dyDescent="0.25">
      <c r="A12" s="1">
        <v>7</v>
      </c>
      <c r="B12" s="32" t="s">
        <v>16</v>
      </c>
      <c r="C12" s="28">
        <v>8800000</v>
      </c>
      <c r="D12" s="28">
        <v>8307491.3399999999</v>
      </c>
      <c r="E12" s="28">
        <v>492508.66</v>
      </c>
      <c r="F12" s="28"/>
      <c r="G12" s="28"/>
      <c r="H12" s="63">
        <v>480330.21</v>
      </c>
      <c r="I12" s="61">
        <v>0</v>
      </c>
      <c r="J12" s="21">
        <v>100</v>
      </c>
      <c r="K12" s="21">
        <v>100</v>
      </c>
      <c r="L12" s="28"/>
      <c r="M12" s="28"/>
      <c r="N12" t="s">
        <v>91</v>
      </c>
    </row>
    <row r="13" spans="1:15" ht="36" customHeight="1" x14ac:dyDescent="0.25">
      <c r="A13" s="1">
        <v>8</v>
      </c>
      <c r="B13" s="32" t="s">
        <v>2</v>
      </c>
      <c r="C13" s="28">
        <v>8775000</v>
      </c>
      <c r="D13" s="28">
        <v>5384108.3200000003</v>
      </c>
      <c r="E13" s="28">
        <v>2561731.25</v>
      </c>
      <c r="F13" s="28" t="s">
        <v>150</v>
      </c>
      <c r="G13" s="28" t="s">
        <v>151</v>
      </c>
      <c r="H13" s="63">
        <v>2117407.0099999998</v>
      </c>
      <c r="I13" s="61">
        <v>0</v>
      </c>
      <c r="J13" s="21">
        <v>100</v>
      </c>
      <c r="K13" s="21">
        <v>92</v>
      </c>
      <c r="L13" s="28"/>
      <c r="M13" s="28"/>
      <c r="N13" t="s">
        <v>91</v>
      </c>
    </row>
    <row r="14" spans="1:15" ht="21.75" customHeight="1" x14ac:dyDescent="0.25">
      <c r="A14" s="1">
        <v>9</v>
      </c>
      <c r="B14" s="32" t="s">
        <v>9</v>
      </c>
      <c r="C14" s="28">
        <v>5803000</v>
      </c>
      <c r="D14" s="28">
        <v>3253289.16</v>
      </c>
      <c r="E14" s="28">
        <v>2043081.56</v>
      </c>
      <c r="F14" s="28" t="s">
        <v>152</v>
      </c>
      <c r="G14" s="28"/>
      <c r="H14" s="63">
        <v>3253289.16</v>
      </c>
      <c r="I14" s="61">
        <v>0</v>
      </c>
      <c r="J14" s="21">
        <v>100</v>
      </c>
      <c r="K14" s="21">
        <v>95</v>
      </c>
      <c r="L14" s="28"/>
      <c r="M14" s="28"/>
      <c r="N14" t="s">
        <v>91</v>
      </c>
    </row>
    <row r="15" spans="1:15" ht="33" customHeight="1" x14ac:dyDescent="0.25">
      <c r="A15" s="1">
        <v>10</v>
      </c>
      <c r="B15" s="32" t="s">
        <v>10</v>
      </c>
      <c r="C15" s="28">
        <v>3233000</v>
      </c>
      <c r="D15" s="28">
        <v>1629173.41</v>
      </c>
      <c r="E15" s="28">
        <v>1603826.59</v>
      </c>
      <c r="F15" s="28" t="s">
        <v>153</v>
      </c>
      <c r="G15" s="91" t="s">
        <v>154</v>
      </c>
      <c r="H15" s="63">
        <v>0</v>
      </c>
      <c r="I15" s="61">
        <v>0</v>
      </c>
      <c r="J15" s="21">
        <v>100</v>
      </c>
      <c r="K15" s="21"/>
      <c r="L15" s="28"/>
      <c r="M15" s="28"/>
    </row>
    <row r="16" spans="1:15" ht="25.5" customHeight="1" x14ac:dyDescent="0.25">
      <c r="A16" s="1">
        <v>11</v>
      </c>
      <c r="B16" s="32" t="s">
        <v>11</v>
      </c>
      <c r="C16" s="28">
        <v>6340000</v>
      </c>
      <c r="D16" s="28">
        <v>1413341.27</v>
      </c>
      <c r="E16" s="28">
        <v>4195111.62</v>
      </c>
      <c r="F16" s="28" t="s">
        <v>155</v>
      </c>
      <c r="G16" s="28" t="s">
        <v>156</v>
      </c>
      <c r="H16" s="28">
        <v>4109908.64</v>
      </c>
      <c r="I16" s="61">
        <v>0</v>
      </c>
      <c r="J16" s="21">
        <v>100</v>
      </c>
      <c r="K16" s="21">
        <v>100</v>
      </c>
      <c r="L16" s="28"/>
      <c r="M16" s="28"/>
    </row>
    <row r="17" spans="1:15" ht="32.25" customHeight="1" x14ac:dyDescent="0.25">
      <c r="A17" s="1">
        <v>12</v>
      </c>
      <c r="B17" s="32" t="s">
        <v>17</v>
      </c>
      <c r="C17" s="28">
        <v>13100000</v>
      </c>
      <c r="D17" s="28"/>
      <c r="E17" s="28">
        <v>13100000</v>
      </c>
      <c r="F17" s="28" t="s">
        <v>157</v>
      </c>
      <c r="G17" s="28" t="s">
        <v>158</v>
      </c>
      <c r="H17" s="63">
        <v>359988.28</v>
      </c>
      <c r="I17" s="61">
        <v>0</v>
      </c>
      <c r="J17" s="21">
        <v>60</v>
      </c>
      <c r="K17" s="21">
        <v>27.48</v>
      </c>
      <c r="L17" s="28"/>
      <c r="M17" s="28"/>
      <c r="O17" t="s">
        <v>110</v>
      </c>
    </row>
    <row r="18" spans="1:15" ht="25.5" customHeight="1" x14ac:dyDescent="0.25">
      <c r="A18" s="1">
        <v>13</v>
      </c>
      <c r="B18" s="32" t="s">
        <v>12</v>
      </c>
      <c r="C18" s="28">
        <v>20750000</v>
      </c>
      <c r="D18" s="28">
        <v>3189113.89</v>
      </c>
      <c r="E18" s="28">
        <v>17560886.109999999</v>
      </c>
      <c r="F18" s="28" t="s">
        <v>157</v>
      </c>
      <c r="G18" s="28" t="s">
        <v>228</v>
      </c>
      <c r="H18" s="63"/>
      <c r="I18" s="21">
        <v>290793</v>
      </c>
      <c r="J18" s="21">
        <v>60</v>
      </c>
      <c r="K18" s="21"/>
      <c r="L18" s="28"/>
      <c r="M18" s="28"/>
    </row>
    <row r="19" spans="1:15" ht="25.5" customHeight="1" x14ac:dyDescent="0.25">
      <c r="A19" s="38"/>
      <c r="B19" s="39"/>
      <c r="C19" s="46"/>
      <c r="D19" s="46"/>
      <c r="E19" s="46">
        <f>SUM(E6:E18)</f>
        <v>47478476.980000004</v>
      </c>
      <c r="F19" s="46"/>
      <c r="G19" s="46"/>
      <c r="H19" s="72">
        <f>SUM(H6:H18)</f>
        <v>16338616.179999998</v>
      </c>
      <c r="I19" s="73"/>
      <c r="J19" s="73"/>
      <c r="K19" s="73"/>
      <c r="L19" s="46"/>
      <c r="M19" s="46"/>
    </row>
    <row r="20" spans="1:15" ht="57" customHeight="1" x14ac:dyDescent="0.25">
      <c r="A20" s="38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5" x14ac:dyDescent="0.25">
      <c r="A21" s="161" t="s">
        <v>77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</row>
    <row r="22" spans="1:15" x14ac:dyDescent="0.25">
      <c r="A22" s="161" t="s">
        <v>96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</row>
    <row r="23" spans="1:15" x14ac:dyDescent="0.25">
      <c r="A23" s="161" t="s">
        <v>128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</row>
    <row r="24" spans="1:15" x14ac:dyDescent="0.25">
      <c r="A24" s="161" t="s">
        <v>123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5" ht="56.25" x14ac:dyDescent="0.25">
      <c r="A25" s="24" t="s">
        <v>78</v>
      </c>
      <c r="B25" s="31" t="s">
        <v>79</v>
      </c>
      <c r="C25" s="24" t="s">
        <v>88</v>
      </c>
      <c r="D25" s="24" t="s">
        <v>89</v>
      </c>
      <c r="E25" s="24" t="s">
        <v>90</v>
      </c>
      <c r="F25" s="24" t="s">
        <v>81</v>
      </c>
      <c r="G25" s="24" t="s">
        <v>82</v>
      </c>
      <c r="H25" s="24" t="s">
        <v>124</v>
      </c>
      <c r="I25" s="24" t="s">
        <v>125</v>
      </c>
      <c r="J25" s="24" t="s">
        <v>83</v>
      </c>
      <c r="K25" s="24" t="s">
        <v>84</v>
      </c>
      <c r="L25" s="24" t="s">
        <v>85</v>
      </c>
      <c r="M25" s="24" t="s">
        <v>86</v>
      </c>
      <c r="N25" s="30"/>
    </row>
    <row r="26" spans="1:15" ht="23.25" x14ac:dyDescent="0.25">
      <c r="A26" s="1">
        <v>1</v>
      </c>
      <c r="B26" s="32" t="s">
        <v>236</v>
      </c>
      <c r="C26" s="33">
        <v>4680000</v>
      </c>
      <c r="D26" s="33">
        <v>3369929.21</v>
      </c>
      <c r="E26" s="33">
        <v>1291168.32</v>
      </c>
      <c r="F26" s="33"/>
      <c r="G26" s="33"/>
      <c r="H26" s="33">
        <v>3684095.89</v>
      </c>
      <c r="I26" s="64">
        <v>30000</v>
      </c>
      <c r="J26" s="65">
        <v>100</v>
      </c>
      <c r="K26" s="65">
        <v>78</v>
      </c>
      <c r="L26" s="65">
        <v>1800</v>
      </c>
      <c r="M26" s="33" t="s">
        <v>173</v>
      </c>
      <c r="O26" s="70">
        <f>H26+I26</f>
        <v>3714095.89</v>
      </c>
    </row>
    <row r="33" spans="1:14" x14ac:dyDescent="0.25">
      <c r="A33" s="161" t="s">
        <v>77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</row>
    <row r="34" spans="1:14" x14ac:dyDescent="0.25">
      <c r="A34" s="161" t="s">
        <v>97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</row>
    <row r="35" spans="1:14" x14ac:dyDescent="0.25">
      <c r="A35" s="161" t="s">
        <v>128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</row>
    <row r="36" spans="1:14" x14ac:dyDescent="0.25">
      <c r="A36" s="161" t="s">
        <v>123</v>
      </c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</row>
    <row r="37" spans="1:14" ht="56.25" x14ac:dyDescent="0.25">
      <c r="A37" s="24" t="s">
        <v>78</v>
      </c>
      <c r="B37" s="31" t="s">
        <v>79</v>
      </c>
      <c r="C37" s="24" t="s">
        <v>88</v>
      </c>
      <c r="D37" s="24" t="s">
        <v>89</v>
      </c>
      <c r="E37" s="24" t="s">
        <v>90</v>
      </c>
      <c r="F37" s="24" t="s">
        <v>81</v>
      </c>
      <c r="G37" s="24" t="s">
        <v>82</v>
      </c>
      <c r="H37" s="24" t="s">
        <v>124</v>
      </c>
      <c r="I37" s="24" t="s">
        <v>125</v>
      </c>
      <c r="J37" s="24" t="s">
        <v>83</v>
      </c>
      <c r="K37" s="24" t="s">
        <v>84</v>
      </c>
      <c r="L37" s="24" t="s">
        <v>85</v>
      </c>
      <c r="M37" s="24" t="s">
        <v>86</v>
      </c>
      <c r="N37" s="30"/>
    </row>
    <row r="38" spans="1:14" ht="35.25" customHeight="1" x14ac:dyDescent="0.25">
      <c r="A38" s="1">
        <v>1</v>
      </c>
      <c r="B38" s="32" t="s">
        <v>135</v>
      </c>
      <c r="C38" s="33">
        <v>19015000</v>
      </c>
      <c r="D38" s="33"/>
      <c r="E38" s="33">
        <v>867763.71</v>
      </c>
      <c r="F38" s="33" t="s">
        <v>237</v>
      </c>
      <c r="G38" s="33" t="s">
        <v>238</v>
      </c>
      <c r="H38" s="33">
        <v>867763.71</v>
      </c>
      <c r="I38" s="33"/>
      <c r="J38" s="65">
        <v>100</v>
      </c>
      <c r="K38" s="65">
        <v>100</v>
      </c>
      <c r="L38" s="33"/>
      <c r="M38" s="33"/>
      <c r="N38" t="s">
        <v>95</v>
      </c>
    </row>
    <row r="39" spans="1:14" ht="45" customHeight="1" x14ac:dyDescent="0.25">
      <c r="A39" s="1">
        <v>2</v>
      </c>
      <c r="B39" s="32" t="s">
        <v>3</v>
      </c>
      <c r="C39" s="33">
        <v>5795000</v>
      </c>
      <c r="D39" s="33">
        <v>560107.76</v>
      </c>
      <c r="E39" s="33">
        <v>2236579.89</v>
      </c>
      <c r="F39" s="33" t="s">
        <v>239</v>
      </c>
      <c r="G39" s="33" t="s">
        <v>240</v>
      </c>
      <c r="H39" s="33">
        <v>2236579.89</v>
      </c>
      <c r="I39" s="33"/>
      <c r="J39" s="65">
        <v>100</v>
      </c>
      <c r="K39" s="65">
        <v>100</v>
      </c>
      <c r="L39" s="33"/>
      <c r="M39" s="33"/>
      <c r="N39" t="s">
        <v>95</v>
      </c>
    </row>
    <row r="40" spans="1:14" x14ac:dyDescent="0.25">
      <c r="E40" s="71">
        <f>SUM(E38:E39)</f>
        <v>3104343.6</v>
      </c>
    </row>
    <row r="43" spans="1:14" x14ac:dyDescent="0.25">
      <c r="A43" s="161" t="s">
        <v>77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</row>
    <row r="44" spans="1:14" x14ac:dyDescent="0.25">
      <c r="A44" s="161" t="s">
        <v>99</v>
      </c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</row>
    <row r="45" spans="1:14" x14ac:dyDescent="0.25">
      <c r="A45" s="161" t="s">
        <v>128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</row>
    <row r="46" spans="1:14" x14ac:dyDescent="0.25">
      <c r="A46" s="161" t="s">
        <v>123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4" ht="56.25" x14ac:dyDescent="0.25">
      <c r="A47" s="24" t="s">
        <v>78</v>
      </c>
      <c r="B47" s="31" t="s">
        <v>79</v>
      </c>
      <c r="C47" s="24" t="s">
        <v>88</v>
      </c>
      <c r="D47" s="24" t="s">
        <v>89</v>
      </c>
      <c r="E47" s="24" t="s">
        <v>90</v>
      </c>
      <c r="F47" s="24" t="s">
        <v>81</v>
      </c>
      <c r="G47" s="24" t="s">
        <v>82</v>
      </c>
      <c r="H47" s="24" t="s">
        <v>124</v>
      </c>
      <c r="I47" s="24" t="s">
        <v>125</v>
      </c>
      <c r="J47" s="24" t="s">
        <v>83</v>
      </c>
      <c r="K47" s="24" t="s">
        <v>84</v>
      </c>
      <c r="L47" s="24" t="s">
        <v>85</v>
      </c>
      <c r="M47" s="24" t="s">
        <v>86</v>
      </c>
    </row>
    <row r="48" spans="1:14" ht="25.5" customHeight="1" x14ac:dyDescent="0.25">
      <c r="A48" s="1">
        <v>1</v>
      </c>
      <c r="B48" s="32" t="s">
        <v>20</v>
      </c>
      <c r="C48" s="33">
        <v>20318000</v>
      </c>
      <c r="D48" s="33">
        <v>9880955.3399999999</v>
      </c>
      <c r="E48" s="33">
        <v>1466386.3</v>
      </c>
      <c r="F48" s="33" t="s">
        <v>163</v>
      </c>
      <c r="G48" s="33" t="s">
        <v>164</v>
      </c>
      <c r="H48" s="33">
        <v>1466385.7</v>
      </c>
      <c r="I48" s="33"/>
      <c r="J48" s="65">
        <v>100</v>
      </c>
      <c r="K48" s="65">
        <v>100</v>
      </c>
      <c r="L48" s="33"/>
      <c r="M48" s="33"/>
    </row>
    <row r="57" spans="1:8" x14ac:dyDescent="0.25">
      <c r="E57" t="s">
        <v>186</v>
      </c>
      <c r="H57" t="s">
        <v>184</v>
      </c>
    </row>
    <row r="58" spans="1:8" x14ac:dyDescent="0.25">
      <c r="A58" t="s">
        <v>128</v>
      </c>
      <c r="E58" s="70">
        <f>E48+E40+E26+E19</f>
        <v>53340375.200000003</v>
      </c>
      <c r="H58" s="70">
        <f>H48+E26+H19</f>
        <v>19096170.199999999</v>
      </c>
    </row>
    <row r="59" spans="1:8" x14ac:dyDescent="0.25">
      <c r="E59">
        <v>53340375.200000003</v>
      </c>
      <c r="H59">
        <v>1785525.68</v>
      </c>
    </row>
  </sheetData>
  <mergeCells count="16">
    <mergeCell ref="A24:M24"/>
    <mergeCell ref="A33:M33"/>
    <mergeCell ref="A35:M35"/>
    <mergeCell ref="A36:M36"/>
    <mergeCell ref="A1:M1"/>
    <mergeCell ref="A3:M3"/>
    <mergeCell ref="A4:M4"/>
    <mergeCell ref="A21:M21"/>
    <mergeCell ref="A23:M23"/>
    <mergeCell ref="A22:M22"/>
    <mergeCell ref="A2:M2"/>
    <mergeCell ref="A43:M43"/>
    <mergeCell ref="A45:M45"/>
    <mergeCell ref="A46:M46"/>
    <mergeCell ref="A34:M34"/>
    <mergeCell ref="A44:M44"/>
  </mergeCells>
  <pageMargins left="0.45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42" workbookViewId="0">
      <selection activeCell="A22" sqref="A22:M31"/>
    </sheetView>
  </sheetViews>
  <sheetFormatPr defaultRowHeight="15" x14ac:dyDescent="0.25"/>
  <cols>
    <col min="1" max="1" width="3.85546875" customWidth="1"/>
    <col min="2" max="2" width="20.5703125" customWidth="1"/>
    <col min="3" max="3" width="13.42578125" customWidth="1"/>
    <col min="4" max="5" width="12.42578125" customWidth="1"/>
    <col min="8" max="8" width="12" bestFit="1" customWidth="1"/>
    <col min="13" max="13" width="11.42578125" customWidth="1"/>
    <col min="16" max="16" width="13.85546875" customWidth="1"/>
  </cols>
  <sheetData>
    <row r="1" spans="1:16" x14ac:dyDescent="0.25">
      <c r="A1" s="161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6" x14ac:dyDescent="0.25">
      <c r="A2" s="161" t="s">
        <v>98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</row>
    <row r="3" spans="1:16" x14ac:dyDescent="0.25">
      <c r="A3" s="161" t="s">
        <v>92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6" x14ac:dyDescent="0.25">
      <c r="A4" s="161" t="s">
        <v>123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</row>
    <row r="5" spans="1:16" ht="56.25" x14ac:dyDescent="0.25">
      <c r="A5" s="24" t="s">
        <v>78</v>
      </c>
      <c r="B5" s="31" t="s">
        <v>79</v>
      </c>
      <c r="C5" s="24" t="s">
        <v>88</v>
      </c>
      <c r="D5" s="24" t="s">
        <v>89</v>
      </c>
      <c r="E5" s="24" t="s">
        <v>90</v>
      </c>
      <c r="F5" s="24" t="s">
        <v>81</v>
      </c>
      <c r="G5" s="24" t="s">
        <v>82</v>
      </c>
      <c r="H5" s="24" t="s">
        <v>124</v>
      </c>
      <c r="I5" s="24" t="s">
        <v>125</v>
      </c>
      <c r="J5" s="24" t="s">
        <v>83</v>
      </c>
      <c r="K5" s="24" t="s">
        <v>84</v>
      </c>
      <c r="L5" s="24" t="s">
        <v>85</v>
      </c>
      <c r="M5" s="24" t="s">
        <v>86</v>
      </c>
      <c r="N5" s="30"/>
    </row>
    <row r="6" spans="1:16" ht="33.75" x14ac:dyDescent="0.25">
      <c r="A6" s="24">
        <v>1</v>
      </c>
      <c r="B6" s="36" t="s">
        <v>93</v>
      </c>
      <c r="C6" s="37">
        <v>162959000</v>
      </c>
      <c r="D6" s="37">
        <v>15236057.369999999</v>
      </c>
      <c r="E6" s="37">
        <v>50000000</v>
      </c>
      <c r="F6" s="24" t="s">
        <v>181</v>
      </c>
      <c r="G6" s="24" t="s">
        <v>182</v>
      </c>
      <c r="H6" s="37">
        <v>14023321.470000001</v>
      </c>
      <c r="I6" s="24"/>
      <c r="J6" s="24">
        <v>40</v>
      </c>
      <c r="K6" s="24">
        <v>40</v>
      </c>
      <c r="L6" s="24"/>
      <c r="M6" s="24"/>
      <c r="N6" s="30" t="s">
        <v>91</v>
      </c>
      <c r="P6">
        <v>29259378.84</v>
      </c>
    </row>
    <row r="7" spans="1:16" x14ac:dyDescent="0.25">
      <c r="A7" s="74"/>
      <c r="B7" s="75"/>
      <c r="C7" s="76"/>
      <c r="D7" s="76"/>
      <c r="E7" s="76"/>
      <c r="F7" s="74"/>
      <c r="G7" s="74"/>
      <c r="H7" s="76"/>
      <c r="I7" s="74"/>
      <c r="J7" s="74"/>
      <c r="K7" s="74"/>
      <c r="L7" s="74"/>
      <c r="M7" s="74"/>
      <c r="N7" s="30"/>
    </row>
    <row r="8" spans="1:16" ht="27.75" customHeight="1" x14ac:dyDescent="0.25">
      <c r="A8" s="161" t="s">
        <v>77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30"/>
      <c r="P8">
        <f>P6-H6</f>
        <v>15236057.369999999</v>
      </c>
    </row>
    <row r="9" spans="1:16" ht="16.5" customHeight="1" x14ac:dyDescent="0.25">
      <c r="A9" s="161" t="s">
        <v>99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t="s">
        <v>91</v>
      </c>
    </row>
    <row r="10" spans="1:16" ht="19.5" customHeight="1" x14ac:dyDescent="0.25">
      <c r="A10" s="161" t="s">
        <v>92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</row>
    <row r="11" spans="1:16" x14ac:dyDescent="0.25">
      <c r="A11" s="161" t="s">
        <v>123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</row>
    <row r="12" spans="1:16" ht="56.25" x14ac:dyDescent="0.25">
      <c r="A12" s="24" t="s">
        <v>78</v>
      </c>
      <c r="B12" s="31" t="s">
        <v>79</v>
      </c>
      <c r="C12" s="24" t="s">
        <v>88</v>
      </c>
      <c r="D12" s="24" t="s">
        <v>89</v>
      </c>
      <c r="E12" s="24" t="s">
        <v>90</v>
      </c>
      <c r="F12" s="24" t="s">
        <v>81</v>
      </c>
      <c r="G12" s="24" t="s">
        <v>82</v>
      </c>
      <c r="H12" s="24" t="s">
        <v>124</v>
      </c>
      <c r="I12" s="24" t="s">
        <v>125</v>
      </c>
      <c r="J12" s="24" t="s">
        <v>83</v>
      </c>
      <c r="K12" s="24" t="s">
        <v>84</v>
      </c>
      <c r="L12" s="24" t="s">
        <v>85</v>
      </c>
      <c r="M12" s="24" t="s">
        <v>86</v>
      </c>
    </row>
    <row r="13" spans="1:16" ht="24.75" x14ac:dyDescent="0.25">
      <c r="A13" s="1">
        <v>1</v>
      </c>
      <c r="B13" s="35" t="s">
        <v>36</v>
      </c>
      <c r="C13" s="33">
        <v>171000000</v>
      </c>
      <c r="D13" s="33"/>
      <c r="E13" s="28">
        <v>20000000</v>
      </c>
      <c r="F13" s="33" t="s">
        <v>161</v>
      </c>
      <c r="G13" s="33" t="s">
        <v>162</v>
      </c>
      <c r="H13" s="33">
        <v>20000000</v>
      </c>
      <c r="I13" s="33"/>
      <c r="J13" s="33"/>
      <c r="K13" s="33"/>
      <c r="L13" s="33"/>
      <c r="M13" s="33"/>
    </row>
    <row r="14" spans="1:16" x14ac:dyDescent="0.25">
      <c r="A14" s="38"/>
      <c r="B14" s="42"/>
      <c r="C14" s="40"/>
      <c r="D14" s="40"/>
      <c r="E14" s="46"/>
      <c r="F14" s="40"/>
      <c r="G14" s="40"/>
      <c r="H14" s="40"/>
      <c r="I14" s="40"/>
      <c r="J14" s="40"/>
      <c r="K14" s="40"/>
      <c r="L14" s="40"/>
      <c r="M14" s="40"/>
    </row>
    <row r="15" spans="1:16" ht="56.25" customHeight="1" x14ac:dyDescent="0.25">
      <c r="A15" s="161" t="s">
        <v>77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30"/>
    </row>
    <row r="16" spans="1:16" ht="18.75" customHeight="1" x14ac:dyDescent="0.25">
      <c r="A16" s="161" t="s">
        <v>98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t="s">
        <v>106</v>
      </c>
    </row>
    <row r="17" spans="1:14" ht="21.75" customHeight="1" x14ac:dyDescent="0.25">
      <c r="A17" s="161" t="s">
        <v>92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</row>
    <row r="18" spans="1:14" x14ac:dyDescent="0.25">
      <c r="A18" s="161" t="s">
        <v>121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</row>
    <row r="19" spans="1:14" ht="56.25" x14ac:dyDescent="0.25">
      <c r="A19" s="24" t="s">
        <v>78</v>
      </c>
      <c r="B19" s="162" t="s">
        <v>79</v>
      </c>
      <c r="C19" s="163"/>
      <c r="D19" s="24" t="s">
        <v>88</v>
      </c>
      <c r="E19" s="24" t="s">
        <v>90</v>
      </c>
      <c r="F19" s="24" t="s">
        <v>81</v>
      </c>
      <c r="G19" s="24" t="s">
        <v>82</v>
      </c>
      <c r="H19" s="24" t="s">
        <v>124</v>
      </c>
      <c r="I19" s="24" t="s">
        <v>125</v>
      </c>
      <c r="J19" s="24" t="s">
        <v>83</v>
      </c>
      <c r="K19" s="24" t="s">
        <v>84</v>
      </c>
      <c r="L19" s="24" t="s">
        <v>85</v>
      </c>
      <c r="M19" s="24" t="s">
        <v>86</v>
      </c>
    </row>
    <row r="20" spans="1:14" ht="40.5" customHeight="1" x14ac:dyDescent="0.25">
      <c r="A20" s="1">
        <v>1</v>
      </c>
      <c r="B20" s="164" t="s">
        <v>226</v>
      </c>
      <c r="C20" s="165"/>
      <c r="D20" s="44">
        <v>23962000</v>
      </c>
      <c r="E20" s="45">
        <v>10000000</v>
      </c>
      <c r="F20" s="45" t="s">
        <v>179</v>
      </c>
      <c r="G20" s="45" t="s">
        <v>180</v>
      </c>
      <c r="H20" s="45">
        <v>0</v>
      </c>
      <c r="I20" s="45">
        <v>0</v>
      </c>
      <c r="J20" s="45">
        <v>10</v>
      </c>
      <c r="K20" s="45"/>
      <c r="L20" s="45"/>
      <c r="M20" s="45"/>
    </row>
    <row r="21" spans="1:14" x14ac:dyDescent="0.25">
      <c r="A21" s="38"/>
      <c r="B21" s="42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4" x14ac:dyDescent="0.25">
      <c r="A22" s="161" t="s">
        <v>77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30"/>
    </row>
    <row r="23" spans="1:14" ht="18.75" customHeight="1" x14ac:dyDescent="0.25">
      <c r="A23" s="161" t="s">
        <v>107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t="s">
        <v>95</v>
      </c>
    </row>
    <row r="24" spans="1:14" ht="27" customHeight="1" x14ac:dyDescent="0.25">
      <c r="A24" s="161" t="s">
        <v>92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t="s">
        <v>95</v>
      </c>
    </row>
    <row r="25" spans="1:14" ht="24.75" customHeight="1" x14ac:dyDescent="0.25">
      <c r="A25" s="161" t="s">
        <v>121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t="s">
        <v>95</v>
      </c>
    </row>
    <row r="26" spans="1:14" ht="42" customHeight="1" x14ac:dyDescent="0.25">
      <c r="A26" s="24" t="s">
        <v>78</v>
      </c>
      <c r="B26" s="162" t="s">
        <v>79</v>
      </c>
      <c r="C26" s="163"/>
      <c r="D26" s="24" t="s">
        <v>88</v>
      </c>
      <c r="E26" s="24" t="s">
        <v>90</v>
      </c>
      <c r="F26" s="24" t="s">
        <v>81</v>
      </c>
      <c r="G26" s="24" t="s">
        <v>82</v>
      </c>
      <c r="H26" s="24" t="s">
        <v>124</v>
      </c>
      <c r="I26" s="24" t="s">
        <v>125</v>
      </c>
      <c r="J26" s="24" t="s">
        <v>83</v>
      </c>
      <c r="K26" s="24" t="s">
        <v>84</v>
      </c>
      <c r="L26" s="24" t="s">
        <v>85</v>
      </c>
      <c r="M26" s="24" t="s">
        <v>86</v>
      </c>
      <c r="N26" t="s">
        <v>95</v>
      </c>
    </row>
    <row r="27" spans="1:14" ht="48.75" customHeight="1" x14ac:dyDescent="0.25">
      <c r="A27" s="1">
        <v>1</v>
      </c>
      <c r="B27" s="168" t="s">
        <v>134</v>
      </c>
      <c r="C27" s="169"/>
      <c r="D27" s="33">
        <v>464000</v>
      </c>
      <c r="E27" s="33">
        <v>464000</v>
      </c>
      <c r="F27" s="33">
        <v>2018</v>
      </c>
      <c r="G27" s="33" t="s">
        <v>234</v>
      </c>
      <c r="H27" s="92" t="s">
        <v>235</v>
      </c>
      <c r="I27" s="33">
        <v>0</v>
      </c>
      <c r="J27" s="65">
        <v>10</v>
      </c>
      <c r="K27" s="33"/>
      <c r="L27" s="33"/>
      <c r="M27" s="67"/>
      <c r="N27" t="s">
        <v>95</v>
      </c>
    </row>
    <row r="28" spans="1:14" ht="36.75" customHeight="1" x14ac:dyDescent="0.25">
      <c r="A28" s="1">
        <v>2</v>
      </c>
      <c r="B28" s="168" t="s">
        <v>130</v>
      </c>
      <c r="C28" s="169"/>
      <c r="D28" s="33">
        <v>10423000</v>
      </c>
      <c r="E28" s="33">
        <v>10423000</v>
      </c>
      <c r="F28" s="33" t="s">
        <v>176</v>
      </c>
      <c r="G28" s="33" t="s">
        <v>177</v>
      </c>
      <c r="H28" s="33">
        <v>979102.27</v>
      </c>
      <c r="I28" s="33">
        <v>0</v>
      </c>
      <c r="J28" s="65">
        <v>100</v>
      </c>
      <c r="K28" s="33"/>
      <c r="L28" s="33"/>
      <c r="M28" s="33"/>
    </row>
    <row r="29" spans="1:14" ht="45" customHeight="1" x14ac:dyDescent="0.25">
      <c r="A29" s="1">
        <v>3</v>
      </c>
      <c r="B29" s="168" t="s">
        <v>131</v>
      </c>
      <c r="C29" s="169"/>
      <c r="D29" s="33">
        <v>2529000</v>
      </c>
      <c r="E29" s="33">
        <v>2529000</v>
      </c>
      <c r="F29" s="33" t="s">
        <v>227</v>
      </c>
      <c r="G29" s="33" t="s">
        <v>233</v>
      </c>
      <c r="H29" s="33">
        <v>2198737.42</v>
      </c>
      <c r="I29" s="33">
        <v>0</v>
      </c>
      <c r="J29" s="65">
        <v>100</v>
      </c>
      <c r="K29" s="65">
        <v>100</v>
      </c>
      <c r="L29" s="33"/>
      <c r="M29" s="33" t="s">
        <v>178</v>
      </c>
    </row>
    <row r="30" spans="1:14" ht="35.25" customHeight="1" x14ac:dyDescent="0.25">
      <c r="A30" s="1">
        <v>4</v>
      </c>
      <c r="B30" s="168" t="s">
        <v>132</v>
      </c>
      <c r="C30" s="169"/>
      <c r="D30" s="33">
        <v>2000000</v>
      </c>
      <c r="E30" s="33">
        <v>2000000</v>
      </c>
      <c r="F30" s="33" t="s">
        <v>231</v>
      </c>
      <c r="G30" s="33" t="s">
        <v>232</v>
      </c>
      <c r="H30" s="33">
        <v>1599216.84</v>
      </c>
      <c r="I30" s="33">
        <v>0</v>
      </c>
      <c r="J30" s="65">
        <v>100</v>
      </c>
      <c r="K30" s="33"/>
      <c r="L30" s="33"/>
      <c r="M30" s="33" t="s">
        <v>178</v>
      </c>
    </row>
    <row r="31" spans="1:14" ht="39" customHeight="1" x14ac:dyDescent="0.25">
      <c r="A31" s="1">
        <v>5</v>
      </c>
      <c r="B31" s="168" t="s">
        <v>133</v>
      </c>
      <c r="C31" s="169"/>
      <c r="D31" s="33">
        <v>1257000</v>
      </c>
      <c r="E31" s="33">
        <v>1257000</v>
      </c>
      <c r="F31" s="33" t="s">
        <v>229</v>
      </c>
      <c r="G31" s="33" t="s">
        <v>230</v>
      </c>
      <c r="H31" s="92">
        <f>-G32</f>
        <v>0</v>
      </c>
      <c r="I31" s="33">
        <v>0</v>
      </c>
      <c r="J31" s="65">
        <v>10</v>
      </c>
      <c r="K31" s="33"/>
      <c r="L31" s="33"/>
      <c r="M31" s="67"/>
    </row>
    <row r="32" spans="1:14" ht="30.75" customHeight="1" x14ac:dyDescent="0.25">
      <c r="A32" s="1"/>
      <c r="B32" s="35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25.5" customHeight="1" x14ac:dyDescent="0.25">
      <c r="A33" s="1"/>
      <c r="B33" s="32"/>
      <c r="C33" s="33"/>
      <c r="D33" s="33"/>
      <c r="E33" s="33">
        <f>SUM(E27:E32)</f>
        <v>16673000</v>
      </c>
      <c r="F33" s="33"/>
      <c r="G33" s="33"/>
      <c r="H33" s="33"/>
      <c r="I33" s="33"/>
      <c r="J33" s="33"/>
      <c r="K33" s="33"/>
      <c r="L33" s="33"/>
      <c r="M33" s="33"/>
    </row>
    <row r="34" spans="1:13" ht="25.5" customHeight="1" x14ac:dyDescent="0.25">
      <c r="A34" s="1"/>
      <c r="B34" s="32"/>
      <c r="C34" s="33"/>
      <c r="D34" s="33" t="s">
        <v>183</v>
      </c>
      <c r="E34" s="33" t="s">
        <v>184</v>
      </c>
      <c r="F34" s="33"/>
      <c r="G34" s="33"/>
      <c r="H34" s="33"/>
      <c r="I34" s="33"/>
      <c r="J34" s="33"/>
      <c r="K34" s="33"/>
      <c r="L34" s="33"/>
      <c r="M34" s="33"/>
    </row>
    <row r="35" spans="1:13" ht="25.5" customHeight="1" x14ac:dyDescent="0.25">
      <c r="A35" s="1"/>
      <c r="B35" s="166" t="s">
        <v>92</v>
      </c>
      <c r="C35" s="167"/>
      <c r="D35" s="33">
        <v>96673000</v>
      </c>
      <c r="E35" s="33">
        <f>H28+H13+H6</f>
        <v>35002423.740000002</v>
      </c>
      <c r="F35" s="33"/>
      <c r="G35" s="33"/>
      <c r="H35" s="33"/>
      <c r="I35" s="33"/>
      <c r="J35" s="33"/>
      <c r="K35" s="33"/>
      <c r="L35" s="33"/>
      <c r="M35" s="33"/>
    </row>
    <row r="36" spans="1:13" ht="25.5" customHeight="1" x14ac:dyDescent="0.25">
      <c r="A36" s="1"/>
      <c r="B36" s="32"/>
      <c r="C36" s="33"/>
      <c r="D36" s="33">
        <v>96673000</v>
      </c>
      <c r="E36" s="33">
        <v>35002423.740000002</v>
      </c>
      <c r="F36" s="33"/>
      <c r="G36" s="33"/>
      <c r="H36" s="33"/>
      <c r="I36" s="33"/>
      <c r="J36" s="33"/>
      <c r="K36" s="33"/>
      <c r="L36" s="33"/>
      <c r="M36" s="33"/>
    </row>
    <row r="37" spans="1:13" ht="25.5" customHeight="1" x14ac:dyDescent="0.25">
      <c r="A37" s="1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pans="1:13" ht="25.5" customHeight="1" x14ac:dyDescent="0.25">
      <c r="A38" s="1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1:13" ht="25.5" customHeight="1" x14ac:dyDescent="0.25">
      <c r="A39" s="1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3" ht="25.5" customHeight="1" x14ac:dyDescent="0.25">
      <c r="A40" s="1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1:13" ht="25.5" customHeight="1" x14ac:dyDescent="0.25">
      <c r="A41" s="1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 ht="25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53" spans="1:4" x14ac:dyDescent="0.25">
      <c r="A53" s="77" t="s">
        <v>92</v>
      </c>
      <c r="B53" s="77"/>
      <c r="C53" s="77"/>
      <c r="D53" s="77"/>
    </row>
  </sheetData>
  <mergeCells count="25">
    <mergeCell ref="B35:C35"/>
    <mergeCell ref="B31:C31"/>
    <mergeCell ref="A23:M23"/>
    <mergeCell ref="B26:C26"/>
    <mergeCell ref="B27:C27"/>
    <mergeCell ref="B28:C28"/>
    <mergeCell ref="B29:C29"/>
    <mergeCell ref="B30:C30"/>
    <mergeCell ref="A25:M25"/>
    <mergeCell ref="A22:M22"/>
    <mergeCell ref="A24:M24"/>
    <mergeCell ref="B19:C19"/>
    <mergeCell ref="B20:C20"/>
    <mergeCell ref="A1:M1"/>
    <mergeCell ref="A3:M3"/>
    <mergeCell ref="A4:M4"/>
    <mergeCell ref="A18:M18"/>
    <mergeCell ref="A2:M2"/>
    <mergeCell ref="A15:M15"/>
    <mergeCell ref="A16:M16"/>
    <mergeCell ref="A17:M17"/>
    <mergeCell ref="A8:M8"/>
    <mergeCell ref="A9:M9"/>
    <mergeCell ref="A10:M10"/>
    <mergeCell ref="A11:M11"/>
  </mergeCells>
  <pageMargins left="0.2" right="0.2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34" sqref="A34:K40"/>
    </sheetView>
  </sheetViews>
  <sheetFormatPr defaultRowHeight="15" x14ac:dyDescent="0.25"/>
  <cols>
    <col min="1" max="1" width="3.85546875" customWidth="1"/>
    <col min="2" max="2" width="31.85546875" customWidth="1"/>
    <col min="3" max="3" width="15.140625" customWidth="1"/>
    <col min="4" max="5" width="11.85546875" customWidth="1"/>
    <col min="6" max="6" width="12.28515625" customWidth="1"/>
    <col min="7" max="7" width="10.85546875" customWidth="1"/>
    <col min="8" max="8" width="7.28515625" customWidth="1"/>
    <col min="9" max="9" width="5.5703125" customWidth="1"/>
    <col min="11" max="11" width="11.42578125" customWidth="1"/>
  </cols>
  <sheetData>
    <row r="1" spans="1:14" x14ac:dyDescent="0.25">
      <c r="A1" s="161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4" x14ac:dyDescent="0.25">
      <c r="A2" s="161" t="s">
        <v>108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4" x14ac:dyDescent="0.25">
      <c r="A3" s="161" t="s">
        <v>129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 x14ac:dyDescent="0.25">
      <c r="A4" s="161" t="s">
        <v>121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14" ht="45" x14ac:dyDescent="0.25">
      <c r="A5" s="24" t="s">
        <v>78</v>
      </c>
      <c r="B5" s="31" t="s">
        <v>79</v>
      </c>
      <c r="C5" s="24" t="s">
        <v>90</v>
      </c>
      <c r="D5" s="24" t="s">
        <v>81</v>
      </c>
      <c r="E5" s="24" t="s">
        <v>82</v>
      </c>
      <c r="F5" s="24" t="s">
        <v>124</v>
      </c>
      <c r="G5" s="24" t="s">
        <v>125</v>
      </c>
      <c r="H5" s="24" t="s">
        <v>83</v>
      </c>
      <c r="I5" s="24" t="s">
        <v>84</v>
      </c>
      <c r="J5" s="24" t="s">
        <v>85</v>
      </c>
      <c r="K5" s="24" t="s">
        <v>86</v>
      </c>
      <c r="L5" s="30"/>
    </row>
    <row r="6" spans="1:14" ht="39" x14ac:dyDescent="0.25">
      <c r="A6" s="1">
        <v>1</v>
      </c>
      <c r="B6" s="16" t="s">
        <v>49</v>
      </c>
      <c r="C6" s="41">
        <v>8010000</v>
      </c>
      <c r="D6" s="1" t="s">
        <v>141</v>
      </c>
      <c r="E6" s="1" t="s">
        <v>174</v>
      </c>
      <c r="F6" s="1">
        <v>0</v>
      </c>
      <c r="G6" s="1">
        <v>0</v>
      </c>
      <c r="H6" s="1">
        <v>10</v>
      </c>
      <c r="I6" s="1"/>
      <c r="J6" s="1">
        <v>400</v>
      </c>
      <c r="K6" s="1"/>
    </row>
    <row r="7" spans="1:14" ht="25.5" customHeight="1" x14ac:dyDescent="0.25">
      <c r="A7" s="1">
        <v>2</v>
      </c>
      <c r="B7" s="16" t="s">
        <v>47</v>
      </c>
      <c r="C7" s="41">
        <v>20000000</v>
      </c>
      <c r="D7" s="1" t="s">
        <v>175</v>
      </c>
      <c r="E7" s="1" t="s">
        <v>162</v>
      </c>
      <c r="F7" s="1">
        <v>0</v>
      </c>
      <c r="G7" s="1">
        <v>0</v>
      </c>
      <c r="H7" s="1">
        <v>100</v>
      </c>
      <c r="I7" s="1"/>
      <c r="J7" s="1">
        <v>500</v>
      </c>
      <c r="K7" s="1"/>
      <c r="L7" t="s">
        <v>100</v>
      </c>
    </row>
    <row r="8" spans="1:14" ht="25.5" customHeight="1" x14ac:dyDescent="0.25">
      <c r="A8" s="38"/>
      <c r="B8" s="68"/>
      <c r="C8" s="69">
        <f>SUM(C6:C7)</f>
        <v>28010000</v>
      </c>
      <c r="D8" s="38"/>
      <c r="E8" s="38"/>
      <c r="F8" s="38"/>
      <c r="G8" s="38"/>
      <c r="H8" s="38"/>
      <c r="I8" s="38"/>
      <c r="J8" s="38"/>
      <c r="K8" s="38"/>
    </row>
    <row r="9" spans="1:14" ht="18" customHeight="1" x14ac:dyDescent="0.25">
      <c r="A9" s="161" t="s">
        <v>77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</row>
    <row r="10" spans="1:14" ht="18" customHeight="1" x14ac:dyDescent="0.25">
      <c r="A10" s="161" t="s">
        <v>99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N10">
        <v>75</v>
      </c>
    </row>
    <row r="11" spans="1:14" ht="18" customHeight="1" x14ac:dyDescent="0.25">
      <c r="A11" s="161" t="s">
        <v>129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N11">
        <v>217</v>
      </c>
    </row>
    <row r="12" spans="1:14" ht="18" customHeight="1" x14ac:dyDescent="0.25">
      <c r="A12" s="161" t="s">
        <v>121</v>
      </c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N12">
        <v>210</v>
      </c>
    </row>
    <row r="13" spans="1:14" ht="45" x14ac:dyDescent="0.25">
      <c r="A13" s="24" t="s">
        <v>78</v>
      </c>
      <c r="B13" s="31" t="s">
        <v>79</v>
      </c>
      <c r="C13" s="24" t="s">
        <v>90</v>
      </c>
      <c r="D13" s="24" t="s">
        <v>81</v>
      </c>
      <c r="E13" s="24" t="s">
        <v>82</v>
      </c>
      <c r="F13" s="24" t="s">
        <v>124</v>
      </c>
      <c r="G13" s="24" t="s">
        <v>125</v>
      </c>
      <c r="H13" s="24" t="s">
        <v>83</v>
      </c>
      <c r="I13" s="24" t="s">
        <v>84</v>
      </c>
      <c r="J13" s="24" t="s">
        <v>85</v>
      </c>
      <c r="K13" s="24" t="s">
        <v>86</v>
      </c>
      <c r="L13" s="30"/>
    </row>
    <row r="14" spans="1:14" ht="31.5" customHeight="1" x14ac:dyDescent="0.25">
      <c r="A14" s="1">
        <v>1</v>
      </c>
      <c r="B14" s="16" t="s">
        <v>109</v>
      </c>
      <c r="C14" s="41">
        <v>10000000</v>
      </c>
      <c r="D14" s="1"/>
      <c r="E14" s="1"/>
      <c r="F14" s="1"/>
      <c r="G14" s="1"/>
      <c r="H14" s="1"/>
      <c r="I14" s="1"/>
      <c r="J14" s="1"/>
      <c r="K14" s="1"/>
      <c r="L14" t="s">
        <v>101</v>
      </c>
      <c r="N14">
        <f>N10*N12</f>
        <v>15750</v>
      </c>
    </row>
    <row r="15" spans="1:14" ht="31.5" customHeight="1" x14ac:dyDescent="0.25">
      <c r="A15" s="1">
        <v>2</v>
      </c>
      <c r="B15" s="16" t="s">
        <v>50</v>
      </c>
      <c r="C15" s="41">
        <v>30000000</v>
      </c>
      <c r="D15" s="1"/>
      <c r="E15" s="1"/>
      <c r="F15" s="1"/>
      <c r="G15" s="1" t="s">
        <v>110</v>
      </c>
      <c r="H15" s="1"/>
      <c r="I15" s="1"/>
      <c r="J15" s="1"/>
      <c r="K15" s="1"/>
      <c r="L15" t="s">
        <v>101</v>
      </c>
    </row>
    <row r="16" spans="1:14" ht="33.75" customHeight="1" x14ac:dyDescent="0.25">
      <c r="A16" s="1">
        <v>3</v>
      </c>
      <c r="B16" s="16" t="s">
        <v>51</v>
      </c>
      <c r="C16" s="41">
        <v>8000000</v>
      </c>
      <c r="D16" s="1"/>
      <c r="E16" s="1"/>
      <c r="F16" s="1"/>
      <c r="G16" s="1"/>
      <c r="H16" s="1"/>
      <c r="I16" s="1"/>
      <c r="J16" s="1"/>
      <c r="K16" s="1"/>
      <c r="L16" t="s">
        <v>101</v>
      </c>
    </row>
    <row r="17" spans="1:12" ht="28.5" customHeight="1" x14ac:dyDescent="0.25">
      <c r="A17" s="1">
        <v>4</v>
      </c>
      <c r="B17" s="16" t="s">
        <v>52</v>
      </c>
      <c r="C17" s="41">
        <v>5000000</v>
      </c>
      <c r="D17" s="1"/>
      <c r="E17" s="1"/>
      <c r="F17" s="1"/>
      <c r="G17" s="1"/>
      <c r="H17" s="1"/>
      <c r="I17" s="1"/>
      <c r="J17" s="1"/>
      <c r="K17" s="1"/>
      <c r="L17" t="s">
        <v>101</v>
      </c>
    </row>
    <row r="18" spans="1:12" ht="15" customHeight="1" x14ac:dyDescent="0.25">
      <c r="A18" s="1">
        <v>5</v>
      </c>
      <c r="B18" s="16" t="s">
        <v>53</v>
      </c>
      <c r="C18" s="41">
        <v>10000000</v>
      </c>
      <c r="D18" s="1"/>
      <c r="E18" s="1"/>
      <c r="F18" s="1"/>
      <c r="G18" s="1"/>
      <c r="H18" s="1"/>
      <c r="I18" s="1"/>
      <c r="J18" s="1"/>
      <c r="K18" s="1"/>
      <c r="L18" t="s">
        <v>101</v>
      </c>
    </row>
    <row r="19" spans="1:12" ht="18" customHeight="1" x14ac:dyDescent="0.25">
      <c r="A19" s="1">
        <v>6</v>
      </c>
      <c r="B19" s="16" t="s">
        <v>54</v>
      </c>
      <c r="C19" s="41">
        <v>15000000</v>
      </c>
      <c r="D19" s="1" t="s">
        <v>165</v>
      </c>
      <c r="E19" s="1" t="s">
        <v>166</v>
      </c>
      <c r="F19" s="1"/>
      <c r="G19" s="1"/>
      <c r="H19" s="1"/>
      <c r="I19" s="1"/>
      <c r="J19" s="1">
        <v>3000</v>
      </c>
      <c r="K19" s="66" t="s">
        <v>167</v>
      </c>
      <c r="L19" t="s">
        <v>101</v>
      </c>
    </row>
    <row r="20" spans="1:12" ht="32.25" customHeight="1" x14ac:dyDescent="0.25">
      <c r="A20" s="1">
        <v>7</v>
      </c>
      <c r="B20" s="16" t="s">
        <v>55</v>
      </c>
      <c r="C20" s="41">
        <v>7000000</v>
      </c>
      <c r="D20" s="1"/>
      <c r="E20" s="1"/>
      <c r="F20" s="1"/>
      <c r="G20" s="1"/>
      <c r="H20" s="1"/>
      <c r="I20" s="1"/>
      <c r="J20" s="1"/>
      <c r="K20" s="1"/>
    </row>
    <row r="21" spans="1:12" ht="29.25" customHeight="1" x14ac:dyDescent="0.25">
      <c r="A21" s="1">
        <v>8</v>
      </c>
      <c r="B21" s="16" t="s">
        <v>56</v>
      </c>
      <c r="C21" s="41">
        <v>5000000</v>
      </c>
      <c r="D21" s="1"/>
      <c r="E21" s="1"/>
      <c r="F21" s="1"/>
      <c r="G21" s="1"/>
      <c r="H21" s="1"/>
      <c r="I21" s="1"/>
      <c r="J21" s="1"/>
      <c r="K21" s="1"/>
    </row>
    <row r="22" spans="1:12" ht="26.25" x14ac:dyDescent="0.25">
      <c r="A22" s="1">
        <v>9</v>
      </c>
      <c r="B22" s="16" t="s">
        <v>57</v>
      </c>
      <c r="C22" s="41">
        <v>4000000</v>
      </c>
      <c r="D22" s="1"/>
      <c r="E22" s="1"/>
      <c r="F22" s="1"/>
      <c r="G22" s="1"/>
      <c r="H22" s="1"/>
      <c r="I22" s="1"/>
      <c r="J22" s="1"/>
      <c r="K22" s="1"/>
    </row>
    <row r="23" spans="1:12" ht="26.25" x14ac:dyDescent="0.25">
      <c r="A23" s="1">
        <v>10</v>
      </c>
      <c r="B23" s="16" t="s">
        <v>58</v>
      </c>
      <c r="C23" s="41">
        <v>2000000</v>
      </c>
      <c r="D23" s="1"/>
      <c r="E23" s="1"/>
      <c r="F23" s="1"/>
      <c r="G23" s="1"/>
      <c r="H23" s="1"/>
      <c r="I23" s="1"/>
      <c r="J23" s="1"/>
      <c r="K23" s="1"/>
    </row>
    <row r="24" spans="1:12" ht="26.25" x14ac:dyDescent="0.25">
      <c r="A24" s="1">
        <v>11</v>
      </c>
      <c r="B24" s="16" t="s">
        <v>59</v>
      </c>
      <c r="C24" s="41">
        <v>3000000</v>
      </c>
      <c r="D24" s="1"/>
      <c r="E24" s="1"/>
      <c r="F24" s="1"/>
      <c r="G24" s="1"/>
      <c r="H24" s="1"/>
      <c r="I24" s="1"/>
      <c r="J24" s="1"/>
      <c r="K24" s="1"/>
    </row>
    <row r="25" spans="1:12" ht="14.25" customHeight="1" x14ac:dyDescent="0.25">
      <c r="A25" s="1">
        <v>12</v>
      </c>
      <c r="B25" s="16" t="s">
        <v>60</v>
      </c>
      <c r="C25" s="41">
        <v>2000000</v>
      </c>
      <c r="D25" s="1"/>
      <c r="E25" s="1"/>
      <c r="F25" s="1"/>
      <c r="G25" s="1"/>
      <c r="H25" s="1"/>
      <c r="I25" s="1"/>
      <c r="J25" s="1"/>
      <c r="K25" s="1"/>
    </row>
    <row r="26" spans="1:12" ht="26.25" x14ac:dyDescent="0.25">
      <c r="A26" s="1">
        <v>13</v>
      </c>
      <c r="B26" s="16" t="s">
        <v>61</v>
      </c>
      <c r="C26" s="41">
        <v>2000000</v>
      </c>
      <c r="D26" s="1"/>
      <c r="E26" s="1"/>
      <c r="F26" s="1"/>
      <c r="G26" s="1"/>
      <c r="H26" s="1"/>
      <c r="I26" s="1"/>
      <c r="J26" s="1"/>
      <c r="K26" s="1"/>
    </row>
    <row r="27" spans="1:12" ht="23.25" customHeight="1" x14ac:dyDescent="0.25">
      <c r="A27" s="1">
        <v>14</v>
      </c>
      <c r="B27" s="16" t="s">
        <v>62</v>
      </c>
      <c r="C27" s="41">
        <v>3000000</v>
      </c>
      <c r="D27" s="1"/>
      <c r="E27" s="1"/>
      <c r="F27" s="1"/>
      <c r="G27" s="1"/>
      <c r="H27" s="1"/>
      <c r="I27" s="1"/>
      <c r="J27" s="1"/>
      <c r="K27" s="1"/>
    </row>
    <row r="28" spans="1:12" ht="19.5" customHeight="1" x14ac:dyDescent="0.25">
      <c r="A28" s="1">
        <v>15</v>
      </c>
      <c r="B28" s="16" t="s">
        <v>63</v>
      </c>
      <c r="C28" s="41">
        <v>2000000</v>
      </c>
      <c r="D28" s="1"/>
      <c r="E28" s="1"/>
      <c r="F28" s="1"/>
      <c r="G28" s="1"/>
      <c r="H28" s="1"/>
      <c r="I28" s="1"/>
      <c r="J28" s="1"/>
      <c r="K28" s="1"/>
    </row>
    <row r="29" spans="1:12" ht="26.25" x14ac:dyDescent="0.25">
      <c r="A29" s="1">
        <v>16</v>
      </c>
      <c r="B29" s="16" t="s">
        <v>64</v>
      </c>
      <c r="C29" s="41">
        <v>2000000</v>
      </c>
      <c r="D29" s="1"/>
      <c r="E29" s="1"/>
      <c r="F29" s="1"/>
      <c r="G29" s="1"/>
      <c r="H29" s="1"/>
      <c r="I29" s="1"/>
      <c r="J29" s="1"/>
      <c r="K29" s="1"/>
    </row>
    <row r="30" spans="1:12" x14ac:dyDescent="0.25">
      <c r="C30" s="70">
        <f>SUM(C14:C29)</f>
        <v>110000000</v>
      </c>
    </row>
    <row r="31" spans="1:12" x14ac:dyDescent="0.25">
      <c r="F31" t="s">
        <v>185</v>
      </c>
    </row>
    <row r="32" spans="1:12" x14ac:dyDescent="0.25">
      <c r="A32" t="s">
        <v>129</v>
      </c>
      <c r="F32" s="5">
        <v>138010000</v>
      </c>
    </row>
    <row r="33" spans="1:11" x14ac:dyDescent="0.25">
      <c r="F33">
        <v>138010000</v>
      </c>
    </row>
    <row r="34" spans="1:11" x14ac:dyDescent="0.25">
      <c r="A34" s="161" t="s">
        <v>77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x14ac:dyDescent="0.25">
      <c r="A35" s="161" t="s">
        <v>99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</row>
    <row r="36" spans="1:11" x14ac:dyDescent="0.25">
      <c r="A36" s="161" t="s">
        <v>129</v>
      </c>
      <c r="B36" s="161"/>
      <c r="C36" s="161"/>
      <c r="D36" s="161"/>
      <c r="E36" s="161"/>
      <c r="F36" s="161"/>
      <c r="G36" s="161"/>
      <c r="H36" s="161"/>
      <c r="I36" s="161"/>
      <c r="J36" s="161"/>
      <c r="K36" s="161"/>
    </row>
    <row r="37" spans="1:11" x14ac:dyDescent="0.25">
      <c r="A37" s="161" t="s">
        <v>121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</row>
    <row r="38" spans="1:11" ht="45" x14ac:dyDescent="0.25">
      <c r="A38" s="24" t="s">
        <v>78</v>
      </c>
      <c r="B38" s="31" t="s">
        <v>79</v>
      </c>
      <c r="C38" s="24" t="s">
        <v>90</v>
      </c>
      <c r="D38" s="24" t="s">
        <v>81</v>
      </c>
      <c r="E38" s="24" t="s">
        <v>82</v>
      </c>
      <c r="F38" s="24" t="s">
        <v>124</v>
      </c>
      <c r="G38" s="24" t="s">
        <v>125</v>
      </c>
      <c r="H38" s="24" t="s">
        <v>83</v>
      </c>
      <c r="I38" s="24" t="s">
        <v>84</v>
      </c>
      <c r="J38" s="24" t="s">
        <v>85</v>
      </c>
      <c r="K38" s="24" t="s">
        <v>86</v>
      </c>
    </row>
    <row r="39" spans="1:11" x14ac:dyDescent="0.25">
      <c r="A39" s="1">
        <v>1</v>
      </c>
      <c r="B39" s="16" t="s">
        <v>54</v>
      </c>
      <c r="C39" s="41">
        <v>15000000</v>
      </c>
      <c r="D39" s="1" t="s">
        <v>165</v>
      </c>
      <c r="E39" s="1" t="s">
        <v>166</v>
      </c>
      <c r="F39" s="1">
        <v>0</v>
      </c>
      <c r="G39" s="1">
        <v>0</v>
      </c>
      <c r="H39" s="1"/>
      <c r="I39" s="1">
        <v>10</v>
      </c>
      <c r="J39" s="1">
        <v>3000</v>
      </c>
      <c r="K39" s="66" t="s">
        <v>167</v>
      </c>
    </row>
  </sheetData>
  <mergeCells count="12">
    <mergeCell ref="A1:K1"/>
    <mergeCell ref="A3:K3"/>
    <mergeCell ref="A4:K4"/>
    <mergeCell ref="A2:K2"/>
    <mergeCell ref="A9:K9"/>
    <mergeCell ref="A34:K34"/>
    <mergeCell ref="A35:K35"/>
    <mergeCell ref="A36:K36"/>
    <mergeCell ref="A37:K37"/>
    <mergeCell ref="A10:K10"/>
    <mergeCell ref="A11:K11"/>
    <mergeCell ref="A12:K12"/>
  </mergeCells>
  <pageMargins left="0.7" right="0.7" top="0.25" bottom="0.2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8" sqref="M8"/>
    </sheetView>
  </sheetViews>
  <sheetFormatPr defaultRowHeight="15" x14ac:dyDescent="0.25"/>
  <cols>
    <col min="5" max="5" width="20" customWidth="1"/>
    <col min="6" max="7" width="19.42578125" customWidth="1"/>
    <col min="8" max="8" width="15.42578125" customWidth="1"/>
    <col min="9" max="9" width="17.85546875" customWidth="1"/>
  </cols>
  <sheetData>
    <row r="1" spans="1:14" x14ac:dyDescent="0.25">
      <c r="B1" s="161" t="s">
        <v>77</v>
      </c>
      <c r="C1" s="161"/>
      <c r="D1" s="161"/>
      <c r="E1" s="161"/>
      <c r="F1" s="161"/>
      <c r="G1" s="161"/>
      <c r="H1" s="161"/>
      <c r="I1" s="161"/>
      <c r="J1" s="77"/>
      <c r="K1" s="77"/>
      <c r="L1" s="77"/>
      <c r="M1" s="77"/>
      <c r="N1" s="77"/>
    </row>
    <row r="2" spans="1:14" x14ac:dyDescent="0.25">
      <c r="B2" s="161" t="s">
        <v>191</v>
      </c>
      <c r="C2" s="161"/>
      <c r="D2" s="161"/>
      <c r="E2" s="161"/>
      <c r="F2" s="161"/>
      <c r="G2" s="161"/>
      <c r="H2" s="161"/>
      <c r="I2" s="161"/>
      <c r="J2" s="77"/>
      <c r="K2" s="77"/>
      <c r="L2" s="77"/>
      <c r="M2" s="77"/>
      <c r="N2" s="77"/>
    </row>
    <row r="3" spans="1:14" x14ac:dyDescent="0.25">
      <c r="B3" s="161" t="s">
        <v>192</v>
      </c>
      <c r="C3" s="161"/>
      <c r="D3" s="161"/>
      <c r="E3" s="161"/>
      <c r="F3" s="161"/>
      <c r="G3" s="161"/>
      <c r="H3" s="161"/>
      <c r="I3" s="161"/>
    </row>
    <row r="4" spans="1:14" ht="15" customHeight="1" x14ac:dyDescent="0.25">
      <c r="A4" s="1" t="s">
        <v>18</v>
      </c>
      <c r="B4" s="170" t="s">
        <v>190</v>
      </c>
      <c r="C4" s="170"/>
      <c r="D4" s="170"/>
      <c r="E4" s="170"/>
      <c r="F4" s="170"/>
      <c r="G4" s="1" t="s">
        <v>189</v>
      </c>
      <c r="H4" s="1" t="s">
        <v>188</v>
      </c>
      <c r="I4" s="2" t="s">
        <v>187</v>
      </c>
    </row>
    <row r="5" spans="1:14" ht="25.5" customHeight="1" x14ac:dyDescent="0.25">
      <c r="A5" s="82">
        <v>1</v>
      </c>
      <c r="B5" s="1" t="s">
        <v>128</v>
      </c>
      <c r="C5" s="1"/>
      <c r="D5" s="1"/>
      <c r="E5" s="1"/>
      <c r="F5" s="1"/>
      <c r="G5" s="80">
        <v>163146375.19999999</v>
      </c>
      <c r="H5" s="4">
        <v>8852883.6799999997</v>
      </c>
      <c r="I5" s="1">
        <v>24</v>
      </c>
      <c r="K5">
        <v>17</v>
      </c>
      <c r="L5">
        <v>7</v>
      </c>
    </row>
    <row r="6" spans="1:14" ht="33" customHeight="1" x14ac:dyDescent="0.25">
      <c r="A6" s="82">
        <v>2</v>
      </c>
      <c r="B6" s="171" t="s">
        <v>129</v>
      </c>
      <c r="C6" s="172"/>
      <c r="D6" s="172"/>
      <c r="E6" s="172"/>
      <c r="F6" s="173"/>
      <c r="G6" s="80">
        <v>138010000</v>
      </c>
      <c r="H6" s="1">
        <f>-'ප්‍රගති උපමාන'!O12</f>
        <v>0</v>
      </c>
      <c r="I6" s="1">
        <v>18</v>
      </c>
    </row>
    <row r="7" spans="1:14" ht="27.75" customHeight="1" x14ac:dyDescent="0.25">
      <c r="A7" s="82">
        <v>3</v>
      </c>
      <c r="B7" s="174" t="s">
        <v>92</v>
      </c>
      <c r="C7" s="174"/>
      <c r="D7" s="174"/>
      <c r="E7" s="174"/>
      <c r="F7" s="174"/>
      <c r="G7" s="79">
        <v>96673000</v>
      </c>
      <c r="H7" s="33">
        <v>35002423.740000002</v>
      </c>
      <c r="I7" s="1">
        <v>8</v>
      </c>
      <c r="K7">
        <v>7</v>
      </c>
    </row>
    <row r="8" spans="1:14" x14ac:dyDescent="0.25">
      <c r="A8" s="1"/>
      <c r="B8" s="170" t="s">
        <v>193</v>
      </c>
      <c r="C8" s="170"/>
      <c r="D8" s="170"/>
      <c r="E8" s="170"/>
      <c r="F8" s="170"/>
      <c r="G8" s="81">
        <f>SUM(G5:G7)</f>
        <v>397829375.19999999</v>
      </c>
      <c r="H8" s="81">
        <f>SUM(H5:H7)</f>
        <v>43855307.420000002</v>
      </c>
      <c r="I8" s="1">
        <f>SUM(I5:I7)</f>
        <v>50</v>
      </c>
    </row>
    <row r="14" spans="1:14" x14ac:dyDescent="0.25">
      <c r="G14" s="5">
        <v>54903000</v>
      </c>
    </row>
    <row r="16" spans="1:14" x14ac:dyDescent="0.25">
      <c r="G16" s="70">
        <f>G14+G5</f>
        <v>218049375.19999999</v>
      </c>
    </row>
    <row r="17" spans="7:7" x14ac:dyDescent="0.25">
      <c r="G17" s="70">
        <f>SUM(G14:G16)</f>
        <v>272952375.19999999</v>
      </c>
    </row>
  </sheetData>
  <mergeCells count="7">
    <mergeCell ref="B2:I2"/>
    <mergeCell ref="B1:I1"/>
    <mergeCell ref="B8:F8"/>
    <mergeCell ref="B6:F6"/>
    <mergeCell ref="B7:F7"/>
    <mergeCell ref="B4:F4"/>
    <mergeCell ref="B3:I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0" workbookViewId="0">
      <selection activeCell="A26" sqref="A26:XFD26"/>
    </sheetView>
  </sheetViews>
  <sheetFormatPr defaultRowHeight="15" x14ac:dyDescent="0.25"/>
  <cols>
    <col min="1" max="1" width="5.5703125" customWidth="1"/>
    <col min="2" max="2" width="45.140625" customWidth="1"/>
    <col min="3" max="3" width="10.7109375" customWidth="1"/>
    <col min="4" max="4" width="11.7109375" customWidth="1"/>
    <col min="5" max="5" width="13.5703125" customWidth="1"/>
  </cols>
  <sheetData>
    <row r="1" spans="1:11" x14ac:dyDescent="0.25">
      <c r="A1" s="179" t="s">
        <v>77</v>
      </c>
      <c r="B1" s="179"/>
      <c r="C1" s="179"/>
      <c r="D1" s="179"/>
      <c r="E1" s="179"/>
    </row>
    <row r="2" spans="1:11" x14ac:dyDescent="0.25">
      <c r="A2" s="179" t="s">
        <v>194</v>
      </c>
      <c r="B2" s="179"/>
      <c r="C2" s="179"/>
      <c r="D2" s="179"/>
      <c r="E2" s="179"/>
    </row>
    <row r="3" spans="1:11" x14ac:dyDescent="0.25">
      <c r="A3" s="180" t="s">
        <v>206</v>
      </c>
      <c r="B3" s="180"/>
      <c r="C3" s="180"/>
      <c r="D3" s="180"/>
      <c r="E3" s="180"/>
    </row>
    <row r="4" spans="1:11" ht="51" customHeight="1" x14ac:dyDescent="0.25">
      <c r="A4" s="83" t="s">
        <v>195</v>
      </c>
      <c r="B4" s="83" t="s">
        <v>196</v>
      </c>
      <c r="C4" s="12" t="s">
        <v>197</v>
      </c>
      <c r="D4" s="12" t="s">
        <v>198</v>
      </c>
      <c r="E4" s="12" t="s">
        <v>199</v>
      </c>
    </row>
    <row r="5" spans="1:11" ht="19.5" customHeight="1" x14ac:dyDescent="0.25">
      <c r="A5" s="181" t="s">
        <v>243</v>
      </c>
      <c r="B5" s="182"/>
      <c r="C5" s="12"/>
      <c r="D5" s="12"/>
      <c r="E5" s="12"/>
    </row>
    <row r="6" spans="1:11" ht="22.5" customHeight="1" x14ac:dyDescent="0.25">
      <c r="A6" s="84">
        <v>1</v>
      </c>
      <c r="B6" s="35" t="s">
        <v>28</v>
      </c>
      <c r="C6" s="33" t="s">
        <v>202</v>
      </c>
      <c r="D6" s="67" t="s">
        <v>98</v>
      </c>
      <c r="E6" s="10">
        <v>4903000</v>
      </c>
    </row>
    <row r="7" spans="1:11" ht="22.5" customHeight="1" x14ac:dyDescent="0.25">
      <c r="A7" s="84">
        <v>2</v>
      </c>
      <c r="B7" s="35" t="s">
        <v>29</v>
      </c>
      <c r="C7" s="33" t="s">
        <v>201</v>
      </c>
      <c r="D7" s="67" t="s">
        <v>98</v>
      </c>
      <c r="E7" s="10">
        <v>1250000</v>
      </c>
    </row>
    <row r="8" spans="1:11" ht="21" customHeight="1" x14ac:dyDescent="0.25">
      <c r="A8" s="84">
        <v>3</v>
      </c>
      <c r="B8" s="35" t="s">
        <v>30</v>
      </c>
      <c r="C8" s="33"/>
      <c r="D8" s="67" t="s">
        <v>98</v>
      </c>
      <c r="E8" s="10">
        <v>20000000</v>
      </c>
    </row>
    <row r="9" spans="1:11" ht="15.75" customHeight="1" x14ac:dyDescent="0.25">
      <c r="A9" s="84">
        <v>4</v>
      </c>
      <c r="B9" s="35" t="s">
        <v>31</v>
      </c>
      <c r="C9" s="33" t="s">
        <v>203</v>
      </c>
      <c r="D9" s="67" t="s">
        <v>98</v>
      </c>
      <c r="E9" s="10">
        <v>15000000</v>
      </c>
    </row>
    <row r="10" spans="1:11" ht="25.5" customHeight="1" x14ac:dyDescent="0.25">
      <c r="A10" s="84">
        <v>5</v>
      </c>
      <c r="B10" s="35" t="s">
        <v>32</v>
      </c>
      <c r="C10" s="33" t="s">
        <v>201</v>
      </c>
      <c r="D10" s="67" t="s">
        <v>98</v>
      </c>
      <c r="E10" s="10">
        <v>15000000</v>
      </c>
      <c r="K10" s="16" t="s">
        <v>49</v>
      </c>
    </row>
    <row r="11" spans="1:11" ht="18.75" customHeight="1" x14ac:dyDescent="0.25">
      <c r="A11" s="84">
        <v>6</v>
      </c>
      <c r="B11" s="35" t="s">
        <v>103</v>
      </c>
      <c r="C11" s="33" t="s">
        <v>201</v>
      </c>
      <c r="D11" s="67" t="s">
        <v>98</v>
      </c>
      <c r="E11" s="10">
        <v>950928.49</v>
      </c>
      <c r="K11" s="16" t="s">
        <v>47</v>
      </c>
    </row>
    <row r="12" spans="1:11" ht="15" customHeight="1" x14ac:dyDescent="0.25">
      <c r="A12" s="84">
        <v>7</v>
      </c>
      <c r="B12" s="35" t="s">
        <v>104</v>
      </c>
      <c r="C12" s="33" t="s">
        <v>201</v>
      </c>
      <c r="D12" s="67" t="s">
        <v>98</v>
      </c>
      <c r="E12" s="10">
        <v>1033517.66</v>
      </c>
    </row>
    <row r="13" spans="1:11" ht="14.25" customHeight="1" x14ac:dyDescent="0.25">
      <c r="A13" s="84">
        <v>8</v>
      </c>
      <c r="B13" s="35" t="s">
        <v>113</v>
      </c>
      <c r="C13" s="33" t="s">
        <v>200</v>
      </c>
      <c r="D13" s="67" t="s">
        <v>98</v>
      </c>
      <c r="E13" s="10">
        <v>1614409.9</v>
      </c>
    </row>
    <row r="14" spans="1:11" ht="14.25" customHeight="1" x14ac:dyDescent="0.25">
      <c r="A14" s="175" t="s">
        <v>244</v>
      </c>
      <c r="B14" s="176"/>
      <c r="C14" s="33"/>
      <c r="D14" s="67"/>
      <c r="E14" s="10"/>
    </row>
    <row r="15" spans="1:11" ht="21" customHeight="1" x14ac:dyDescent="0.25">
      <c r="A15" s="84">
        <v>9</v>
      </c>
      <c r="B15" s="89" t="s">
        <v>219</v>
      </c>
      <c r="C15" s="33" t="s">
        <v>220</v>
      </c>
      <c r="D15" s="67" t="s">
        <v>99</v>
      </c>
      <c r="E15" s="10">
        <v>6000000</v>
      </c>
    </row>
    <row r="16" spans="1:11" ht="27" customHeight="1" x14ac:dyDescent="0.25">
      <c r="A16" s="84">
        <v>10</v>
      </c>
      <c r="B16" s="89" t="s">
        <v>49</v>
      </c>
      <c r="C16" s="33" t="s">
        <v>203</v>
      </c>
      <c r="D16" s="67" t="s">
        <v>108</v>
      </c>
      <c r="E16" s="41">
        <v>8010000</v>
      </c>
    </row>
    <row r="17" spans="1:5" ht="22.5" customHeight="1" x14ac:dyDescent="0.25">
      <c r="A17" s="84">
        <v>11</v>
      </c>
      <c r="B17" s="89" t="s">
        <v>246</v>
      </c>
      <c r="C17" s="33"/>
      <c r="D17" s="67" t="s">
        <v>108</v>
      </c>
      <c r="E17" s="41">
        <v>20000000</v>
      </c>
    </row>
    <row r="18" spans="1:5" ht="22.5" customHeight="1" x14ac:dyDescent="0.25">
      <c r="A18" s="177" t="s">
        <v>245</v>
      </c>
      <c r="B18" s="178"/>
      <c r="C18" s="33"/>
      <c r="D18" s="67"/>
      <c r="E18" s="41"/>
    </row>
    <row r="19" spans="1:5" ht="26.25" customHeight="1" x14ac:dyDescent="0.25">
      <c r="A19" s="84">
        <v>12</v>
      </c>
      <c r="B19" s="35" t="s">
        <v>210</v>
      </c>
      <c r="C19" s="33" t="s">
        <v>216</v>
      </c>
      <c r="D19" s="33" t="s">
        <v>215</v>
      </c>
      <c r="E19" s="10">
        <v>368063.66</v>
      </c>
    </row>
    <row r="20" spans="1:5" ht="26.25" customHeight="1" x14ac:dyDescent="0.25">
      <c r="A20" s="84">
        <v>13</v>
      </c>
      <c r="B20" s="35" t="s">
        <v>211</v>
      </c>
      <c r="C20" s="33" t="s">
        <v>217</v>
      </c>
      <c r="D20" s="67" t="s">
        <v>98</v>
      </c>
      <c r="E20" s="10">
        <v>2000000</v>
      </c>
    </row>
    <row r="21" spans="1:5" ht="26.25" customHeight="1" x14ac:dyDescent="0.25">
      <c r="A21" s="84">
        <v>14</v>
      </c>
      <c r="B21" s="35" t="s">
        <v>212</v>
      </c>
      <c r="C21" s="33" t="s">
        <v>201</v>
      </c>
      <c r="D21" s="67" t="s">
        <v>214</v>
      </c>
      <c r="E21" s="10">
        <v>894000</v>
      </c>
    </row>
    <row r="22" spans="1:5" ht="26.25" customHeight="1" x14ac:dyDescent="0.25">
      <c r="A22" s="84">
        <v>15</v>
      </c>
      <c r="B22" s="35" t="s">
        <v>213</v>
      </c>
      <c r="C22" s="33" t="s">
        <v>218</v>
      </c>
      <c r="D22" s="67" t="s">
        <v>218</v>
      </c>
      <c r="E22" s="10">
        <v>100000</v>
      </c>
    </row>
    <row r="23" spans="1:5" ht="26.25" customHeight="1" x14ac:dyDescent="0.25">
      <c r="A23" s="84">
        <v>16</v>
      </c>
      <c r="B23" s="35" t="s">
        <v>207</v>
      </c>
      <c r="C23" s="33" t="s">
        <v>208</v>
      </c>
      <c r="D23" s="67" t="s">
        <v>209</v>
      </c>
      <c r="E23" s="10">
        <v>350000</v>
      </c>
    </row>
    <row r="24" spans="1:5" ht="26.25" customHeight="1" x14ac:dyDescent="0.25">
      <c r="A24" s="84">
        <v>17</v>
      </c>
      <c r="B24" s="88" t="s">
        <v>225</v>
      </c>
      <c r="C24" s="59" t="s">
        <v>201</v>
      </c>
      <c r="D24" s="67" t="s">
        <v>98</v>
      </c>
      <c r="E24" s="10">
        <v>10000000</v>
      </c>
    </row>
    <row r="25" spans="1:5" ht="33.75" customHeight="1" x14ac:dyDescent="0.25">
      <c r="A25" s="84">
        <v>18</v>
      </c>
      <c r="B25" s="90" t="s">
        <v>134</v>
      </c>
      <c r="C25" s="35" t="s">
        <v>223</v>
      </c>
      <c r="D25" s="29" t="s">
        <v>224</v>
      </c>
      <c r="E25" s="33">
        <v>464000</v>
      </c>
    </row>
    <row r="26" spans="1:5" ht="27" customHeight="1" x14ac:dyDescent="0.25">
      <c r="A26" s="84">
        <v>19</v>
      </c>
      <c r="B26" s="90" t="s">
        <v>130</v>
      </c>
      <c r="C26" s="35" t="s">
        <v>223</v>
      </c>
      <c r="D26" s="29" t="s">
        <v>224</v>
      </c>
      <c r="E26" s="33">
        <v>10423000</v>
      </c>
    </row>
    <row r="27" spans="1:5" ht="32.25" customHeight="1" x14ac:dyDescent="0.25">
      <c r="A27" s="84">
        <v>20</v>
      </c>
      <c r="B27" s="90" t="s">
        <v>131</v>
      </c>
      <c r="C27" s="35" t="s">
        <v>221</v>
      </c>
      <c r="D27" s="29" t="s">
        <v>224</v>
      </c>
      <c r="E27" s="33">
        <v>2529000</v>
      </c>
    </row>
    <row r="28" spans="1:5" ht="23.25" customHeight="1" x14ac:dyDescent="0.25">
      <c r="A28" s="84">
        <v>21</v>
      </c>
      <c r="B28" s="90" t="s">
        <v>132</v>
      </c>
      <c r="C28" s="35" t="s">
        <v>222</v>
      </c>
      <c r="D28" s="29" t="s">
        <v>224</v>
      </c>
      <c r="E28" s="33">
        <v>2000000</v>
      </c>
    </row>
    <row r="29" spans="1:5" ht="27" customHeight="1" x14ac:dyDescent="0.25">
      <c r="A29" s="84">
        <v>22</v>
      </c>
      <c r="B29" s="90" t="s">
        <v>133</v>
      </c>
      <c r="C29" s="35" t="s">
        <v>223</v>
      </c>
      <c r="D29" s="29" t="s">
        <v>224</v>
      </c>
      <c r="E29" s="33">
        <v>1257000</v>
      </c>
    </row>
  </sheetData>
  <mergeCells count="6">
    <mergeCell ref="A14:B14"/>
    <mergeCell ref="A18:B18"/>
    <mergeCell ref="A1:E1"/>
    <mergeCell ref="A2:E2"/>
    <mergeCell ref="A3:E3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නම්‍යශීලී ව්‍යාපෘති.</vt:lpstr>
      <vt:lpstr>උපමාන පාදක</vt:lpstr>
      <vt:lpstr>හුදකලා ගම්මාන</vt:lpstr>
      <vt:lpstr>ප්‍රගති නවනම්‍ය</vt:lpstr>
      <vt:lpstr>ප්‍රගඅවිනම්‍ය</vt:lpstr>
      <vt:lpstr>ප්‍රගති උපමාන</vt:lpstr>
      <vt:lpstr>ප්‍රග විශේෂ අග  </vt:lpstr>
      <vt:lpstr>Sheet1</vt:lpstr>
      <vt:lpstr>804 නවවැඩ 2018</vt:lpstr>
      <vt:lpstr>නම්‍යශීලි අරමුදල් </vt:lpstr>
      <vt:lpstr>විශේ අවශ්‍යතා සහිත ගම්මාන සංවර්</vt:lpstr>
      <vt:lpstr>උපමානපාදක අරමුදල් </vt:lpstr>
      <vt:lpstr>'804 නවවැඩ 2018'!Print_Area</vt:lpstr>
      <vt:lpstr>Sheet1!Print_Area</vt:lpstr>
      <vt:lpstr>'උපමාන පාදක'!Print_Area</vt:lpstr>
      <vt:lpstr>'නම්‍යශීලි අරමුදල් '!Print_Area</vt:lpstr>
      <vt:lpstr>'නම්‍යශීලී ව්‍යාපෘති.'!Print_Area</vt:lpstr>
      <vt:lpstr>'ප්‍රග විශේෂ අග  '!Print_Area</vt:lpstr>
      <vt:lpstr>ප්‍රගඅවිනම්‍ය!Print_Area</vt:lpstr>
      <vt:lpstr>'ප්‍රගති උපමාන'!Print_Area</vt:lpstr>
      <vt:lpstr>'ප්‍රගති නවනම්‍ය'!Print_Area</vt:lpstr>
      <vt:lpstr>'විශේ අවශ්‍යතා සහිත ගම්මාන සංවර්'!Print_Area</vt:lpstr>
      <vt:lpstr>'හුදකලා ගම්මාන'!Print_Area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cp:lastPrinted>2019-08-05T05:26:40Z</cp:lastPrinted>
  <dcterms:created xsi:type="dcterms:W3CDTF">2018-07-17T04:10:52Z</dcterms:created>
  <dcterms:modified xsi:type="dcterms:W3CDTF">2019-08-07T04:35:35Z</dcterms:modified>
</cp:coreProperties>
</file>