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pmarc\Documents\Studia\_Magisterka\magisterka2025\"/>
    </mc:Choice>
  </mc:AlternateContent>
  <xr:revisionPtr revIDLastSave="0" documentId="13_ncr:1_{F9C97F39-E282-4EE4-BCB4-2F7C8A5F3924}" xr6:coauthVersionLast="47" xr6:coauthVersionMax="47" xr10:uidLastSave="{00000000-0000-0000-0000-000000000000}"/>
  <bookViews>
    <workbookView xWindow="-108" yWindow="-108" windowWidth="30936" windowHeight="16896" xr2:uid="{CF7F6255-2429-4320-8F22-48D2D1D13ADA}"/>
  </bookViews>
  <sheets>
    <sheet name="Wyniki-eksperymenty" sheetId="3" r:id="rId1"/>
    <sheet name="Wyniki-podsumowanie" sheetId="4" r:id="rId2"/>
    <sheet name="Transformacje" sheetId="2" r:id="rId3"/>
    <sheet name="Eksperymenty"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7" i="4" l="1"/>
  <c r="T37" i="4"/>
  <c r="U37" i="4"/>
  <c r="S38" i="4"/>
  <c r="T38" i="4"/>
  <c r="U38" i="4"/>
  <c r="S39" i="4"/>
  <c r="T39" i="4"/>
  <c r="U39" i="4"/>
  <c r="S40" i="4"/>
  <c r="T40" i="4"/>
  <c r="U40" i="4"/>
  <c r="S41" i="4"/>
  <c r="T41" i="4"/>
  <c r="U41" i="4"/>
  <c r="R41" i="4"/>
  <c r="R40" i="4"/>
  <c r="R39" i="4"/>
  <c r="R38" i="4"/>
  <c r="R37" i="4"/>
  <c r="I51" i="4"/>
  <c r="I52" i="4"/>
  <c r="I53" i="4"/>
  <c r="I54" i="4"/>
  <c r="I55" i="4"/>
  <c r="I56" i="4"/>
  <c r="I57" i="4"/>
  <c r="I50" i="4"/>
  <c r="Q45" i="3"/>
  <c r="R45" i="3"/>
  <c r="S45" i="3"/>
  <c r="T45" i="3"/>
  <c r="Q46" i="3"/>
  <c r="R46" i="3"/>
  <c r="S46" i="3"/>
  <c r="T46" i="3"/>
  <c r="Q47" i="3"/>
  <c r="R47" i="3"/>
  <c r="S47" i="3"/>
  <c r="T47" i="3"/>
  <c r="Q48" i="3"/>
  <c r="R48" i="3"/>
  <c r="S48" i="3"/>
  <c r="T48" i="3"/>
  <c r="T51" i="3" s="1"/>
  <c r="Q49" i="3"/>
  <c r="R49" i="3"/>
  <c r="S49" i="3"/>
  <c r="T49" i="3"/>
  <c r="Q50" i="3"/>
  <c r="R50" i="3"/>
  <c r="S50" i="3"/>
  <c r="T50" i="3"/>
  <c r="T44" i="3"/>
  <c r="S44" i="3"/>
  <c r="R44" i="3"/>
  <c r="Q44" i="3"/>
  <c r="R51" i="3"/>
  <c r="S51" i="3"/>
  <c r="Q51" i="3"/>
  <c r="R40" i="3"/>
  <c r="S40" i="3"/>
  <c r="T40" i="3"/>
  <c r="R34" i="3"/>
  <c r="S34" i="3"/>
  <c r="T34" i="3"/>
  <c r="R35" i="3"/>
  <c r="S35" i="3"/>
  <c r="T35" i="3"/>
  <c r="R36" i="3"/>
  <c r="S36" i="3"/>
  <c r="T36" i="3"/>
  <c r="R37" i="3"/>
  <c r="S37" i="3"/>
  <c r="T37" i="3"/>
  <c r="R38" i="3"/>
  <c r="S38" i="3"/>
  <c r="T38" i="3"/>
  <c r="R39" i="3"/>
  <c r="S39" i="3"/>
  <c r="T39" i="3"/>
  <c r="T33" i="3"/>
  <c r="S33" i="3"/>
  <c r="R33" i="3"/>
  <c r="Q40" i="3"/>
  <c r="R29" i="3"/>
  <c r="S29" i="3"/>
  <c r="T29" i="3"/>
  <c r="Q29" i="3"/>
  <c r="S23" i="3"/>
  <c r="T23" i="3"/>
  <c r="S24" i="3"/>
  <c r="T24" i="3"/>
  <c r="S25" i="3"/>
  <c r="T25" i="3"/>
  <c r="S26" i="3"/>
  <c r="T26" i="3"/>
  <c r="S27" i="3"/>
  <c r="T27" i="3"/>
  <c r="S28" i="3"/>
  <c r="T28" i="3"/>
  <c r="T22" i="3"/>
  <c r="R22" i="3"/>
  <c r="S22" i="3"/>
  <c r="R23" i="3"/>
  <c r="R24" i="3"/>
  <c r="R25" i="3"/>
  <c r="R26" i="3"/>
  <c r="R27" i="3"/>
  <c r="R28" i="3"/>
  <c r="Q34" i="3"/>
  <c r="Q35" i="3"/>
  <c r="Q36" i="3"/>
  <c r="Q37" i="3"/>
  <c r="Q38" i="3"/>
  <c r="Q39" i="3"/>
  <c r="Q33" i="3"/>
  <c r="Q23" i="3"/>
  <c r="Q24" i="3"/>
  <c r="Q25" i="3"/>
  <c r="Q26" i="3"/>
  <c r="Q27" i="3"/>
  <c r="Q28" i="3"/>
  <c r="Q22" i="3"/>
  <c r="AH17" i="4"/>
  <c r="AI17" i="4"/>
  <c r="AJ17" i="4"/>
  <c r="AG17" i="4"/>
  <c r="AJ14" i="4"/>
  <c r="AJ15" i="4"/>
  <c r="AJ16" i="4"/>
  <c r="AI14" i="4"/>
  <c r="AI15" i="4"/>
  <c r="AI16" i="4"/>
  <c r="AH14" i="4"/>
  <c r="AH15" i="4"/>
  <c r="AH16" i="4"/>
  <c r="AG14" i="4"/>
  <c r="AG15" i="4"/>
  <c r="AG16" i="4"/>
  <c r="AB21" i="4"/>
  <c r="AC21" i="4"/>
  <c r="AD21" i="4"/>
  <c r="AA21" i="4"/>
  <c r="W5" i="4"/>
  <c r="N21" i="4" s="1"/>
  <c r="W6" i="4"/>
  <c r="T21" i="4" s="1"/>
  <c r="W7" i="4"/>
  <c r="H28" i="4" s="1"/>
  <c r="W8" i="4"/>
  <c r="O28" i="4" s="1"/>
  <c r="W9" i="4"/>
  <c r="H35" i="4" s="1"/>
  <c r="W10" i="4"/>
  <c r="H42" i="4" s="1"/>
  <c r="W4" i="4"/>
  <c r="H21" i="4" s="1"/>
  <c r="Q5" i="4"/>
  <c r="N20" i="4" s="1"/>
  <c r="Q6" i="4"/>
  <c r="T20" i="4" s="1"/>
  <c r="Q7" i="4"/>
  <c r="H27" i="4" s="1"/>
  <c r="Q8" i="4"/>
  <c r="AC51" i="4" s="1"/>
  <c r="Q9" i="4"/>
  <c r="H34" i="4" s="1"/>
  <c r="Q10" i="4"/>
  <c r="H41" i="4" s="1"/>
  <c r="Q4" i="4"/>
  <c r="H20" i="4" s="1"/>
  <c r="K5" i="4"/>
  <c r="N19" i="4" s="1"/>
  <c r="K6" i="4"/>
  <c r="T19" i="4" s="1"/>
  <c r="K7" i="4"/>
  <c r="H26" i="4" s="1"/>
  <c r="K8" i="4"/>
  <c r="O26" i="4" s="1"/>
  <c r="K9" i="4"/>
  <c r="H33" i="4" s="1"/>
  <c r="K10" i="4"/>
  <c r="H40" i="4" s="1"/>
  <c r="K4" i="4"/>
  <c r="H19" i="4" s="1"/>
  <c r="E5" i="4"/>
  <c r="N18" i="4" s="1"/>
  <c r="E6" i="4"/>
  <c r="T18" i="4" s="1"/>
  <c r="E7" i="4"/>
  <c r="H25" i="4" s="1"/>
  <c r="E8" i="4"/>
  <c r="O25" i="4" s="1"/>
  <c r="E9" i="4"/>
  <c r="H32" i="4" s="1"/>
  <c r="E10" i="4"/>
  <c r="AA53" i="4" s="1"/>
  <c r="E4" i="4"/>
  <c r="H18" i="4" s="1"/>
  <c r="I39" i="4"/>
  <c r="I40" i="4"/>
  <c r="I41" i="4"/>
  <c r="I42" i="4"/>
  <c r="E42" i="4"/>
  <c r="E41" i="4"/>
  <c r="E40" i="4"/>
  <c r="E39" i="4"/>
  <c r="B10" i="3"/>
  <c r="P10" i="4" s="1"/>
  <c r="G41" i="4" s="1"/>
  <c r="V5" i="4"/>
  <c r="M21" i="4" s="1"/>
  <c r="V6" i="4"/>
  <c r="S21" i="4" s="1"/>
  <c r="V7" i="4"/>
  <c r="AD39" i="4" s="1"/>
  <c r="V8" i="4"/>
  <c r="AD40" i="4" s="1"/>
  <c r="V9" i="4"/>
  <c r="G35" i="4" s="1"/>
  <c r="V10" i="4"/>
  <c r="G42" i="4" s="1"/>
  <c r="V4" i="4"/>
  <c r="AD36" i="4" s="1"/>
  <c r="P5" i="4"/>
  <c r="AC37" i="4" s="1"/>
  <c r="P6" i="4"/>
  <c r="S20" i="4" s="1"/>
  <c r="P7" i="4"/>
  <c r="AC39" i="4" s="1"/>
  <c r="P8" i="4"/>
  <c r="N27" i="4" s="1"/>
  <c r="P9" i="4"/>
  <c r="G34" i="4" s="1"/>
  <c r="P4" i="4"/>
  <c r="AC36" i="4" s="1"/>
  <c r="J5" i="4"/>
  <c r="M19" i="4" s="1"/>
  <c r="J6" i="4"/>
  <c r="AB38" i="4" s="1"/>
  <c r="J7" i="4"/>
  <c r="AB39" i="4" s="1"/>
  <c r="J8" i="4"/>
  <c r="N26" i="4" s="1"/>
  <c r="J9" i="4"/>
  <c r="G33" i="4" s="1"/>
  <c r="J4" i="4"/>
  <c r="AB36" i="4" s="1"/>
  <c r="D5" i="4"/>
  <c r="AA37" i="4" s="1"/>
  <c r="D6" i="4"/>
  <c r="AA38" i="4" s="1"/>
  <c r="D7" i="4"/>
  <c r="AA39" i="4" s="1"/>
  <c r="D8" i="4"/>
  <c r="N25" i="4" s="1"/>
  <c r="D9" i="4"/>
  <c r="G32" i="4" s="1"/>
  <c r="D10" i="4"/>
  <c r="AA42" i="4" s="1"/>
  <c r="D4" i="4"/>
  <c r="AA36" i="4" s="1"/>
  <c r="E35" i="4"/>
  <c r="E34" i="4"/>
  <c r="E33" i="4"/>
  <c r="E32" i="4"/>
  <c r="P26" i="4"/>
  <c r="P27" i="4"/>
  <c r="P28" i="4"/>
  <c r="L28" i="4"/>
  <c r="L27" i="4"/>
  <c r="L26" i="4"/>
  <c r="P25" i="4"/>
  <c r="L25" i="4"/>
  <c r="C7" i="4"/>
  <c r="AA28" i="4" s="1"/>
  <c r="E8" i="3"/>
  <c r="B8" i="3"/>
  <c r="K16" i="3"/>
  <c r="K17" i="3"/>
  <c r="K18" i="3"/>
  <c r="K19" i="3"/>
  <c r="K20" i="3"/>
  <c r="K21" i="3"/>
  <c r="K22" i="3"/>
  <c r="K23" i="3"/>
  <c r="K24" i="3"/>
  <c r="K25" i="3"/>
  <c r="K26" i="3"/>
  <c r="K27" i="3"/>
  <c r="K28" i="3"/>
  <c r="K29" i="3"/>
  <c r="K30" i="3"/>
  <c r="K31" i="3"/>
  <c r="K32" i="3"/>
  <c r="K33" i="3"/>
  <c r="K34" i="3"/>
  <c r="K35" i="3"/>
  <c r="K36" i="3"/>
  <c r="K37" i="3"/>
  <c r="K38" i="3"/>
  <c r="K39" i="3"/>
  <c r="K41" i="3"/>
  <c r="K42" i="3"/>
  <c r="K43" i="3"/>
  <c r="K40" i="3"/>
  <c r="H17" i="3"/>
  <c r="H18" i="3"/>
  <c r="H19" i="3"/>
  <c r="H20" i="3"/>
  <c r="H21" i="3"/>
  <c r="H22" i="3"/>
  <c r="H23" i="3"/>
  <c r="H24" i="3"/>
  <c r="H25" i="3"/>
  <c r="H26" i="3"/>
  <c r="H27" i="3"/>
  <c r="H28" i="3"/>
  <c r="H29" i="3"/>
  <c r="H30" i="3"/>
  <c r="H31" i="3"/>
  <c r="H32" i="3"/>
  <c r="H33" i="3"/>
  <c r="H34" i="3"/>
  <c r="H35" i="3"/>
  <c r="H36" i="3"/>
  <c r="H37" i="3"/>
  <c r="H38" i="3"/>
  <c r="H39" i="3"/>
  <c r="H40" i="3"/>
  <c r="H41" i="3"/>
  <c r="H42" i="3"/>
  <c r="H43" i="3"/>
  <c r="H16" i="3"/>
  <c r="E39" i="3"/>
  <c r="E32" i="3"/>
  <c r="E25" i="3"/>
  <c r="E38" i="3"/>
  <c r="E31" i="3"/>
  <c r="E24" i="3"/>
  <c r="E19" i="3"/>
  <c r="E20" i="3"/>
  <c r="E21" i="3"/>
  <c r="E22" i="3"/>
  <c r="E17" i="3"/>
  <c r="E18" i="3"/>
  <c r="E23" i="3"/>
  <c r="E26" i="3"/>
  <c r="E27" i="3"/>
  <c r="E28" i="3"/>
  <c r="E29" i="3"/>
  <c r="E30" i="3"/>
  <c r="E33" i="3"/>
  <c r="E34" i="3"/>
  <c r="E35" i="3"/>
  <c r="E36" i="3"/>
  <c r="E37" i="3"/>
  <c r="E40" i="3"/>
  <c r="E41" i="3"/>
  <c r="E42" i="3"/>
  <c r="E43" i="3"/>
  <c r="E16" i="3"/>
  <c r="I25" i="4"/>
  <c r="I26" i="4"/>
  <c r="I27" i="4"/>
  <c r="I28" i="4"/>
  <c r="E28" i="4"/>
  <c r="E27" i="4"/>
  <c r="E26" i="4"/>
  <c r="E25" i="4"/>
  <c r="K21" i="4"/>
  <c r="K20" i="4"/>
  <c r="K19" i="4"/>
  <c r="K18" i="4"/>
  <c r="E21" i="4"/>
  <c r="E20" i="4"/>
  <c r="E19" i="4"/>
  <c r="E18" i="4"/>
  <c r="Q21" i="4"/>
  <c r="Q20" i="4"/>
  <c r="Q19" i="4"/>
  <c r="Q18" i="4"/>
  <c r="E7" i="3"/>
  <c r="C7" i="3"/>
  <c r="B7" i="3"/>
  <c r="O27" i="4" l="1"/>
  <c r="H39" i="4"/>
  <c r="AC40" i="4"/>
  <c r="AD47" i="4"/>
  <c r="G18" i="4"/>
  <c r="AD52" i="4"/>
  <c r="AB52" i="4"/>
  <c r="AB51" i="4"/>
  <c r="G39" i="4"/>
  <c r="AC52" i="4"/>
  <c r="AD50" i="4"/>
  <c r="AB40" i="4"/>
  <c r="AC48" i="4"/>
  <c r="AB53" i="4"/>
  <c r="AD37" i="4"/>
  <c r="AC49" i="4"/>
  <c r="AA48" i="4"/>
  <c r="AB37" i="4"/>
  <c r="AA49" i="4"/>
  <c r="AB47" i="4"/>
  <c r="AC47" i="4"/>
  <c r="AB48" i="4"/>
  <c r="AD42" i="4"/>
  <c r="AD38" i="4"/>
  <c r="AD51" i="4"/>
  <c r="AD53" i="4"/>
  <c r="N28" i="4"/>
  <c r="AA52" i="4"/>
  <c r="AC42" i="4"/>
  <c r="AC38" i="4"/>
  <c r="AC53" i="4"/>
  <c r="AA51" i="4"/>
  <c r="AB49" i="4"/>
  <c r="AD41" i="4"/>
  <c r="AC41" i="4"/>
  <c r="AC50" i="4"/>
  <c r="AA40" i="4"/>
  <c r="AD48" i="4"/>
  <c r="AB41" i="4"/>
  <c r="AB50" i="4"/>
  <c r="M18" i="4"/>
  <c r="AA41" i="4"/>
  <c r="AA50" i="4"/>
  <c r="AA47" i="4"/>
  <c r="AD49" i="4"/>
  <c r="J10" i="4"/>
  <c r="G28" i="4"/>
  <c r="L27" i="3"/>
  <c r="I8" i="4" s="1"/>
  <c r="G25" i="4"/>
  <c r="L37" i="3"/>
  <c r="U4" i="4" s="1"/>
  <c r="Y4" i="4" s="1"/>
  <c r="I21" i="4" s="1"/>
  <c r="H50" i="4" s="1"/>
  <c r="L30" i="3"/>
  <c r="O4" i="4" s="1"/>
  <c r="L23" i="3"/>
  <c r="I4" i="4" s="1"/>
  <c r="L36" i="3"/>
  <c r="O10" i="4" s="1"/>
  <c r="AC31" i="4" s="1"/>
  <c r="L31" i="3"/>
  <c r="O5" i="4" s="1"/>
  <c r="L43" i="3"/>
  <c r="U10" i="4" s="1"/>
  <c r="AD31" i="4" s="1"/>
  <c r="L33" i="3"/>
  <c r="O7" i="4" s="1"/>
  <c r="L21" i="3"/>
  <c r="C9" i="4" s="1"/>
  <c r="AA30" i="4" s="1"/>
  <c r="L20" i="3"/>
  <c r="C8" i="4" s="1"/>
  <c r="AA29" i="4" s="1"/>
  <c r="L41" i="3"/>
  <c r="U8" i="4" s="1"/>
  <c r="AD29" i="4" s="1"/>
  <c r="L35" i="3"/>
  <c r="O9" i="4" s="1"/>
  <c r="AC30" i="4" s="1"/>
  <c r="L22" i="3"/>
  <c r="C10" i="4" s="1"/>
  <c r="AA31" i="4" s="1"/>
  <c r="L40" i="3"/>
  <c r="U7" i="4" s="1"/>
  <c r="L24" i="3"/>
  <c r="I5" i="4" s="1"/>
  <c r="L25" i="3"/>
  <c r="I6" i="4" s="1"/>
  <c r="L32" i="3"/>
  <c r="O6" i="4" s="1"/>
  <c r="L38" i="3"/>
  <c r="U5" i="4" s="1"/>
  <c r="L39" i="3"/>
  <c r="U6" i="4" s="1"/>
  <c r="L16" i="3"/>
  <c r="C4" i="4" s="1"/>
  <c r="L18" i="3"/>
  <c r="C6" i="4" s="1"/>
  <c r="L17" i="3"/>
  <c r="C5" i="4" s="1"/>
  <c r="S4" i="4"/>
  <c r="I20" i="4" s="1"/>
  <c r="G50" i="4" s="1"/>
  <c r="L42" i="3"/>
  <c r="U9" i="4" s="1"/>
  <c r="AD30" i="4" s="1"/>
  <c r="L34" i="3"/>
  <c r="O8" i="4" s="1"/>
  <c r="AC29" i="4" s="1"/>
  <c r="L29" i="3"/>
  <c r="I10" i="4" s="1"/>
  <c r="AB31" i="4" s="1"/>
  <c r="L28" i="3"/>
  <c r="I9" i="4" s="1"/>
  <c r="AB30" i="4" s="1"/>
  <c r="L26" i="3"/>
  <c r="I7" i="4" s="1"/>
  <c r="L19" i="3"/>
  <c r="F25" i="4" s="1"/>
  <c r="G27" i="4"/>
  <c r="G20" i="4"/>
  <c r="G21" i="4"/>
  <c r="G19" i="4"/>
  <c r="G26" i="4"/>
  <c r="M20" i="4"/>
  <c r="S19" i="4"/>
  <c r="S18" i="4"/>
  <c r="AD43" i="4" l="1"/>
  <c r="AC54" i="4"/>
  <c r="AD54" i="4"/>
  <c r="AB54" i="4"/>
  <c r="AA43" i="4"/>
  <c r="AA54" i="4"/>
  <c r="AC43" i="4"/>
  <c r="L18" i="4"/>
  <c r="AA26" i="4"/>
  <c r="F19" i="4"/>
  <c r="AB25" i="4"/>
  <c r="R21" i="4"/>
  <c r="AD27" i="4"/>
  <c r="L21" i="4"/>
  <c r="AD26" i="4"/>
  <c r="F21" i="4"/>
  <c r="AD25" i="4"/>
  <c r="R20" i="4"/>
  <c r="AC27" i="4"/>
  <c r="R19" i="4"/>
  <c r="AB27" i="4"/>
  <c r="M26" i="4"/>
  <c r="AB29" i="4"/>
  <c r="L19" i="4"/>
  <c r="AB26" i="4"/>
  <c r="F26" i="4"/>
  <c r="AB28" i="4"/>
  <c r="F27" i="4"/>
  <c r="AC28" i="4"/>
  <c r="L20" i="4"/>
  <c r="AC26" i="4"/>
  <c r="R18" i="4"/>
  <c r="AA27" i="4"/>
  <c r="F18" i="4"/>
  <c r="AA25" i="4"/>
  <c r="F20" i="4"/>
  <c r="AC25" i="4"/>
  <c r="F28" i="4"/>
  <c r="AD28" i="4"/>
  <c r="G40" i="4"/>
  <c r="AB42" i="4"/>
  <c r="AB43" i="4" s="1"/>
  <c r="G10" i="4"/>
  <c r="J39" i="4" s="1"/>
  <c r="E56" i="4" s="1"/>
  <c r="F39" i="4"/>
  <c r="M9" i="4"/>
  <c r="I33" i="4" s="1"/>
  <c r="F55" i="4" s="1"/>
  <c r="F33" i="4"/>
  <c r="M10" i="4"/>
  <c r="J40" i="4" s="1"/>
  <c r="F56" i="4" s="1"/>
  <c r="F40" i="4"/>
  <c r="Y9" i="4"/>
  <c r="I35" i="4" s="1"/>
  <c r="H55" i="4" s="1"/>
  <c r="F35" i="4"/>
  <c r="G9" i="4"/>
  <c r="I32" i="4" s="1"/>
  <c r="E55" i="4" s="1"/>
  <c r="F32" i="4"/>
  <c r="S10" i="4"/>
  <c r="J41" i="4" s="1"/>
  <c r="G56" i="4" s="1"/>
  <c r="F41" i="4"/>
  <c r="Y10" i="4"/>
  <c r="J42" i="4" s="1"/>
  <c r="H56" i="4" s="1"/>
  <c r="F42" i="4"/>
  <c r="S9" i="4"/>
  <c r="I34" i="4" s="1"/>
  <c r="G55" i="4" s="1"/>
  <c r="F34" i="4"/>
  <c r="Y8" i="4"/>
  <c r="Q28" i="4" s="1"/>
  <c r="H54" i="4" s="1"/>
  <c r="M28" i="4"/>
  <c r="S8" i="4"/>
  <c r="Q27" i="4" s="1"/>
  <c r="G54" i="4" s="1"/>
  <c r="M27" i="4"/>
  <c r="M8" i="4"/>
  <c r="Q26" i="4" s="1"/>
  <c r="F54" i="4" s="1"/>
  <c r="G8" i="4"/>
  <c r="Q25" i="4" s="1"/>
  <c r="E54" i="4" s="1"/>
  <c r="M25" i="4"/>
  <c r="S5" i="4"/>
  <c r="O20" i="4" s="1"/>
  <c r="G51" i="4" s="1"/>
  <c r="G6" i="4"/>
  <c r="U18" i="4" s="1"/>
  <c r="E52" i="4" s="1"/>
  <c r="M4" i="4"/>
  <c r="I19" i="4" s="1"/>
  <c r="F50" i="4" s="1"/>
  <c r="G4" i="4"/>
  <c r="I18" i="4" s="1"/>
  <c r="E50" i="4" s="1"/>
  <c r="S7" i="4"/>
  <c r="J27" i="4" s="1"/>
  <c r="G53" i="4" s="1"/>
  <c r="G5" i="4"/>
  <c r="O18" i="4" s="1"/>
  <c r="E51" i="4" s="1"/>
  <c r="M5" i="4"/>
  <c r="O19" i="4" s="1"/>
  <c r="F51" i="4" s="1"/>
  <c r="Y7" i="4"/>
  <c r="J28" i="4" s="1"/>
  <c r="H53" i="4" s="1"/>
  <c r="S6" i="4"/>
  <c r="U20" i="4" s="1"/>
  <c r="G52" i="4" s="1"/>
  <c r="Y5" i="4"/>
  <c r="O21" i="4" s="1"/>
  <c r="H51" i="4" s="1"/>
  <c r="Y6" i="4"/>
  <c r="U21" i="4" s="1"/>
  <c r="H52" i="4" s="1"/>
  <c r="M6" i="4"/>
  <c r="U19" i="4" s="1"/>
  <c r="F52" i="4" s="1"/>
  <c r="G7" i="4"/>
  <c r="J25" i="4" s="1"/>
  <c r="E53" i="4" s="1"/>
  <c r="M7" i="4"/>
  <c r="J26" i="4" s="1"/>
  <c r="F53" i="4" s="1"/>
  <c r="H57" i="4" l="1"/>
  <c r="AC32" i="4"/>
  <c r="G57" i="4"/>
  <c r="AD32" i="4"/>
  <c r="AA32" i="4"/>
  <c r="AB32" i="4"/>
  <c r="F57" i="4"/>
  <c r="E57" i="4"/>
</calcChain>
</file>

<file path=xl/sharedStrings.xml><?xml version="1.0" encoding="utf-8"?>
<sst xmlns="http://schemas.openxmlformats.org/spreadsheetml/2006/main" count="344" uniqueCount="73">
  <si>
    <t>Transformacja</t>
  </si>
  <si>
    <t>Model</t>
  </si>
  <si>
    <t>Prompt</t>
  </si>
  <si>
    <t>Odpowiedź</t>
  </si>
  <si>
    <t>T_where_1</t>
  </si>
  <si>
    <t>Wzorcowy SQL</t>
  </si>
  <si>
    <t>SELECT *
FROM orders
WHERE o_orderpriority = '3-MEDIUM       '</t>
  </si>
  <si>
    <t>T_where_2</t>
  </si>
  <si>
    <t>SELECT *
FROM orders
WHERE o_orderdate BETWEEN '1997-01-01' AND '1997-12-31'</t>
  </si>
  <si>
    <t>T_where_3</t>
  </si>
  <si>
    <t>SELECT *
FROM orders
WHERE o_orderpriority LIKE '%LOW%'</t>
  </si>
  <si>
    <t>T_groupby_1</t>
  </si>
  <si>
    <t>T_groupby_2</t>
  </si>
  <si>
    <t>T_join_1</t>
  </si>
  <si>
    <t>T_rank_1</t>
  </si>
  <si>
    <t>SELECT o_orderpriority, count(o_orderkey) as Count
FROM orders
GROUP BY o_orderpriority
ORDER BY o_orderpriority</t>
  </si>
  <si>
    <t>SELECT o_custkey, o_orderstatus, sum(o_totalprice) as "Total price"
FROM orders
GROUP BY o_custkey, o_orderstatus
ORDER BY o_custkey, o_orderstatus</t>
  </si>
  <si>
    <t>SELECT *
FROM orders JOIN customer ON o_custkey = c_custkey
WHERE c_nationkey = 10
ORDER BY o_custkey</t>
  </si>
  <si>
    <t>SELECT 
	n_name, 
	customer_position,
	o_custkey, 
	total_price
FROM (
	SELECT 
		n_name, 
		RANK() OVER (PARTITION BY n_name ORDER BY SUM(o_totalprice) DESC) as customer_position, 
		o_custkey, 
		SUM(o_totalprice) as total_price
	FROM orders 
		JOIN customer ON o_custkey = c_custkey
		JOIN nation ON c_nationkey = n_nationkey
	GROUP BY n_name, o_custkey
) ranked_customers
WHERE customer_position &lt;= 3
ORDER BY n_name, customer_position</t>
  </si>
  <si>
    <t>ChatGPT-4o</t>
  </si>
  <si>
    <t>Given this ETL transformation, please provide an SQL query that can be pushed down to the data source. The source is a Postgres database. Additionally please provide code for any optimizations needed to speed up query execution.
&lt;?xml version="1.0" ?&gt;
&lt;transformation&gt;
  &lt;order&gt;
    &lt;hop&gt;
      &lt;from&gt;Table input&lt;/from&gt;
      &lt;to&gt;Filter rows&lt;/to&gt;
      &lt;enabled&gt;Y&lt;/enabled&gt;
    &lt;/hop&gt;
    &lt;hop&gt;
      &lt;from&gt;Filter rows&lt;/from&gt;
      &lt;to&gt;Text file output&lt;/to&gt;
      &lt;enabled&gt;Y&lt;/enabled&gt;
    &lt;/hop&gt;
  &lt;/order&gt;
  &lt;step&gt;
    &lt;name&gt;Table input&lt;/name&gt;
    &lt;type&gt;TableInput&lt;/type&gt;
    &lt;distribute&gt;Y&lt;/distribute&gt;
    &lt;copies&gt;1&lt;/copies&gt;
    &lt;partitioning&gt;
      &lt;method&gt;none&lt;/method&gt;
    &lt;/partitioning&gt;
    &lt;connection&gt;localhost - tpch&lt;/connection&gt;
    &lt;sql&gt;SELECT
  o_orderkey
, o_custkey
, o_orderstatus
, o_totalprice
, o_orderdate
, o_orderpriority
, o_clerk
, o_shippriority
, o_comment
FROM "public".orders
&lt;/sql&gt;
    &lt;limit&gt;0&lt;/limit&gt;
    &lt;execute_each_row&gt;N&lt;/execute_each_row&gt;
    &lt;variables_active&gt;N&lt;/variables_active&gt;
    &lt;lazy_conversion_active&gt;N&lt;/lazy_conversion_active&gt;
    &lt;cached_row_meta_active&gt;N&lt;/cached_row_meta_active&gt;
    &lt;row-meta&gt;
      &lt;value-meta&gt;
        &lt;type&gt;Integer&lt;/type&gt;
        &lt;name&gt;o_orderkey&lt;/name&gt;
        &lt;length&gt;9&lt;/length&gt;
        &lt;precision&gt;0&lt;/precision&gt;
      &lt;/value-meta&gt;
      &lt;value-meta&gt;
        &lt;type&gt;Integer&lt;/type&gt;
        &lt;name&gt;o_custkey&lt;/name&gt;
        &lt;length&gt;9&lt;/length&gt;
        &lt;precision&gt;0&lt;/precision&gt;
      &lt;/value-meta&gt;
      &lt;value-meta&gt;
        &lt;type&gt;String&lt;/type&gt;
        &lt;name&gt;o_orderstatus&lt;/name&gt;
        &lt;length&gt;1&lt;/length&gt;
        &lt;precision&gt;-1&lt;/precision&gt;
      &lt;/value-meta&gt;
      &lt;value-meta&gt;
        &lt;type&gt;Number&lt;/type&gt;
        &lt;name&gt;o_totalprice&lt;/name&gt;
        &lt;length&gt;15&lt;/length&gt;
        &lt;precision&gt;2&lt;/precision&gt;
      &lt;/value-meta&gt;
      &lt;value-meta&gt;
        &lt;type&gt;Date&lt;/type&gt;
        &lt;name&gt;o_orderdate&lt;/name&gt;
        &lt;length&gt;-1&lt;/length&gt;
        &lt;precision&gt;-1&lt;/precision&gt;
      &lt;/value-meta&gt;
      &lt;value-meta&gt;
        &lt;type&gt;String&lt;/type&gt;
        &lt;name&gt;o_orderpriority&lt;/name&gt;
        &lt;length&gt;15&lt;/length&gt;
        &lt;precision&gt;-1&lt;/precision&gt;
      &lt;/value-meta&gt;
      &lt;value-meta&gt;
        &lt;type&gt;String&lt;/type&gt;
        &lt;name&gt;o_clerk&lt;/name&gt;
        &lt;length&gt;15&lt;/length&gt;
        &lt;precision&gt;-1&lt;/precision&gt;
      &lt;/value-meta&gt;
      &lt;value-meta&gt;
        &lt;type&gt;Integer&lt;/type&gt;
        &lt;name&gt;o_shippriority&lt;/name&gt;
        &lt;length&gt;9&lt;/length&gt;
        &lt;precision&gt;0&lt;/precision&gt;
      &lt;/value-meta&gt;
      &lt;value-meta&gt;
        &lt;type&gt;String&lt;/type&gt;
        &lt;name&gt;o_comment&lt;/name&gt;
        &lt;length&gt;79&lt;/length&gt;
        &lt;precision&gt;-1&lt;/precision&gt;
      &lt;/value-meta&gt;
    &lt;/row-meta&gt;
  &lt;/step&gt;
  &lt;step&gt;
    &lt;name&gt;Text file output&lt;/name&gt;
    &lt;type&gt;TextFileOutput&lt;/type&gt;
    &lt;distribute&gt;Y&lt;/distribute&gt;
    &lt;copies&gt;1&lt;/copies&gt;
    &lt;partitioning&gt;
      &lt;method&gt;none&lt;/method&gt;
    &lt;/partitioning&gt;
    &lt;separator&gt;;&lt;/separator&gt;
    &lt;enclosure&gt;"&lt;/enclosure&gt;
    &lt;enclosure_forced&gt;N&lt;/enclosure_forced&gt;
    &lt;enclosure_fix_disabled&gt;N&lt;/enclosure_fix_disabled&gt;
    &lt;header&gt;Y&lt;/header&gt;
    &lt;footer&gt;N&lt;/footer&gt;
    &lt;format&gt;DOS&lt;/format&gt;
    &lt;compression&gt;None&lt;/compression&gt;
    &lt;encoding&gt;windows-1250&lt;/encoding&gt;
    &lt;fileNameInField&gt;N&lt;/fileNameInField&gt;
    &lt;create_parent_folder&gt;Y&lt;/create_parent_folder&gt;
    &lt;file&gt;
      &lt;name&gt;${Internal.Entry.Current.Directory}/output/T_where_1&lt;/name&gt;
      &lt;servlet_output&gt;N&lt;/servlet_output&gt;
      &lt;do_not_open_new_file_init&gt;N&lt;/do_not_open_new_file_init&gt;
      &lt;extention&gt;txt&lt;/extention&gt;
      &lt;append&gt;N&lt;/append&gt;
      &lt;split&gt;N&lt;/split&gt;
      &lt;haspartno&gt;N&lt;/haspartno&gt;
      &lt;add_date&gt;N&lt;/add_date&gt;
      &lt;add_time&gt;N&lt;/add_time&gt;
      &lt;SpecifyFormat&gt;N&lt;/SpecifyFormat&gt;
      &lt;add_to_result_filenames&gt;Y&lt;/add_to_result_filenames&gt;
      &lt;pad&gt;N&lt;/pad&gt;
      &lt;fast_dump&gt;N&lt;/fast_dump&gt;
    &lt;/file&gt;
  &lt;/step&gt;
  &lt;step&gt;
    &lt;name&gt;Filter rows&lt;/name&gt;
    &lt;type&gt;FilterRows&lt;/type&gt;
    &lt;distribute&gt;Y&lt;/distribute&gt;
    &lt;copies&gt;1&lt;/copies&gt;
    &lt;partitioning&gt;
      &lt;method&gt;none&lt;/method&gt;
    &lt;/partitioning&gt;
    &lt;send_true_to&gt;Text file output&lt;/send_true_to&gt;
    &lt;compare&gt;
      &lt;condition&gt;
        &lt;negated&gt;N&lt;/negated&gt;
        &lt;leftvalue&gt;o_orderpriority&lt;/leftvalue&gt;
        &lt;function&gt;=&lt;/function&gt;
        &lt;value&gt;
          &lt;name&gt;constant&lt;/name&gt;
          &lt;type&gt;String&lt;/type&gt;
          &lt;text&gt;3-MEDIUM       &lt;/text&gt;
          &lt;length&gt;-1&lt;/length&gt;
          &lt;precision&gt;-1&lt;/precision&gt;
          &lt;isnull&gt;N&lt;/isnull&gt;
        &lt;/value&gt;
      &lt;/condition&gt;
    &lt;/compare&gt;
  &lt;/step&gt;
&lt;/transformation&gt;</t>
  </si>
  <si>
    <t>To push down the ETL transformation to the PostgreSQL source, you should rewrite the SQL from the Table input step to include the filter condition from the Filter rows step.
✅ Final SQL Query (Pushed Down Filter)
SELECT
  o_orderkey,
  o_custkey,
  o_orderstatus,
  o_totalprice,
  o_orderdate,
  o_orderpriority,
  o_clerk,
  o_shippriority,
  o_comment
FROM public.orders
WHERE o_orderpriority = '3-MEDIUM       ';
This query includes the filtering condition directly in the SQL, eliminating the need to fetch all rows and then filter them in-memory, which is crucial for performance especially when dealing with large datasets.
🚀 Optimization Recommendations for PostgreSQL
To speed up execution further:
1. Indexing
Ensure an index exists on the o_orderpriority column:
CREATE INDEX idx_orders_orderpriority ON public.orders (o_orderpriority);
If this column is low cardinality (few distinct values), consider a partial index:
CREATE INDEX idx_orders_3_medium ON public.orders (o_orderpriority)
WHERE o_orderpriority = '3-MEDIUM       ';
This helps if only a small subset of rows match this value.
2. VACUUM &amp; ANALYZE
Ensure table statistics are up-to-date:
VACUUM ANALYZE public.orders;
This improves query planning and index usage.
3. Trim Padding (Optional)
If o_orderpriority has fixed-length padding (as in '3-MEDIUM '), consider:
    Trimming it during query:
    WHERE TRIM(o_orderpriority) = '3-MEDIUM'
    Or better, redefine the column as VARCHAR without fixed length if possible, to avoid whitespace-related bugs.
🔁 Updated Kettle (PDI) Step Suggestion
To implement pushdown in Pentaho/Kettle:
    Modify the Table Input step SQL to include the WHERE clause as shown above.
    Remove the Filter Rows step, as filtering is now handled by SQL.
Let me know if you want me to regenerate the transformation XML with the optimized query embedded.</t>
  </si>
  <si>
    <t>Link</t>
  </si>
  <si>
    <t>https://chatgpt.com/share/685c8fdc-2274-8011-8e15-ca3d1411db49</t>
  </si>
  <si>
    <t>Wzorzec</t>
  </si>
  <si>
    <t>GPT</t>
  </si>
  <si>
    <t>Gemini</t>
  </si>
  <si>
    <t>DeepSeek</t>
  </si>
  <si>
    <t>Claude</t>
  </si>
  <si>
    <t>Koszty wykonania</t>
  </si>
  <si>
    <t>Kryterium C</t>
  </si>
  <si>
    <t>Kryterium D</t>
  </si>
  <si>
    <t>Kryterium C (stosunek kosztów)</t>
  </si>
  <si>
    <t>Kryterium D (użycie optymalizacji)</t>
  </si>
  <si>
    <t>Optymalizacje</t>
  </si>
  <si>
    <t>C</t>
  </si>
  <si>
    <t>D</t>
  </si>
  <si>
    <t>Ocena wg kryteriów</t>
  </si>
  <si>
    <t>A</t>
  </si>
  <si>
    <t>B</t>
  </si>
  <si>
    <t>SUM</t>
  </si>
  <si>
    <t>GPT-4o</t>
  </si>
  <si>
    <t>AVG</t>
  </si>
  <si>
    <t>E</t>
  </si>
  <si>
    <t>Składowe B</t>
  </si>
  <si>
    <t>Cz. Wsp.</t>
  </si>
  <si>
    <t>Suma Zb.</t>
  </si>
  <si>
    <t>Kol.zg.</t>
  </si>
  <si>
    <t>Kol.Wsz.</t>
  </si>
  <si>
    <t>Sort.Zg.</t>
  </si>
  <si>
    <t>Sort.Wsz.</t>
  </si>
  <si>
    <t>SUM p1</t>
  </si>
  <si>
    <t>SUM p2</t>
  </si>
  <si>
    <t>SUM p3</t>
  </si>
  <si>
    <t>Waga S_set</t>
  </si>
  <si>
    <t>Waga S_col</t>
  </si>
  <si>
    <t>Waga S_sort</t>
  </si>
  <si>
    <t>A - czy składnia OK</t>
  </si>
  <si>
    <t>B - wyliczenia zgodności</t>
  </si>
  <si>
    <t>C - czas wykonania</t>
  </si>
  <si>
    <t>D - zastosowane optymalizacje</t>
  </si>
  <si>
    <t>E - wykorzystanie perspektywy</t>
  </si>
  <si>
    <t>propoz.</t>
  </si>
  <si>
    <t>wykorzyst.</t>
  </si>
  <si>
    <t>Kryterium A</t>
  </si>
  <si>
    <t>ŚREDNIA</t>
  </si>
  <si>
    <t>Kryterium B</t>
  </si>
  <si>
    <t>S_set</t>
  </si>
  <si>
    <t>S_col</t>
  </si>
  <si>
    <t>S_sort</t>
  </si>
  <si>
    <t>Średnia</t>
  </si>
  <si>
    <t>99 = brak użytych optymalizacji we wzorcu</t>
  </si>
  <si>
    <t>Kryterium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</si>
</sst>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charset val="238"/>
      <scheme val="minor"/>
    </font>
    <font>
      <b/>
      <sz val="11"/>
      <color theme="1"/>
      <name val="Calibri"/>
      <family val="2"/>
      <charset val="238"/>
      <scheme val="minor"/>
    </font>
    <font>
      <sz val="8"/>
      <name val="Calibri"/>
      <family val="2"/>
      <charset val="238"/>
      <scheme val="minor"/>
    </font>
    <font>
      <u/>
      <sz val="11"/>
      <color theme="10"/>
      <name val="Calibri"/>
      <family val="2"/>
      <charset val="238"/>
      <scheme val="minor"/>
    </font>
  </fonts>
  <fills count="2">
    <fill>
      <patternFill patternType="none"/>
    </fill>
    <fill>
      <patternFill patternType="gray125"/>
    </fill>
  </fills>
  <borders count="35">
    <border>
      <left/>
      <right/>
      <top/>
      <bottom/>
      <diagonal/>
    </border>
    <border>
      <left/>
      <right/>
      <top/>
      <bottom style="thin">
        <color indexed="64"/>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style="hair">
        <color indexed="64"/>
      </right>
      <top/>
      <bottom style="thick">
        <color indexed="64"/>
      </bottom>
      <diagonal/>
    </border>
    <border>
      <left style="thick">
        <color indexed="64"/>
      </left>
      <right style="hair">
        <color indexed="64"/>
      </right>
      <top/>
      <bottom/>
      <diagonal/>
    </border>
    <border>
      <left style="hair">
        <color indexed="64"/>
      </left>
      <right style="hair">
        <color indexed="64"/>
      </right>
      <top/>
      <bottom style="thick">
        <color indexed="64"/>
      </bottom>
      <diagonal/>
    </border>
    <border>
      <left style="hair">
        <color indexed="64"/>
      </left>
      <right style="hair">
        <color indexed="64"/>
      </right>
      <top/>
      <bottom/>
      <diagonal/>
    </border>
    <border>
      <left/>
      <right style="hair">
        <color indexed="64"/>
      </right>
      <top/>
      <bottom/>
      <diagonal/>
    </border>
    <border>
      <left/>
      <right style="hair">
        <color indexed="64"/>
      </right>
      <top/>
      <bottom style="thick">
        <color indexed="64"/>
      </bottom>
      <diagonal/>
    </border>
    <border>
      <left style="thick">
        <color indexed="64"/>
      </left>
      <right/>
      <top/>
      <bottom/>
      <diagonal/>
    </border>
    <border>
      <left style="hair">
        <color indexed="64"/>
      </left>
      <right/>
      <top/>
      <bottom/>
      <diagonal/>
    </border>
    <border>
      <left/>
      <right style="thick">
        <color indexed="64"/>
      </right>
      <top style="thick">
        <color indexed="64"/>
      </top>
      <bottom/>
      <diagonal/>
    </border>
    <border>
      <left/>
      <right style="medium">
        <color indexed="64"/>
      </right>
      <top/>
      <bottom/>
      <diagonal/>
    </border>
    <border>
      <left/>
      <right style="medium">
        <color indexed="64"/>
      </right>
      <top/>
      <bottom style="thick">
        <color indexed="64"/>
      </bottom>
      <diagonal/>
    </border>
    <border>
      <left/>
      <right style="mediumDashed">
        <color indexed="64"/>
      </right>
      <top/>
      <bottom style="thick">
        <color indexed="64"/>
      </bottom>
      <diagonal/>
    </border>
    <border>
      <left/>
      <right style="mediumDashed">
        <color indexed="64"/>
      </right>
      <top/>
      <bottom/>
      <diagonal/>
    </border>
    <border>
      <left style="mediumDashed">
        <color indexed="64"/>
      </left>
      <right style="thick">
        <color indexed="64"/>
      </right>
      <top/>
      <bottom style="thick">
        <color indexed="64"/>
      </bottom>
      <diagonal/>
    </border>
    <border>
      <left style="mediumDashed">
        <color indexed="64"/>
      </left>
      <right style="thick">
        <color indexed="64"/>
      </right>
      <top style="thick">
        <color indexed="64"/>
      </top>
      <bottom/>
      <diagonal/>
    </border>
    <border>
      <left style="mediumDashed">
        <color indexed="64"/>
      </left>
      <right style="thick">
        <color indexed="64"/>
      </right>
      <top/>
      <bottom/>
      <diagonal/>
    </border>
    <border>
      <left style="medium">
        <color indexed="64"/>
      </left>
      <right/>
      <top/>
      <bottom/>
      <diagonal/>
    </border>
    <border>
      <left style="thick">
        <color indexed="64"/>
      </left>
      <right style="thick">
        <color indexed="64"/>
      </right>
      <top/>
      <bottom/>
      <diagonal/>
    </border>
    <border>
      <left style="thick">
        <color indexed="64"/>
      </left>
      <right/>
      <top style="thick">
        <color indexed="64"/>
      </top>
      <bottom/>
      <diagonal/>
    </border>
    <border>
      <left/>
      <right/>
      <top style="thick">
        <color indexed="64"/>
      </top>
      <bottom/>
      <diagonal/>
    </border>
    <border>
      <left style="thick">
        <color indexed="64"/>
      </left>
      <right/>
      <top/>
      <bottom style="thick">
        <color indexed="64"/>
      </bottom>
      <diagonal/>
    </border>
    <border>
      <left/>
      <right style="double">
        <color indexed="64"/>
      </right>
      <top/>
      <bottom/>
      <diagonal/>
    </border>
    <border>
      <left/>
      <right style="dashDot">
        <color indexed="64"/>
      </right>
      <top style="thick">
        <color indexed="64"/>
      </top>
      <bottom/>
      <diagonal/>
    </border>
    <border>
      <left/>
      <right style="dashDot">
        <color indexed="64"/>
      </right>
      <top/>
      <bottom/>
      <diagonal/>
    </border>
    <border>
      <left/>
      <right style="dashDot">
        <color indexed="64"/>
      </right>
      <top/>
      <bottom style="thick">
        <color indexed="64"/>
      </bottom>
      <diagonal/>
    </border>
    <border>
      <left/>
      <right style="double">
        <color indexed="64"/>
      </right>
      <top/>
      <bottom style="thick">
        <color indexed="64"/>
      </bottom>
      <diagonal/>
    </border>
    <border>
      <left style="thick">
        <color indexed="64"/>
      </left>
      <right style="thick">
        <color indexed="64"/>
      </right>
      <top style="thick">
        <color indexed="64"/>
      </top>
      <bottom/>
      <diagonal/>
    </border>
    <border>
      <left/>
      <right style="medium">
        <color indexed="64"/>
      </right>
      <top style="thick">
        <color indexed="64"/>
      </top>
      <bottom/>
      <diagonal/>
    </border>
    <border>
      <left/>
      <right style="double">
        <color indexed="64"/>
      </right>
      <top style="thick">
        <color indexed="64"/>
      </top>
      <bottom/>
      <diagonal/>
    </border>
    <border>
      <left style="thick">
        <color indexed="64"/>
      </left>
      <right style="thick">
        <color indexed="64"/>
      </right>
      <top/>
      <bottom style="thick">
        <color indexed="64"/>
      </bottom>
      <diagonal/>
    </border>
  </borders>
  <cellStyleXfs count="2">
    <xf numFmtId="0" fontId="0" fillId="0" borderId="0"/>
    <xf numFmtId="0" fontId="3" fillId="0" borderId="0" applyNumberFormat="0" applyFill="0" applyBorder="0" applyAlignment="0" applyProtection="0"/>
  </cellStyleXfs>
  <cellXfs count="91">
    <xf numFmtId="0" fontId="0" fillId="0" borderId="0" xfId="0"/>
    <xf numFmtId="0" fontId="0" fillId="0" borderId="0" xfId="0" applyAlignment="1">
      <alignment vertical="center" wrapText="1"/>
    </xf>
    <xf numFmtId="0" fontId="0" fillId="0" borderId="0" xfId="0" applyAlignment="1">
      <alignment vertical="center"/>
    </xf>
    <xf numFmtId="0" fontId="1" fillId="0" borderId="0" xfId="0" applyFont="1"/>
    <xf numFmtId="0" fontId="1" fillId="0" borderId="0" xfId="0" applyFont="1" applyAlignment="1">
      <alignment vertical="center"/>
    </xf>
    <xf numFmtId="0" fontId="1" fillId="0" borderId="1" xfId="0" applyFont="1" applyBorder="1"/>
    <xf numFmtId="49" fontId="0" fillId="0" borderId="0" xfId="0" applyNumberFormat="1" applyAlignment="1">
      <alignment vertical="center" wrapText="1"/>
    </xf>
    <xf numFmtId="49" fontId="0" fillId="0" borderId="0" xfId="0" applyNumberFormat="1" applyAlignment="1">
      <alignment wrapText="1"/>
    </xf>
    <xf numFmtId="0" fontId="3" fillId="0" borderId="0" xfId="1" applyAlignment="1">
      <alignment vertical="center"/>
    </xf>
    <xf numFmtId="2" fontId="0" fillId="0" borderId="0" xfId="0" applyNumberFormat="1"/>
    <xf numFmtId="1" fontId="0" fillId="0" borderId="0" xfId="0" applyNumberFormat="1"/>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xf numFmtId="1" fontId="0" fillId="0" borderId="3" xfId="0" applyNumberFormat="1" applyBorder="1"/>
    <xf numFmtId="0" fontId="0" fillId="0" borderId="0" xfId="0" applyAlignment="1">
      <alignment horizontal="center"/>
    </xf>
    <xf numFmtId="0" fontId="0" fillId="0" borderId="4" xfId="0" applyBorder="1"/>
    <xf numFmtId="2" fontId="0" fillId="0" borderId="2" xfId="0" applyNumberFormat="1" applyBorder="1"/>
    <xf numFmtId="2" fontId="0" fillId="0" borderId="4" xfId="0" applyNumberFormat="1" applyBorder="1"/>
    <xf numFmtId="1" fontId="0" fillId="0" borderId="2" xfId="0" applyNumberFormat="1" applyBorder="1"/>
    <xf numFmtId="1" fontId="0" fillId="0" borderId="4" xfId="0" applyNumberFormat="1" applyBorder="1"/>
    <xf numFmtId="0" fontId="0" fillId="0" borderId="5" xfId="0" applyBorder="1" applyAlignment="1">
      <alignment horizontal="center" vertical="center"/>
    </xf>
    <xf numFmtId="2" fontId="0" fillId="0" borderId="6" xfId="0" applyNumberFormat="1" applyBorder="1"/>
    <xf numFmtId="2" fontId="0" fillId="0" borderId="5" xfId="0" applyNumberFormat="1" applyBorder="1"/>
    <xf numFmtId="0" fontId="0" fillId="0" borderId="7" xfId="0" applyBorder="1" applyAlignment="1">
      <alignment horizontal="center" vertical="center"/>
    </xf>
    <xf numFmtId="2" fontId="0" fillId="0" borderId="8" xfId="0" applyNumberFormat="1" applyBorder="1"/>
    <xf numFmtId="2" fontId="0" fillId="0" borderId="7" xfId="0" applyNumberFormat="1" applyBorder="1"/>
    <xf numFmtId="0" fontId="0" fillId="0" borderId="10" xfId="0" applyBorder="1" applyAlignment="1">
      <alignment horizontal="center" vertical="center"/>
    </xf>
    <xf numFmtId="2" fontId="0" fillId="0" borderId="9" xfId="0" applyNumberFormat="1" applyBorder="1"/>
    <xf numFmtId="2" fontId="0" fillId="0" borderId="10" xfId="0" applyNumberFormat="1" applyBorder="1"/>
    <xf numFmtId="1" fontId="0" fillId="0" borderId="9" xfId="0" applyNumberFormat="1" applyBorder="1"/>
    <xf numFmtId="1" fontId="0" fillId="0" borderId="10" xfId="0" applyNumberFormat="1" applyBorder="1"/>
    <xf numFmtId="0" fontId="0" fillId="0" borderId="11" xfId="0" applyBorder="1" applyAlignment="1">
      <alignment horizontal="center" vertical="center"/>
    </xf>
    <xf numFmtId="2" fontId="0" fillId="0" borderId="13" xfId="0" applyNumberFormat="1" applyBorder="1"/>
    <xf numFmtId="0" fontId="0" fillId="0" borderId="15" xfId="0" applyBorder="1" applyAlignment="1">
      <alignment horizontal="center" vertical="center"/>
    </xf>
    <xf numFmtId="2" fontId="0" fillId="0" borderId="14" xfId="0" applyNumberFormat="1" applyBorder="1"/>
    <xf numFmtId="2" fontId="0" fillId="0" borderId="15" xfId="0" applyNumberFormat="1" applyBorder="1"/>
    <xf numFmtId="0" fontId="0" fillId="0" borderId="14" xfId="0" applyBorder="1" applyAlignment="1">
      <alignment horizontal="center" vertical="center"/>
    </xf>
    <xf numFmtId="0" fontId="0" fillId="0" borderId="16" xfId="0" applyBorder="1" applyAlignment="1">
      <alignment horizontal="center" vertical="center"/>
    </xf>
    <xf numFmtId="2" fontId="0" fillId="0" borderId="17" xfId="0" applyNumberFormat="1" applyBorder="1"/>
    <xf numFmtId="2" fontId="0" fillId="0" borderId="16" xfId="0" applyNumberFormat="1" applyBorder="1"/>
    <xf numFmtId="0" fontId="0" fillId="0" borderId="18" xfId="0" applyBorder="1" applyAlignment="1">
      <alignment horizontal="center" vertical="center"/>
    </xf>
    <xf numFmtId="2" fontId="0" fillId="0" borderId="19" xfId="0" applyNumberFormat="1" applyBorder="1"/>
    <xf numFmtId="2" fontId="0" fillId="0" borderId="20" xfId="0" applyNumberFormat="1" applyBorder="1"/>
    <xf numFmtId="2" fontId="0" fillId="0" borderId="18" xfId="0" applyNumberFormat="1" applyBorder="1"/>
    <xf numFmtId="0" fontId="0" fillId="0" borderId="2" xfId="0" applyBorder="1"/>
    <xf numFmtId="1" fontId="0" fillId="0" borderId="11" xfId="0" applyNumberFormat="1" applyBorder="1"/>
    <xf numFmtId="1" fontId="0" fillId="0" borderId="25" xfId="0" applyNumberFormat="1" applyBorder="1"/>
    <xf numFmtId="0" fontId="0" fillId="0" borderId="11" xfId="0" applyBorder="1"/>
    <xf numFmtId="164" fontId="0" fillId="0" borderId="0" xfId="0" applyNumberFormat="1"/>
    <xf numFmtId="164" fontId="0" fillId="0" borderId="11" xfId="0" applyNumberFormat="1" applyBorder="1"/>
    <xf numFmtId="2" fontId="0" fillId="0" borderId="11" xfId="0" applyNumberFormat="1" applyBorder="1"/>
    <xf numFmtId="0" fontId="0" fillId="0" borderId="24" xfId="0" applyBorder="1"/>
    <xf numFmtId="2" fontId="0" fillId="0" borderId="25" xfId="0" applyNumberFormat="1" applyBorder="1"/>
    <xf numFmtId="0" fontId="0" fillId="0" borderId="26" xfId="0" applyBorder="1" applyAlignment="1">
      <alignment horizontal="center" vertical="center"/>
    </xf>
    <xf numFmtId="0" fontId="0" fillId="0" borderId="14" xfId="0" applyBorder="1"/>
    <xf numFmtId="1" fontId="0" fillId="0" borderId="27" xfId="0" applyNumberFormat="1" applyBorder="1"/>
    <xf numFmtId="1" fontId="0" fillId="0" borderId="28" xfId="0" applyNumberFormat="1" applyBorder="1"/>
    <xf numFmtId="0" fontId="0" fillId="0" borderId="23" xfId="0" applyBorder="1"/>
    <xf numFmtId="0" fontId="0" fillId="0" borderId="24" xfId="0" applyBorder="1" applyAlignment="1">
      <alignment horizontal="center" vertical="center"/>
    </xf>
    <xf numFmtId="0" fontId="0" fillId="0" borderId="13" xfId="0" applyBorder="1"/>
    <xf numFmtId="1" fontId="0" fillId="0" borderId="29" xfId="0" applyNumberFormat="1" applyBorder="1"/>
    <xf numFmtId="0" fontId="0" fillId="0" borderId="31" xfId="0" applyBorder="1"/>
    <xf numFmtId="1" fontId="0" fillId="0" borderId="24" xfId="0" applyNumberFormat="1" applyBorder="1"/>
    <xf numFmtId="0" fontId="0" fillId="0" borderId="22" xfId="0" applyBorder="1"/>
    <xf numFmtId="0" fontId="0" fillId="0" borderId="34" xfId="0" applyBorder="1"/>
    <xf numFmtId="2" fontId="0" fillId="0" borderId="32" xfId="0" applyNumberFormat="1" applyBorder="1"/>
    <xf numFmtId="2" fontId="0" fillId="0" borderId="33" xfId="0" applyNumberFormat="1" applyBorder="1"/>
    <xf numFmtId="2" fontId="0" fillId="0" borderId="26" xfId="0" applyNumberFormat="1" applyBorder="1"/>
    <xf numFmtId="2" fontId="0" fillId="0" borderId="30" xfId="0" applyNumberFormat="1" applyBorder="1"/>
    <xf numFmtId="0" fontId="0" fillId="0" borderId="22" xfId="0" applyBorder="1" applyAlignment="1">
      <alignment horizontal="center" vertical="center" textRotation="45"/>
    </xf>
    <xf numFmtId="0" fontId="0" fillId="0" borderId="34" xfId="0" applyBorder="1" applyAlignment="1">
      <alignment horizontal="center" vertical="center" textRotation="45"/>
    </xf>
    <xf numFmtId="0" fontId="0" fillId="0" borderId="11" xfId="0" applyBorder="1" applyAlignment="1">
      <alignment horizontal="center" vertical="center" textRotation="45"/>
    </xf>
    <xf numFmtId="0" fontId="0" fillId="0" borderId="25" xfId="0" applyBorder="1" applyAlignment="1">
      <alignment horizontal="center" vertical="center" textRotation="45"/>
    </xf>
    <xf numFmtId="0" fontId="0" fillId="0" borderId="0" xfId="0" applyAlignment="1">
      <alignment horizontal="center" vertical="center"/>
    </xf>
    <xf numFmtId="0" fontId="0" fillId="0" borderId="0" xfId="0" applyAlignment="1">
      <alignment horizontal="center"/>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0" fillId="0" borderId="11" xfId="0" applyBorder="1" applyAlignment="1">
      <alignment horizontal="center" vertical="center"/>
    </xf>
    <xf numFmtId="0" fontId="0" fillId="0" borderId="4" xfId="0" applyBorder="1" applyAlignment="1">
      <alignment horizontal="center" vertical="center"/>
    </xf>
    <xf numFmtId="0" fontId="0" fillId="0" borderId="23" xfId="0" applyBorder="1" applyAlignment="1">
      <alignment horizontal="center"/>
    </xf>
    <xf numFmtId="0" fontId="0" fillId="0" borderId="24" xfId="0" applyBorder="1" applyAlignment="1">
      <alignment horizontal="center"/>
    </xf>
    <xf numFmtId="0" fontId="0" fillId="0" borderId="13" xfId="0" applyBorder="1" applyAlignment="1">
      <alignment horizontal="center"/>
    </xf>
    <xf numFmtId="0" fontId="0" fillId="0" borderId="14" xfId="0" applyBorder="1" applyAlignment="1">
      <alignment horizontal="center" vertical="center"/>
    </xf>
    <xf numFmtId="0" fontId="0" fillId="0" borderId="11" xfId="0" applyBorder="1" applyAlignment="1">
      <alignment horizontal="center"/>
    </xf>
    <xf numFmtId="0" fontId="0" fillId="0" borderId="3" xfId="0" applyBorder="1" applyAlignment="1">
      <alignment horizontal="center"/>
    </xf>
    <xf numFmtId="0" fontId="0" fillId="0" borderId="21" xfId="0" applyBorder="1" applyAlignment="1">
      <alignment horizontal="center" vertical="center"/>
    </xf>
  </cellXfs>
  <cellStyles count="2">
    <cellStyle name="Hiperłącze" xfId="1" builtinId="8"/>
    <cellStyle name="Normalny" xfId="0" builtinId="0"/>
  </cellStyles>
  <dxfs count="11">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238"/>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238"/>
        <scheme val="minor"/>
      </font>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charset val="238"/>
        <scheme val="minor"/>
      </font>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7E81B9-BD73-48B3-BD9E-2F5CBAFB6D1E}" name="Tabela1" displayName="Tabela1" ref="A1:B8" totalsRowShown="0" headerRowDxfId="10" headerRowBorderDxfId="9">
  <autoFilter ref="A1:B8" xr:uid="{2C7E81B9-BD73-48B3-BD9E-2F5CBAFB6D1E}"/>
  <tableColumns count="2">
    <tableColumn id="1" xr3:uid="{8F335379-E69F-4284-B5D7-1457C2ED7B2E}" name="Transformacja" dataDxfId="8"/>
    <tableColumn id="2" xr3:uid="{C4F6A00E-BB87-4022-823A-0D1CAD45191F}" name="Wzorcowy SQL" dataDxfId="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A4D64-17F4-4E19-BFCE-4F681EF59025}" name="Tabela2" displayName="Tabela2" ref="A1:E2" totalsRowShown="0" headerRowDxfId="6" dataDxfId="5">
  <autoFilter ref="A1:E2" xr:uid="{120A4D64-17F4-4E19-BFCE-4F681EF59025}"/>
  <tableColumns count="5">
    <tableColumn id="1" xr3:uid="{BE1F4A1D-9F5C-4801-B313-063A559F2056}" name="Transformacja" dataDxfId="4"/>
    <tableColumn id="2" xr3:uid="{B4374522-A990-41B1-B24D-7D82EA78D138}" name="Model" dataDxfId="3"/>
    <tableColumn id="3" xr3:uid="{098B5B4F-3315-493D-9B3F-1E49DB8DC1CD}" name="Prompt" dataDxfId="2"/>
    <tableColumn id="4" xr3:uid="{CC5A481E-B7D0-446A-82CC-5AAE732F4AFF}" name="Odpowiedź" dataDxfId="1"/>
    <tableColumn id="5" xr3:uid="{477C50FD-0080-4DA6-A614-28B2409F9A01}" name="Link" dataDxfId="0" dataCellStyle="Hiperłącze"/>
  </tableColumns>
  <tableStyleInfo name="TableStyleMedium20"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hatgpt.com/share/685c8fdc-2274-8011-8e15-ca3d1411db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67E2-D29F-4994-8E65-23B94CC1662F}">
  <dimension ref="A1:BD51"/>
  <sheetViews>
    <sheetView tabSelected="1" zoomScale="85" zoomScaleNormal="85" workbookViewId="0">
      <selection activeCell="U15" sqref="U15"/>
    </sheetView>
  </sheetViews>
  <sheetFormatPr defaultRowHeight="14.4" x14ac:dyDescent="0.3"/>
  <cols>
    <col min="1" max="1" width="12.77734375" bestFit="1" customWidth="1"/>
    <col min="2" max="2" width="11.5546875" bestFit="1" customWidth="1"/>
    <col min="3" max="3" width="10.77734375" bestFit="1" customWidth="1"/>
    <col min="4" max="6" width="10.44140625" bestFit="1" customWidth="1"/>
    <col min="7" max="7" width="9.88671875" bestFit="1" customWidth="1"/>
    <col min="8" max="8" width="9" bestFit="1" customWidth="1"/>
    <col min="9" max="9" width="8.77734375" bestFit="1" customWidth="1"/>
    <col min="10" max="10" width="9" bestFit="1" customWidth="1"/>
    <col min="11" max="11" width="9.77734375" bestFit="1" customWidth="1"/>
    <col min="12" max="12" width="9" bestFit="1" customWidth="1"/>
    <col min="13" max="13" width="7.21875" bestFit="1" customWidth="1"/>
    <col min="14" max="14" width="9.6640625" bestFit="1" customWidth="1"/>
    <col min="15" max="15" width="8" bestFit="1" customWidth="1"/>
    <col min="16" max="16" width="12.21875" bestFit="1" customWidth="1"/>
    <col min="17" max="17" width="6.33203125" bestFit="1" customWidth="1"/>
    <col min="18" max="18" width="8" bestFit="1" customWidth="1"/>
    <col min="19" max="20" width="9.21875" bestFit="1" customWidth="1"/>
    <col min="21" max="21" width="9" bestFit="1" customWidth="1"/>
    <col min="22" max="22" width="8" bestFit="1" customWidth="1"/>
    <col min="23" max="23" width="9" bestFit="1" customWidth="1"/>
    <col min="24" max="28" width="4.21875" customWidth="1"/>
    <col min="29" max="29" width="8" bestFit="1" customWidth="1"/>
    <col min="30" max="30" width="8.33203125" bestFit="1" customWidth="1"/>
    <col min="31" max="31" width="9" bestFit="1" customWidth="1"/>
    <col min="34" max="34" width="9.109375" bestFit="1" customWidth="1"/>
    <col min="35" max="35" width="9.109375" customWidth="1"/>
    <col min="36" max="36" width="8" bestFit="1" customWidth="1"/>
    <col min="37" max="37" width="8.33203125" bestFit="1" customWidth="1"/>
    <col min="38" max="38" width="9.44140625" bestFit="1" customWidth="1"/>
    <col min="41" max="41" width="9.109375" bestFit="1" customWidth="1"/>
    <col min="42" max="42" width="5.5546875" customWidth="1"/>
    <col min="43" max="43" width="5.77734375" customWidth="1"/>
    <col min="48" max="48" width="5.6640625" customWidth="1"/>
    <col min="49" max="49" width="5.5546875" customWidth="1"/>
  </cols>
  <sheetData>
    <row r="1" spans="1:56" x14ac:dyDescent="0.3">
      <c r="A1" s="81" t="s">
        <v>0</v>
      </c>
      <c r="B1" s="82" t="s">
        <v>29</v>
      </c>
      <c r="C1" s="77"/>
      <c r="D1" s="77"/>
      <c r="E1" s="77"/>
      <c r="F1" s="81"/>
      <c r="G1" s="77" t="s">
        <v>34</v>
      </c>
      <c r="H1" s="77"/>
      <c r="I1" s="77"/>
      <c r="J1" s="77"/>
      <c r="K1" s="77"/>
      <c r="L1" s="77"/>
      <c r="M1" s="77"/>
      <c r="N1" s="81"/>
      <c r="V1" s="12"/>
      <c r="Y1" s="12"/>
      <c r="Z1" s="12"/>
      <c r="AA1" s="12"/>
      <c r="AB1" s="12"/>
    </row>
    <row r="2" spans="1:56" x14ac:dyDescent="0.3">
      <c r="A2" s="81"/>
      <c r="B2" s="82"/>
      <c r="C2" s="77"/>
      <c r="D2" s="77"/>
      <c r="E2" s="77"/>
      <c r="F2" s="81"/>
      <c r="G2" s="77" t="s">
        <v>25</v>
      </c>
      <c r="H2" s="80"/>
      <c r="I2" s="79" t="s">
        <v>26</v>
      </c>
      <c r="J2" s="80"/>
      <c r="K2" s="79" t="s">
        <v>27</v>
      </c>
      <c r="L2" s="80"/>
      <c r="M2" s="79" t="s">
        <v>28</v>
      </c>
      <c r="N2" s="81"/>
      <c r="V2" s="2"/>
      <c r="W2" s="2"/>
      <c r="X2" s="2"/>
      <c r="Y2" s="2"/>
      <c r="Z2" s="2"/>
      <c r="AA2" s="2"/>
      <c r="AB2" s="12"/>
      <c r="AC2" s="2"/>
      <c r="AD2" s="2"/>
      <c r="AE2" s="2"/>
      <c r="AF2" s="2"/>
      <c r="AG2" s="2"/>
      <c r="AH2" s="2"/>
      <c r="AI2" s="12"/>
      <c r="AJ2" s="2"/>
      <c r="AK2" s="2"/>
      <c r="AL2" s="2"/>
      <c r="AM2" s="2"/>
      <c r="AN2" s="2"/>
      <c r="AO2" s="2"/>
    </row>
    <row r="3" spans="1:56" ht="15" thickBot="1" x14ac:dyDescent="0.35">
      <c r="A3" s="83"/>
      <c r="B3" s="24" t="s">
        <v>24</v>
      </c>
      <c r="C3" s="27" t="s">
        <v>25</v>
      </c>
      <c r="D3" s="27" t="s">
        <v>26</v>
      </c>
      <c r="E3" s="30" t="s">
        <v>27</v>
      </c>
      <c r="F3" s="15" t="s">
        <v>28</v>
      </c>
      <c r="G3" s="11" t="s">
        <v>62</v>
      </c>
      <c r="H3" s="30" t="s">
        <v>63</v>
      </c>
      <c r="I3" s="11" t="s">
        <v>62</v>
      </c>
      <c r="J3" s="30" t="s">
        <v>63</v>
      </c>
      <c r="K3" s="11" t="s">
        <v>62</v>
      </c>
      <c r="L3" s="30" t="s">
        <v>63</v>
      </c>
      <c r="M3" s="11" t="s">
        <v>62</v>
      </c>
      <c r="N3" s="15" t="s">
        <v>63</v>
      </c>
      <c r="V3" s="12"/>
      <c r="W3" s="12"/>
      <c r="X3" s="12"/>
      <c r="Y3" s="12"/>
      <c r="Z3" s="12"/>
      <c r="AA3" s="12"/>
      <c r="AB3" s="12"/>
      <c r="AC3" s="12"/>
      <c r="AD3" s="12"/>
      <c r="AE3" s="12"/>
      <c r="AF3" s="12"/>
      <c r="AG3" s="12"/>
      <c r="AH3" s="12"/>
      <c r="AI3" s="12"/>
      <c r="AJ3" s="12"/>
      <c r="AK3" s="12"/>
      <c r="AL3" s="12"/>
      <c r="AM3" s="12"/>
      <c r="AN3" s="12"/>
      <c r="AO3" s="12"/>
      <c r="AP3" s="12"/>
      <c r="BD3" s="2" t="s">
        <v>32</v>
      </c>
    </row>
    <row r="4" spans="1:56" ht="15" thickTop="1" x14ac:dyDescent="0.3">
      <c r="A4" s="13" t="s">
        <v>4</v>
      </c>
      <c r="B4" s="25">
        <v>33362.74</v>
      </c>
      <c r="C4" s="28">
        <v>33362.74</v>
      </c>
      <c r="D4" s="28">
        <v>33362.74</v>
      </c>
      <c r="E4" s="31">
        <v>33362.74</v>
      </c>
      <c r="F4" s="16">
        <v>33362.74</v>
      </c>
      <c r="G4" s="10">
        <v>1</v>
      </c>
      <c r="H4" s="33">
        <v>1</v>
      </c>
      <c r="I4" s="10">
        <v>1</v>
      </c>
      <c r="J4" s="33">
        <v>1</v>
      </c>
      <c r="K4" s="10">
        <v>1</v>
      </c>
      <c r="L4" s="33">
        <v>1</v>
      </c>
      <c r="M4" s="10">
        <v>1</v>
      </c>
      <c r="N4" s="17">
        <v>1</v>
      </c>
      <c r="V4" s="10"/>
      <c r="W4" s="10"/>
      <c r="X4" s="10"/>
      <c r="Y4" s="10"/>
      <c r="Z4" s="10"/>
      <c r="AA4" s="10"/>
      <c r="AB4" s="10"/>
      <c r="BD4" s="2" t="s">
        <v>33</v>
      </c>
    </row>
    <row r="5" spans="1:56" x14ac:dyDescent="0.3">
      <c r="A5" s="13" t="s">
        <v>7</v>
      </c>
      <c r="B5" s="25">
        <v>32731.040000000001</v>
      </c>
      <c r="C5" s="28">
        <v>32735.040000000001</v>
      </c>
      <c r="D5" s="28">
        <v>32735.040000000001</v>
      </c>
      <c r="E5" s="31">
        <v>32735.040000000001</v>
      </c>
      <c r="F5" s="16">
        <v>32735.040000000001</v>
      </c>
      <c r="G5" s="10">
        <v>1</v>
      </c>
      <c r="H5" s="33">
        <v>1</v>
      </c>
      <c r="I5" s="10">
        <v>1</v>
      </c>
      <c r="J5" s="33">
        <v>1</v>
      </c>
      <c r="K5" s="10">
        <v>1</v>
      </c>
      <c r="L5" s="33">
        <v>1</v>
      </c>
      <c r="M5" s="10">
        <v>1</v>
      </c>
      <c r="N5" s="17">
        <v>1</v>
      </c>
      <c r="V5" s="10"/>
      <c r="W5" s="10"/>
      <c r="X5" s="10"/>
      <c r="Y5" s="10"/>
      <c r="Z5" s="10"/>
      <c r="AA5" s="10"/>
      <c r="AB5" s="10"/>
    </row>
    <row r="6" spans="1:56" x14ac:dyDescent="0.3">
      <c r="A6" s="13" t="s">
        <v>9</v>
      </c>
      <c r="B6" s="25">
        <v>27525.91</v>
      </c>
      <c r="C6" s="28">
        <v>44875</v>
      </c>
      <c r="D6" s="28">
        <v>27525.91</v>
      </c>
      <c r="E6" s="31">
        <v>32502.41</v>
      </c>
      <c r="F6" s="16">
        <v>32502.41</v>
      </c>
      <c r="G6" s="10">
        <v>1</v>
      </c>
      <c r="H6" s="33">
        <v>0</v>
      </c>
      <c r="I6" s="10">
        <v>1</v>
      </c>
      <c r="J6" s="33">
        <v>1</v>
      </c>
      <c r="K6" s="10">
        <v>1</v>
      </c>
      <c r="L6" s="33">
        <v>1</v>
      </c>
      <c r="M6" s="10">
        <v>1</v>
      </c>
      <c r="N6" s="17">
        <v>1</v>
      </c>
      <c r="V6" s="10"/>
      <c r="W6" s="10"/>
      <c r="X6" s="10"/>
      <c r="Y6" s="10"/>
      <c r="Z6" s="10"/>
      <c r="AA6" s="10"/>
      <c r="AB6" s="10"/>
    </row>
    <row r="7" spans="1:56" x14ac:dyDescent="0.3">
      <c r="A7" s="13" t="s">
        <v>11</v>
      </c>
      <c r="B7" s="54">
        <f>36501.4+18.1</f>
        <v>36519.5</v>
      </c>
      <c r="C7" s="28">
        <f>36501.4+18.1</f>
        <v>36519.5</v>
      </c>
      <c r="D7" s="28">
        <v>36501.4</v>
      </c>
      <c r="E7" s="28">
        <f>36501.4+18.1</f>
        <v>36519.5</v>
      </c>
      <c r="F7" s="16">
        <v>36501.4</v>
      </c>
      <c r="G7" s="10">
        <v>1</v>
      </c>
      <c r="H7" s="33">
        <v>0</v>
      </c>
      <c r="I7" s="10">
        <v>99</v>
      </c>
      <c r="J7" s="33">
        <v>99</v>
      </c>
      <c r="K7" s="10">
        <v>99</v>
      </c>
      <c r="L7" s="33">
        <v>99</v>
      </c>
      <c r="M7" s="10">
        <v>1</v>
      </c>
      <c r="N7" s="17">
        <v>0</v>
      </c>
      <c r="P7" t="s">
        <v>71</v>
      </c>
      <c r="V7" s="10"/>
      <c r="W7" s="10"/>
      <c r="X7" s="10"/>
      <c r="Y7" s="10"/>
      <c r="Z7" s="10"/>
      <c r="AA7" s="10"/>
      <c r="AB7" s="10"/>
    </row>
    <row r="8" spans="1:56" x14ac:dyDescent="0.3">
      <c r="A8" s="13" t="s">
        <v>12</v>
      </c>
      <c r="B8" s="25">
        <f>58737.43+2726.4</f>
        <v>61463.83</v>
      </c>
      <c r="C8" s="28">
        <v>139830.5</v>
      </c>
      <c r="D8" s="28">
        <v>139830.5</v>
      </c>
      <c r="E8" s="31">
        <f>58737.43+2726.4</f>
        <v>61463.83</v>
      </c>
      <c r="F8" s="16">
        <v>139830.5</v>
      </c>
      <c r="G8" s="10">
        <v>1</v>
      </c>
      <c r="H8" s="33">
        <v>0</v>
      </c>
      <c r="I8" s="10">
        <v>1</v>
      </c>
      <c r="J8" s="33">
        <v>0</v>
      </c>
      <c r="K8" s="10">
        <v>1</v>
      </c>
      <c r="L8" s="33">
        <v>1</v>
      </c>
      <c r="M8" s="10">
        <v>1</v>
      </c>
      <c r="N8" s="17">
        <v>0</v>
      </c>
      <c r="V8" s="10"/>
      <c r="W8" s="10"/>
      <c r="X8" s="10"/>
      <c r="Y8" s="10"/>
      <c r="Z8" s="10"/>
      <c r="AA8" s="10"/>
      <c r="AB8" s="10"/>
    </row>
    <row r="9" spans="1:56" x14ac:dyDescent="0.3">
      <c r="A9" s="13" t="s">
        <v>13</v>
      </c>
      <c r="B9" s="25">
        <v>49455.3</v>
      </c>
      <c r="C9" s="28">
        <v>45287.44</v>
      </c>
      <c r="D9" s="28">
        <v>45287.44</v>
      </c>
      <c r="E9" s="31">
        <v>49995.13</v>
      </c>
      <c r="F9" s="16">
        <v>45287.44</v>
      </c>
      <c r="G9" s="10">
        <v>1</v>
      </c>
      <c r="H9" s="33">
        <v>0</v>
      </c>
      <c r="I9" s="10">
        <v>3</v>
      </c>
      <c r="J9" s="33">
        <v>1</v>
      </c>
      <c r="K9" s="10">
        <v>2</v>
      </c>
      <c r="L9" s="33">
        <v>0</v>
      </c>
      <c r="M9" s="10">
        <v>2</v>
      </c>
      <c r="N9" s="17">
        <v>0</v>
      </c>
      <c r="V9" s="10"/>
      <c r="W9" s="10"/>
      <c r="X9" s="10"/>
      <c r="Y9" s="10"/>
      <c r="Z9" s="10"/>
      <c r="AA9" s="10"/>
      <c r="AB9" s="10"/>
    </row>
    <row r="10" spans="1:56" ht="15" thickBot="1" x14ac:dyDescent="0.35">
      <c r="A10" s="19" t="s">
        <v>14</v>
      </c>
      <c r="B10" s="26">
        <f>78028.51+9949.71</f>
        <v>87978.22</v>
      </c>
      <c r="C10" s="29">
        <v>448367.16</v>
      </c>
      <c r="D10" s="29">
        <v>770669.07</v>
      </c>
      <c r="E10" s="32">
        <v>167444.14000000001</v>
      </c>
      <c r="F10" s="21">
        <v>439078.49</v>
      </c>
      <c r="G10" s="22">
        <v>4</v>
      </c>
      <c r="H10" s="34">
        <v>0</v>
      </c>
      <c r="I10" s="22">
        <v>0</v>
      </c>
      <c r="J10" s="34">
        <v>0</v>
      </c>
      <c r="K10" s="22">
        <v>4</v>
      </c>
      <c r="L10" s="34">
        <v>0</v>
      </c>
      <c r="M10" s="22">
        <v>4</v>
      </c>
      <c r="N10" s="23">
        <v>0</v>
      </c>
      <c r="V10" s="10"/>
      <c r="W10" s="10"/>
      <c r="X10" s="10"/>
      <c r="Y10" s="10"/>
      <c r="Z10" s="10"/>
      <c r="AA10" s="10"/>
      <c r="AB10" s="10"/>
    </row>
    <row r="11" spans="1:56" ht="15" thickTop="1" x14ac:dyDescent="0.3">
      <c r="AY11" s="55"/>
    </row>
    <row r="12" spans="1:56" ht="15" thickBot="1" x14ac:dyDescent="0.35"/>
    <row r="13" spans="1:56" ht="15" thickTop="1" x14ac:dyDescent="0.3">
      <c r="A13" s="61"/>
      <c r="B13" s="55"/>
      <c r="C13" s="62" t="s">
        <v>44</v>
      </c>
      <c r="D13" s="62"/>
      <c r="E13" s="62"/>
      <c r="F13" s="62"/>
      <c r="G13" s="62"/>
      <c r="H13" s="62"/>
      <c r="I13" s="62"/>
      <c r="J13" s="55"/>
      <c r="K13" s="55"/>
      <c r="L13" s="63"/>
    </row>
    <row r="14" spans="1:56" x14ac:dyDescent="0.3">
      <c r="A14" s="51"/>
      <c r="C14" s="77" t="s">
        <v>54</v>
      </c>
      <c r="D14" s="77"/>
      <c r="E14" s="2">
        <v>0.85</v>
      </c>
      <c r="F14" s="77" t="s">
        <v>55</v>
      </c>
      <c r="G14" s="77"/>
      <c r="H14" s="2">
        <v>0.1</v>
      </c>
      <c r="I14" s="78" t="s">
        <v>56</v>
      </c>
      <c r="J14" s="78"/>
      <c r="K14">
        <v>0.05</v>
      </c>
      <c r="L14" s="13"/>
    </row>
    <row r="15" spans="1:56" ht="15" thickBot="1" x14ac:dyDescent="0.35">
      <c r="A15" s="51"/>
      <c r="C15" s="12" t="s">
        <v>45</v>
      </c>
      <c r="D15" s="12" t="s">
        <v>46</v>
      </c>
      <c r="E15" s="58" t="s">
        <v>51</v>
      </c>
      <c r="F15" s="12" t="s">
        <v>48</v>
      </c>
      <c r="G15" s="12" t="s">
        <v>47</v>
      </c>
      <c r="H15" s="40" t="s">
        <v>52</v>
      </c>
      <c r="I15" s="12" t="s">
        <v>50</v>
      </c>
      <c r="J15" s="12" t="s">
        <v>49</v>
      </c>
      <c r="K15" s="57" t="s">
        <v>53</v>
      </c>
      <c r="L15" s="14" t="s">
        <v>40</v>
      </c>
    </row>
    <row r="16" spans="1:56" ht="15" thickTop="1" x14ac:dyDescent="0.3">
      <c r="A16" s="73" t="s">
        <v>25</v>
      </c>
      <c r="B16" s="65" t="s">
        <v>4</v>
      </c>
      <c r="C16" s="66">
        <v>298723</v>
      </c>
      <c r="D16" s="59">
        <v>298723</v>
      </c>
      <c r="E16" s="69">
        <f>C16/D16</f>
        <v>1</v>
      </c>
      <c r="F16" s="66">
        <v>9</v>
      </c>
      <c r="G16" s="59">
        <v>9</v>
      </c>
      <c r="H16" s="69">
        <f>G16/F16</f>
        <v>1</v>
      </c>
      <c r="I16" s="66">
        <v>0</v>
      </c>
      <c r="J16" s="59">
        <v>0</v>
      </c>
      <c r="K16" s="70">
        <f t="shared" ref="K16:K39" si="0">IF(I16=J16,1,J16/I16)</f>
        <v>1</v>
      </c>
      <c r="L16" s="36">
        <f>E16*$E$14+H16*$H$14+K16*$K$14</f>
        <v>1</v>
      </c>
    </row>
    <row r="17" spans="1:35" x14ac:dyDescent="0.3">
      <c r="A17" s="73"/>
      <c r="B17" s="67" t="s">
        <v>7</v>
      </c>
      <c r="C17" s="10">
        <v>227783</v>
      </c>
      <c r="D17" s="60">
        <v>227783</v>
      </c>
      <c r="E17" s="38">
        <f t="shared" ref="E17:E43" si="1">C17/D17</f>
        <v>1</v>
      </c>
      <c r="F17" s="10">
        <v>9</v>
      </c>
      <c r="G17" s="60">
        <v>9</v>
      </c>
      <c r="H17" s="38">
        <f t="shared" ref="H17:H43" si="2">G17/F17</f>
        <v>1</v>
      </c>
      <c r="I17" s="10">
        <v>0</v>
      </c>
      <c r="J17" s="60">
        <v>0</v>
      </c>
      <c r="K17" s="71">
        <f t="shared" si="0"/>
        <v>1</v>
      </c>
      <c r="L17" s="16">
        <f t="shared" ref="L17:L43" si="3">E17*$E$14+H17*$H$14+K17*$K$14</f>
        <v>1</v>
      </c>
    </row>
    <row r="18" spans="1:35" x14ac:dyDescent="0.3">
      <c r="A18" s="73"/>
      <c r="B18" s="67" t="s">
        <v>9</v>
      </c>
      <c r="C18" s="10">
        <v>300589</v>
      </c>
      <c r="D18" s="60">
        <v>300589</v>
      </c>
      <c r="E18" s="38">
        <f t="shared" si="1"/>
        <v>1</v>
      </c>
      <c r="F18" s="10">
        <v>9</v>
      </c>
      <c r="G18" s="60">
        <v>9</v>
      </c>
      <c r="H18" s="38">
        <f t="shared" si="2"/>
        <v>1</v>
      </c>
      <c r="I18" s="10">
        <v>0</v>
      </c>
      <c r="J18" s="60">
        <v>0</v>
      </c>
      <c r="K18" s="71">
        <f t="shared" si="0"/>
        <v>1</v>
      </c>
      <c r="L18" s="16">
        <f t="shared" si="3"/>
        <v>1</v>
      </c>
    </row>
    <row r="19" spans="1:35" x14ac:dyDescent="0.3">
      <c r="A19" s="73"/>
      <c r="B19" s="67" t="s">
        <v>11</v>
      </c>
      <c r="C19" s="10">
        <v>5</v>
      </c>
      <c r="D19" s="60">
        <v>5</v>
      </c>
      <c r="E19" s="38">
        <f t="shared" si="1"/>
        <v>1</v>
      </c>
      <c r="F19" s="10">
        <v>3</v>
      </c>
      <c r="G19" s="60">
        <v>1</v>
      </c>
      <c r="H19" s="38">
        <f t="shared" si="2"/>
        <v>0.33333333333333331</v>
      </c>
      <c r="I19" s="10">
        <v>1</v>
      </c>
      <c r="J19" s="60">
        <v>1</v>
      </c>
      <c r="K19" s="71">
        <f t="shared" si="0"/>
        <v>1</v>
      </c>
      <c r="L19" s="16">
        <f t="shared" si="3"/>
        <v>0.93333333333333335</v>
      </c>
    </row>
    <row r="20" spans="1:35" x14ac:dyDescent="0.3">
      <c r="A20" s="73"/>
      <c r="B20" s="67" t="s">
        <v>12</v>
      </c>
      <c r="C20" s="10">
        <v>230540</v>
      </c>
      <c r="D20" s="60">
        <v>230540</v>
      </c>
      <c r="E20" s="38">
        <f t="shared" si="1"/>
        <v>1</v>
      </c>
      <c r="F20" s="10">
        <v>4</v>
      </c>
      <c r="G20" s="60">
        <v>2</v>
      </c>
      <c r="H20" s="38">
        <f t="shared" si="2"/>
        <v>0.5</v>
      </c>
      <c r="I20" s="10">
        <v>2</v>
      </c>
      <c r="J20" s="60">
        <v>2</v>
      </c>
      <c r="K20" s="71">
        <f t="shared" si="0"/>
        <v>1</v>
      </c>
      <c r="L20" s="16">
        <f t="shared" si="3"/>
        <v>0.95000000000000007</v>
      </c>
      <c r="Q20" t="s">
        <v>67</v>
      </c>
    </row>
    <row r="21" spans="1:35" ht="15" thickBot="1" x14ac:dyDescent="0.35">
      <c r="A21" s="73"/>
      <c r="B21" s="67" t="s">
        <v>13</v>
      </c>
      <c r="C21" s="10">
        <v>59675</v>
      </c>
      <c r="D21" s="60">
        <v>59675</v>
      </c>
      <c r="E21" s="38">
        <f t="shared" si="1"/>
        <v>1</v>
      </c>
      <c r="F21" s="10">
        <v>17</v>
      </c>
      <c r="G21" s="60">
        <v>16</v>
      </c>
      <c r="H21" s="38">
        <f t="shared" si="2"/>
        <v>0.94117647058823528</v>
      </c>
      <c r="I21" s="10">
        <v>1</v>
      </c>
      <c r="J21" s="60">
        <v>0</v>
      </c>
      <c r="K21" s="71">
        <f t="shared" si="0"/>
        <v>0</v>
      </c>
      <c r="L21" s="16">
        <f t="shared" si="3"/>
        <v>0.94411764705882351</v>
      </c>
      <c r="Q21" t="s">
        <v>25</v>
      </c>
      <c r="R21" t="s">
        <v>26</v>
      </c>
      <c r="S21" t="s">
        <v>27</v>
      </c>
      <c r="T21" t="s">
        <v>28</v>
      </c>
    </row>
    <row r="22" spans="1:35" ht="15.6" thickTop="1" thickBot="1" x14ac:dyDescent="0.35">
      <c r="A22" s="74"/>
      <c r="B22" s="68" t="s">
        <v>14</v>
      </c>
      <c r="C22" s="50">
        <v>75</v>
      </c>
      <c r="D22" s="64">
        <v>75</v>
      </c>
      <c r="E22" s="39">
        <f t="shared" si="1"/>
        <v>1</v>
      </c>
      <c r="F22" s="22">
        <v>5</v>
      </c>
      <c r="G22" s="64">
        <v>3</v>
      </c>
      <c r="H22" s="39">
        <f t="shared" si="2"/>
        <v>0.6</v>
      </c>
      <c r="I22" s="22">
        <v>2</v>
      </c>
      <c r="J22" s="64">
        <v>0</v>
      </c>
      <c r="K22" s="72">
        <f t="shared" si="0"/>
        <v>0</v>
      </c>
      <c r="L22" s="21">
        <f t="shared" si="3"/>
        <v>0.90999999999999992</v>
      </c>
      <c r="P22" s="65" t="s">
        <v>4</v>
      </c>
      <c r="Q22" s="9">
        <f>E16</f>
        <v>1</v>
      </c>
      <c r="R22" s="9">
        <f>E23</f>
        <v>1</v>
      </c>
      <c r="S22" s="9">
        <f>E30</f>
        <v>1</v>
      </c>
      <c r="T22" s="9">
        <f>E37</f>
        <v>1</v>
      </c>
    </row>
    <row r="23" spans="1:35" ht="15" thickTop="1" x14ac:dyDescent="0.3">
      <c r="A23" s="73" t="s">
        <v>26</v>
      </c>
      <c r="B23" s="67" t="s">
        <v>4</v>
      </c>
      <c r="C23" s="10">
        <v>298723</v>
      </c>
      <c r="D23" s="60">
        <v>298723</v>
      </c>
      <c r="E23" s="38">
        <f t="shared" si="1"/>
        <v>1</v>
      </c>
      <c r="F23" s="66">
        <v>9</v>
      </c>
      <c r="G23" s="59">
        <v>9</v>
      </c>
      <c r="H23" s="69">
        <f t="shared" si="2"/>
        <v>1</v>
      </c>
      <c r="I23" s="66">
        <v>0</v>
      </c>
      <c r="J23" s="59">
        <v>0</v>
      </c>
      <c r="K23" s="70">
        <f t="shared" si="0"/>
        <v>1</v>
      </c>
      <c r="L23" s="16">
        <f t="shared" si="3"/>
        <v>1</v>
      </c>
      <c r="P23" s="67" t="s">
        <v>7</v>
      </c>
      <c r="Q23" s="9">
        <f t="shared" ref="Q23:Q28" si="4">E17</f>
        <v>1</v>
      </c>
      <c r="R23" s="9">
        <f t="shared" ref="R23:R28" si="5">E24</f>
        <v>1</v>
      </c>
      <c r="S23" s="9">
        <f t="shared" ref="S23:S28" si="6">E31</f>
        <v>1</v>
      </c>
      <c r="T23" s="9">
        <f t="shared" ref="T23:T28" si="7">E38</f>
        <v>1</v>
      </c>
    </row>
    <row r="24" spans="1:35" x14ac:dyDescent="0.3">
      <c r="A24" s="73"/>
      <c r="B24" s="67" t="s">
        <v>7</v>
      </c>
      <c r="C24" s="10">
        <v>227783</v>
      </c>
      <c r="D24" s="60">
        <v>227783</v>
      </c>
      <c r="E24" s="38">
        <f t="shared" ref="E24:E25" si="8">C24/D24</f>
        <v>1</v>
      </c>
      <c r="F24" s="10">
        <v>9</v>
      </c>
      <c r="G24" s="60">
        <v>9</v>
      </c>
      <c r="H24" s="38">
        <f t="shared" si="2"/>
        <v>1</v>
      </c>
      <c r="I24" s="10">
        <v>0</v>
      </c>
      <c r="J24" s="60">
        <v>0</v>
      </c>
      <c r="K24" s="71">
        <f t="shared" si="0"/>
        <v>1</v>
      </c>
      <c r="L24" s="16">
        <f t="shared" ref="L24:L25" si="9">E24*$E$14+H24*$H$14+K24*$K$14</f>
        <v>1</v>
      </c>
      <c r="P24" s="67" t="s">
        <v>9</v>
      </c>
      <c r="Q24" s="9">
        <f t="shared" si="4"/>
        <v>1</v>
      </c>
      <c r="R24" s="9">
        <f t="shared" si="5"/>
        <v>1</v>
      </c>
      <c r="S24" s="9">
        <f t="shared" si="6"/>
        <v>1</v>
      </c>
      <c r="T24" s="9">
        <f t="shared" si="7"/>
        <v>1</v>
      </c>
    </row>
    <row r="25" spans="1:35" x14ac:dyDescent="0.3">
      <c r="A25" s="73"/>
      <c r="B25" s="67" t="s">
        <v>9</v>
      </c>
      <c r="C25" s="10">
        <v>300589</v>
      </c>
      <c r="D25" s="60">
        <v>300589</v>
      </c>
      <c r="E25" s="38">
        <f t="shared" si="8"/>
        <v>1</v>
      </c>
      <c r="F25" s="10">
        <v>9</v>
      </c>
      <c r="G25" s="60">
        <v>9</v>
      </c>
      <c r="H25" s="38">
        <f t="shared" si="2"/>
        <v>1</v>
      </c>
      <c r="I25" s="10">
        <v>0</v>
      </c>
      <c r="J25" s="60">
        <v>0</v>
      </c>
      <c r="K25" s="71">
        <f t="shared" si="0"/>
        <v>1</v>
      </c>
      <c r="L25" s="16">
        <f t="shared" si="9"/>
        <v>1</v>
      </c>
      <c r="P25" s="67" t="s">
        <v>11</v>
      </c>
      <c r="Q25" s="9">
        <f t="shared" si="4"/>
        <v>1</v>
      </c>
      <c r="R25" s="9">
        <f t="shared" si="5"/>
        <v>1</v>
      </c>
      <c r="S25" s="9">
        <f t="shared" si="6"/>
        <v>1</v>
      </c>
      <c r="T25" s="9">
        <f t="shared" si="7"/>
        <v>1</v>
      </c>
    </row>
    <row r="26" spans="1:35" x14ac:dyDescent="0.3">
      <c r="A26" s="73"/>
      <c r="B26" s="67" t="s">
        <v>11</v>
      </c>
      <c r="C26" s="10">
        <v>5</v>
      </c>
      <c r="D26" s="60">
        <v>5</v>
      </c>
      <c r="E26" s="38">
        <f t="shared" si="1"/>
        <v>1</v>
      </c>
      <c r="F26" s="10">
        <v>2</v>
      </c>
      <c r="G26" s="60">
        <v>2</v>
      </c>
      <c r="H26" s="38">
        <f>G26/F26</f>
        <v>1</v>
      </c>
      <c r="I26" s="10">
        <v>1</v>
      </c>
      <c r="J26" s="60">
        <v>1</v>
      </c>
      <c r="K26" s="71">
        <f t="shared" si="0"/>
        <v>1</v>
      </c>
      <c r="L26" s="16">
        <f t="shared" si="3"/>
        <v>1</v>
      </c>
      <c r="P26" s="67" t="s">
        <v>12</v>
      </c>
      <c r="Q26" s="9">
        <f t="shared" si="4"/>
        <v>1</v>
      </c>
      <c r="R26" s="9">
        <f t="shared" si="5"/>
        <v>1</v>
      </c>
      <c r="S26" s="9">
        <f t="shared" si="6"/>
        <v>1</v>
      </c>
      <c r="T26" s="9">
        <f t="shared" si="7"/>
        <v>1</v>
      </c>
    </row>
    <row r="27" spans="1:35" x14ac:dyDescent="0.3">
      <c r="A27" s="73"/>
      <c r="B27" s="67" t="s">
        <v>12</v>
      </c>
      <c r="C27" s="10">
        <v>230540</v>
      </c>
      <c r="D27" s="60">
        <v>230540</v>
      </c>
      <c r="E27" s="38">
        <f t="shared" si="1"/>
        <v>1</v>
      </c>
      <c r="F27" s="10">
        <v>3</v>
      </c>
      <c r="G27" s="60">
        <v>3</v>
      </c>
      <c r="H27" s="38">
        <f>G27/F27</f>
        <v>1</v>
      </c>
      <c r="I27" s="10">
        <v>2</v>
      </c>
      <c r="J27" s="60">
        <v>2</v>
      </c>
      <c r="K27" s="71">
        <f t="shared" si="0"/>
        <v>1</v>
      </c>
      <c r="L27" s="16">
        <f t="shared" si="3"/>
        <v>1</v>
      </c>
      <c r="P27" s="67" t="s">
        <v>13</v>
      </c>
      <c r="Q27" s="9">
        <f t="shared" si="4"/>
        <v>1</v>
      </c>
      <c r="R27" s="9">
        <f t="shared" si="5"/>
        <v>1</v>
      </c>
      <c r="S27" s="9">
        <f t="shared" si="6"/>
        <v>1</v>
      </c>
      <c r="T27" s="9">
        <f t="shared" si="7"/>
        <v>1</v>
      </c>
      <c r="AI27" s="18"/>
    </row>
    <row r="28" spans="1:35" ht="15" thickBot="1" x14ac:dyDescent="0.35">
      <c r="A28" s="73"/>
      <c r="B28" s="67" t="s">
        <v>13</v>
      </c>
      <c r="C28" s="10">
        <v>59675</v>
      </c>
      <c r="D28" s="60">
        <v>59675</v>
      </c>
      <c r="E28" s="38">
        <f t="shared" si="1"/>
        <v>1</v>
      </c>
      <c r="F28" s="10">
        <v>17</v>
      </c>
      <c r="G28" s="60">
        <v>17</v>
      </c>
      <c r="H28" s="38">
        <f t="shared" si="2"/>
        <v>1</v>
      </c>
      <c r="I28" s="10">
        <v>1</v>
      </c>
      <c r="J28" s="60">
        <v>0</v>
      </c>
      <c r="K28" s="71">
        <f t="shared" si="0"/>
        <v>0</v>
      </c>
      <c r="L28" s="16">
        <f t="shared" si="3"/>
        <v>0.95</v>
      </c>
      <c r="M28" s="12"/>
      <c r="N28" s="12"/>
      <c r="P28" s="68" t="s">
        <v>14</v>
      </c>
      <c r="Q28" s="9">
        <f t="shared" si="4"/>
        <v>1</v>
      </c>
      <c r="R28" s="9">
        <f t="shared" si="5"/>
        <v>1</v>
      </c>
      <c r="S28" s="9">
        <f t="shared" si="6"/>
        <v>1</v>
      </c>
      <c r="T28" s="9">
        <f t="shared" si="7"/>
        <v>1</v>
      </c>
      <c r="AI28" s="12"/>
    </row>
    <row r="29" spans="1:35" ht="15.6" thickTop="1" thickBot="1" x14ac:dyDescent="0.35">
      <c r="A29" s="74"/>
      <c r="B29" s="68" t="s">
        <v>14</v>
      </c>
      <c r="C29" s="50">
        <v>75</v>
      </c>
      <c r="D29" s="64">
        <v>75</v>
      </c>
      <c r="E29" s="39">
        <f t="shared" si="1"/>
        <v>1</v>
      </c>
      <c r="F29" s="22">
        <v>5</v>
      </c>
      <c r="G29" s="64">
        <v>3</v>
      </c>
      <c r="H29" s="39">
        <f t="shared" si="2"/>
        <v>0.6</v>
      </c>
      <c r="I29" s="22">
        <v>2</v>
      </c>
      <c r="J29" s="64">
        <v>2</v>
      </c>
      <c r="K29" s="72">
        <f t="shared" si="0"/>
        <v>1</v>
      </c>
      <c r="L29" s="21">
        <f t="shared" si="3"/>
        <v>0.96</v>
      </c>
      <c r="M29" s="9"/>
      <c r="N29" s="9"/>
      <c r="P29" s="67" t="s">
        <v>70</v>
      </c>
      <c r="Q29" s="9">
        <f>AVERAGE(Q22:Q28)</f>
        <v>1</v>
      </c>
      <c r="R29" s="9">
        <f t="shared" ref="R29:T29" si="10">AVERAGE(R22:R28)</f>
        <v>1</v>
      </c>
      <c r="S29" s="9">
        <f t="shared" si="10"/>
        <v>1</v>
      </c>
      <c r="T29" s="9">
        <f t="shared" si="10"/>
        <v>1</v>
      </c>
      <c r="AI29" s="9"/>
    </row>
    <row r="30" spans="1:35" ht="15" thickTop="1" x14ac:dyDescent="0.3">
      <c r="A30" s="73" t="s">
        <v>27</v>
      </c>
      <c r="B30" s="67" t="s">
        <v>4</v>
      </c>
      <c r="C30" s="10">
        <v>298723</v>
      </c>
      <c r="D30" s="60">
        <v>298723</v>
      </c>
      <c r="E30" s="38">
        <f t="shared" si="1"/>
        <v>1</v>
      </c>
      <c r="F30" s="66">
        <v>9</v>
      </c>
      <c r="G30" s="59">
        <v>9</v>
      </c>
      <c r="H30" s="69">
        <f t="shared" si="2"/>
        <v>1</v>
      </c>
      <c r="I30" s="66">
        <v>0</v>
      </c>
      <c r="J30" s="59">
        <v>0</v>
      </c>
      <c r="K30" s="70">
        <f t="shared" si="0"/>
        <v>1</v>
      </c>
      <c r="L30" s="16">
        <f t="shared" si="3"/>
        <v>1</v>
      </c>
      <c r="M30" s="9"/>
      <c r="N30" s="9"/>
      <c r="AI30" s="9"/>
    </row>
    <row r="31" spans="1:35" x14ac:dyDescent="0.3">
      <c r="A31" s="73"/>
      <c r="B31" s="67" t="s">
        <v>7</v>
      </c>
      <c r="C31" s="10">
        <v>227783</v>
      </c>
      <c r="D31" s="60">
        <v>227783</v>
      </c>
      <c r="E31" s="38">
        <f t="shared" ref="E31:E32" si="11">C31/D31</f>
        <v>1</v>
      </c>
      <c r="F31" s="10">
        <v>9</v>
      </c>
      <c r="G31" s="60">
        <v>9</v>
      </c>
      <c r="H31" s="38">
        <f t="shared" si="2"/>
        <v>1</v>
      </c>
      <c r="I31" s="10">
        <v>0</v>
      </c>
      <c r="J31" s="60">
        <v>0</v>
      </c>
      <c r="K31" s="71">
        <f t="shared" si="0"/>
        <v>1</v>
      </c>
      <c r="L31" s="16">
        <f t="shared" ref="L31:L32" si="12">E31*$E$14+H31*$H$14+K31*$K$14</f>
        <v>1</v>
      </c>
      <c r="M31" s="9"/>
      <c r="N31" s="9"/>
      <c r="Q31" t="s">
        <v>68</v>
      </c>
      <c r="AI31" s="9"/>
    </row>
    <row r="32" spans="1:35" ht="15" thickBot="1" x14ac:dyDescent="0.35">
      <c r="A32" s="73"/>
      <c r="B32" s="67" t="s">
        <v>9</v>
      </c>
      <c r="C32" s="10">
        <v>300589</v>
      </c>
      <c r="D32" s="60">
        <v>300589</v>
      </c>
      <c r="E32" s="38">
        <f t="shared" si="11"/>
        <v>1</v>
      </c>
      <c r="F32" s="10">
        <v>9</v>
      </c>
      <c r="G32" s="60">
        <v>9</v>
      </c>
      <c r="H32" s="38">
        <f t="shared" si="2"/>
        <v>1</v>
      </c>
      <c r="I32" s="10">
        <v>0</v>
      </c>
      <c r="J32" s="60">
        <v>0</v>
      </c>
      <c r="K32" s="71">
        <f t="shared" si="0"/>
        <v>1</v>
      </c>
      <c r="L32" s="16">
        <f t="shared" si="12"/>
        <v>1</v>
      </c>
      <c r="M32" s="9"/>
      <c r="N32" s="9"/>
      <c r="Q32" t="s">
        <v>25</v>
      </c>
      <c r="R32" t="s">
        <v>26</v>
      </c>
      <c r="S32" t="s">
        <v>27</v>
      </c>
      <c r="T32" t="s">
        <v>28</v>
      </c>
      <c r="AI32" s="9"/>
    </row>
    <row r="33" spans="1:20" ht="15" thickTop="1" x14ac:dyDescent="0.3">
      <c r="A33" s="73"/>
      <c r="B33" s="67" t="s">
        <v>11</v>
      </c>
      <c r="C33" s="10">
        <v>5</v>
      </c>
      <c r="D33" s="60">
        <v>5</v>
      </c>
      <c r="E33" s="38">
        <f t="shared" si="1"/>
        <v>1</v>
      </c>
      <c r="F33" s="10">
        <v>3</v>
      </c>
      <c r="G33" s="60">
        <v>1</v>
      </c>
      <c r="H33" s="38">
        <f t="shared" si="2"/>
        <v>0.33333333333333331</v>
      </c>
      <c r="I33" s="10">
        <v>1</v>
      </c>
      <c r="J33" s="60">
        <v>1</v>
      </c>
      <c r="K33" s="71">
        <f t="shared" si="0"/>
        <v>1</v>
      </c>
      <c r="L33" s="16">
        <f t="shared" si="3"/>
        <v>0.93333333333333335</v>
      </c>
      <c r="P33" s="65" t="s">
        <v>4</v>
      </c>
      <c r="Q33" s="9">
        <f t="shared" ref="Q33:Q39" si="13">H16</f>
        <v>1</v>
      </c>
      <c r="R33" s="9">
        <f>H23</f>
        <v>1</v>
      </c>
      <c r="S33" s="9">
        <f>H30</f>
        <v>1</v>
      </c>
      <c r="T33" s="9">
        <f>H37</f>
        <v>1</v>
      </c>
    </row>
    <row r="34" spans="1:20" x14ac:dyDescent="0.3">
      <c r="A34" s="73"/>
      <c r="B34" s="67" t="s">
        <v>12</v>
      </c>
      <c r="C34" s="10">
        <v>230540</v>
      </c>
      <c r="D34" s="60">
        <v>230540</v>
      </c>
      <c r="E34" s="38">
        <f t="shared" si="1"/>
        <v>1</v>
      </c>
      <c r="F34" s="10">
        <v>4</v>
      </c>
      <c r="G34" s="60">
        <v>2</v>
      </c>
      <c r="H34" s="38">
        <f t="shared" si="2"/>
        <v>0.5</v>
      </c>
      <c r="I34" s="10">
        <v>2</v>
      </c>
      <c r="J34" s="60">
        <v>2</v>
      </c>
      <c r="K34" s="71">
        <f t="shared" si="0"/>
        <v>1</v>
      </c>
      <c r="L34" s="16">
        <f t="shared" si="3"/>
        <v>0.95000000000000007</v>
      </c>
      <c r="P34" s="67" t="s">
        <v>7</v>
      </c>
      <c r="Q34" s="9">
        <f t="shared" si="13"/>
        <v>1</v>
      </c>
      <c r="R34" s="9">
        <f t="shared" ref="R34:R39" si="14">H24</f>
        <v>1</v>
      </c>
      <c r="S34" s="9">
        <f t="shared" ref="S34:S39" si="15">H31</f>
        <v>1</v>
      </c>
      <c r="T34" s="9">
        <f t="shared" ref="T34:T39" si="16">H38</f>
        <v>1</v>
      </c>
    </row>
    <row r="35" spans="1:20" x14ac:dyDescent="0.3">
      <c r="A35" s="73"/>
      <c r="B35" s="67" t="s">
        <v>13</v>
      </c>
      <c r="C35" s="10">
        <v>59675</v>
      </c>
      <c r="D35" s="60">
        <v>59675</v>
      </c>
      <c r="E35" s="38">
        <f t="shared" si="1"/>
        <v>1</v>
      </c>
      <c r="F35" s="10">
        <v>17</v>
      </c>
      <c r="G35" s="60">
        <v>17</v>
      </c>
      <c r="H35" s="38">
        <f t="shared" si="2"/>
        <v>1</v>
      </c>
      <c r="I35" s="10">
        <v>2</v>
      </c>
      <c r="J35" s="60">
        <v>2</v>
      </c>
      <c r="K35" s="71">
        <f t="shared" si="0"/>
        <v>1</v>
      </c>
      <c r="L35" s="16">
        <f t="shared" si="3"/>
        <v>1</v>
      </c>
      <c r="P35" s="67" t="s">
        <v>9</v>
      </c>
      <c r="Q35" s="9">
        <f t="shared" si="13"/>
        <v>1</v>
      </c>
      <c r="R35" s="9">
        <f t="shared" si="14"/>
        <v>1</v>
      </c>
      <c r="S35" s="9">
        <f t="shared" si="15"/>
        <v>1</v>
      </c>
      <c r="T35" s="9">
        <f t="shared" si="16"/>
        <v>1</v>
      </c>
    </row>
    <row r="36" spans="1:20" ht="15" thickBot="1" x14ac:dyDescent="0.35">
      <c r="A36" s="74"/>
      <c r="B36" s="68" t="s">
        <v>14</v>
      </c>
      <c r="C36" s="50">
        <v>75</v>
      </c>
      <c r="D36" s="64">
        <v>75</v>
      </c>
      <c r="E36" s="39">
        <f t="shared" si="1"/>
        <v>1</v>
      </c>
      <c r="F36" s="22">
        <v>4</v>
      </c>
      <c r="G36" s="64">
        <v>4</v>
      </c>
      <c r="H36" s="39">
        <f t="shared" si="2"/>
        <v>1</v>
      </c>
      <c r="I36" s="22">
        <v>2</v>
      </c>
      <c r="J36" s="64">
        <v>2</v>
      </c>
      <c r="K36" s="72">
        <f t="shared" si="0"/>
        <v>1</v>
      </c>
      <c r="L36" s="21">
        <f t="shared" si="3"/>
        <v>1</v>
      </c>
      <c r="M36" s="12"/>
      <c r="N36" s="12"/>
      <c r="P36" s="67" t="s">
        <v>11</v>
      </c>
      <c r="Q36" s="9">
        <f t="shared" si="13"/>
        <v>0.33333333333333331</v>
      </c>
      <c r="R36" s="9">
        <f t="shared" si="14"/>
        <v>1</v>
      </c>
      <c r="S36" s="9">
        <f t="shared" si="15"/>
        <v>0.33333333333333331</v>
      </c>
      <c r="T36" s="9">
        <f t="shared" si="16"/>
        <v>0.33333333333333331</v>
      </c>
    </row>
    <row r="37" spans="1:20" ht="15" thickTop="1" x14ac:dyDescent="0.3">
      <c r="A37" s="75" t="s">
        <v>28</v>
      </c>
      <c r="B37" s="67" t="s">
        <v>4</v>
      </c>
      <c r="C37" s="10">
        <v>298723</v>
      </c>
      <c r="D37" s="60">
        <v>298723</v>
      </c>
      <c r="E37" s="38">
        <f t="shared" si="1"/>
        <v>1</v>
      </c>
      <c r="F37" s="66">
        <v>9</v>
      </c>
      <c r="G37" s="59">
        <v>9</v>
      </c>
      <c r="H37" s="69">
        <f t="shared" si="2"/>
        <v>1</v>
      </c>
      <c r="I37" s="66">
        <v>0</v>
      </c>
      <c r="J37" s="59">
        <v>0</v>
      </c>
      <c r="K37" s="70">
        <f t="shared" si="0"/>
        <v>1</v>
      </c>
      <c r="L37" s="16">
        <f t="shared" si="3"/>
        <v>1</v>
      </c>
      <c r="P37" s="67" t="s">
        <v>12</v>
      </c>
      <c r="Q37" s="9">
        <f t="shared" si="13"/>
        <v>0.5</v>
      </c>
      <c r="R37" s="9">
        <f t="shared" si="14"/>
        <v>1</v>
      </c>
      <c r="S37" s="9">
        <f t="shared" si="15"/>
        <v>0.5</v>
      </c>
      <c r="T37" s="9">
        <f t="shared" si="16"/>
        <v>1</v>
      </c>
    </row>
    <row r="38" spans="1:20" x14ac:dyDescent="0.3">
      <c r="A38" s="75"/>
      <c r="B38" s="67" t="s">
        <v>7</v>
      </c>
      <c r="C38" s="10">
        <v>227783</v>
      </c>
      <c r="D38" s="60">
        <v>227783</v>
      </c>
      <c r="E38" s="38">
        <f t="shared" ref="E38:E39" si="17">C38/D38</f>
        <v>1</v>
      </c>
      <c r="F38" s="10">
        <v>9</v>
      </c>
      <c r="G38" s="60">
        <v>9</v>
      </c>
      <c r="H38" s="38">
        <f t="shared" si="2"/>
        <v>1</v>
      </c>
      <c r="I38" s="10">
        <v>0</v>
      </c>
      <c r="J38" s="60">
        <v>0</v>
      </c>
      <c r="K38" s="71">
        <f t="shared" si="0"/>
        <v>1</v>
      </c>
      <c r="L38" s="16">
        <f t="shared" ref="L38:L39" si="18">E38*$E$14+H38*$H$14+K38*$K$14</f>
        <v>1</v>
      </c>
      <c r="P38" s="67" t="s">
        <v>13</v>
      </c>
      <c r="Q38" s="9">
        <f t="shared" si="13"/>
        <v>0.94117647058823528</v>
      </c>
      <c r="R38" s="9">
        <f t="shared" si="14"/>
        <v>1</v>
      </c>
      <c r="S38" s="9">
        <f t="shared" si="15"/>
        <v>1</v>
      </c>
      <c r="T38" s="9">
        <f t="shared" si="16"/>
        <v>1</v>
      </c>
    </row>
    <row r="39" spans="1:20" ht="15" thickBot="1" x14ac:dyDescent="0.35">
      <c r="A39" s="75"/>
      <c r="B39" s="67" t="s">
        <v>9</v>
      </c>
      <c r="C39" s="10">
        <v>300589</v>
      </c>
      <c r="D39" s="60">
        <v>300589</v>
      </c>
      <c r="E39" s="38">
        <f t="shared" si="17"/>
        <v>1</v>
      </c>
      <c r="F39" s="10">
        <v>9</v>
      </c>
      <c r="G39" s="60">
        <v>9</v>
      </c>
      <c r="H39" s="38">
        <f t="shared" si="2"/>
        <v>1</v>
      </c>
      <c r="I39" s="10">
        <v>0</v>
      </c>
      <c r="J39" s="60">
        <v>0</v>
      </c>
      <c r="K39" s="71">
        <f t="shared" si="0"/>
        <v>1</v>
      </c>
      <c r="L39" s="16">
        <f t="shared" si="18"/>
        <v>1</v>
      </c>
      <c r="P39" s="68" t="s">
        <v>14</v>
      </c>
      <c r="Q39" s="9">
        <f t="shared" si="13"/>
        <v>0.6</v>
      </c>
      <c r="R39" s="9">
        <f t="shared" si="14"/>
        <v>0.6</v>
      </c>
      <c r="S39" s="9">
        <f t="shared" si="15"/>
        <v>1</v>
      </c>
      <c r="T39" s="9">
        <f t="shared" si="16"/>
        <v>0.6</v>
      </c>
    </row>
    <row r="40" spans="1:20" ht="15" thickTop="1" x14ac:dyDescent="0.3">
      <c r="A40" s="75"/>
      <c r="B40" s="67" t="s">
        <v>11</v>
      </c>
      <c r="C40" s="10">
        <v>5</v>
      </c>
      <c r="D40" s="60">
        <v>5</v>
      </c>
      <c r="E40" s="38">
        <f t="shared" si="1"/>
        <v>1</v>
      </c>
      <c r="F40" s="10">
        <v>3</v>
      </c>
      <c r="G40" s="60">
        <v>1</v>
      </c>
      <c r="H40" s="38">
        <f t="shared" si="2"/>
        <v>0.33333333333333331</v>
      </c>
      <c r="I40" s="10">
        <v>1</v>
      </c>
      <c r="J40" s="60">
        <v>1</v>
      </c>
      <c r="K40" s="71">
        <f>IF(I40=J40,1,J40/I40)</f>
        <v>1</v>
      </c>
      <c r="L40" s="16">
        <f t="shared" si="3"/>
        <v>0.93333333333333335</v>
      </c>
      <c r="P40" s="67" t="s">
        <v>70</v>
      </c>
      <c r="Q40" s="9">
        <f>AVERAGE(Q33:Q39)</f>
        <v>0.76778711484593831</v>
      </c>
      <c r="R40" s="9">
        <f t="shared" ref="R40:T40" si="19">AVERAGE(R33:R39)</f>
        <v>0.94285714285714284</v>
      </c>
      <c r="S40" s="9">
        <f t="shared" si="19"/>
        <v>0.83333333333333337</v>
      </c>
      <c r="T40" s="9">
        <f t="shared" si="19"/>
        <v>0.84761904761904761</v>
      </c>
    </row>
    <row r="41" spans="1:20" x14ac:dyDescent="0.3">
      <c r="A41" s="75"/>
      <c r="B41" s="67" t="s">
        <v>12</v>
      </c>
      <c r="C41" s="10">
        <v>230540</v>
      </c>
      <c r="D41" s="60">
        <v>230540</v>
      </c>
      <c r="E41" s="38">
        <f t="shared" si="1"/>
        <v>1</v>
      </c>
      <c r="F41" s="10">
        <v>3</v>
      </c>
      <c r="G41" s="60">
        <v>3</v>
      </c>
      <c r="H41" s="38">
        <f t="shared" si="2"/>
        <v>1</v>
      </c>
      <c r="I41" s="10">
        <v>2</v>
      </c>
      <c r="J41" s="60">
        <v>2</v>
      </c>
      <c r="K41" s="71">
        <f t="shared" ref="K41:K43" si="20">IF(I41=J41,1,J41/I41)</f>
        <v>1</v>
      </c>
      <c r="L41" s="16">
        <f t="shared" si="3"/>
        <v>1</v>
      </c>
    </row>
    <row r="42" spans="1:20" x14ac:dyDescent="0.3">
      <c r="A42" s="75"/>
      <c r="B42" s="67" t="s">
        <v>13</v>
      </c>
      <c r="C42" s="10">
        <v>59675</v>
      </c>
      <c r="D42" s="60">
        <v>59675</v>
      </c>
      <c r="E42" s="38">
        <f t="shared" si="1"/>
        <v>1</v>
      </c>
      <c r="F42" s="10">
        <v>17</v>
      </c>
      <c r="G42" s="60">
        <v>17</v>
      </c>
      <c r="H42" s="38">
        <f t="shared" si="2"/>
        <v>1</v>
      </c>
      <c r="I42" s="10">
        <v>1</v>
      </c>
      <c r="J42" s="60">
        <v>0</v>
      </c>
      <c r="K42" s="71">
        <f t="shared" si="20"/>
        <v>0</v>
      </c>
      <c r="L42" s="16">
        <f t="shared" si="3"/>
        <v>0.95</v>
      </c>
      <c r="Q42" t="s">
        <v>69</v>
      </c>
    </row>
    <row r="43" spans="1:20" ht="15" thickBot="1" x14ac:dyDescent="0.35">
      <c r="A43" s="76"/>
      <c r="B43" s="68" t="s">
        <v>14</v>
      </c>
      <c r="C43" s="22">
        <v>75</v>
      </c>
      <c r="D43" s="64">
        <v>75</v>
      </c>
      <c r="E43" s="39">
        <f t="shared" si="1"/>
        <v>1</v>
      </c>
      <c r="F43" s="22">
        <v>5</v>
      </c>
      <c r="G43" s="64">
        <v>3</v>
      </c>
      <c r="H43" s="39">
        <f t="shared" si="2"/>
        <v>0.6</v>
      </c>
      <c r="I43" s="22">
        <v>3</v>
      </c>
      <c r="J43" s="64">
        <v>1</v>
      </c>
      <c r="K43" s="72">
        <f t="shared" si="20"/>
        <v>0.33333333333333331</v>
      </c>
      <c r="L43" s="21">
        <f t="shared" si="3"/>
        <v>0.92666666666666664</v>
      </c>
      <c r="Q43" t="s">
        <v>25</v>
      </c>
      <c r="R43" t="s">
        <v>26</v>
      </c>
      <c r="S43" t="s">
        <v>27</v>
      </c>
      <c r="T43" t="s">
        <v>28</v>
      </c>
    </row>
    <row r="44" spans="1:20" ht="15" thickTop="1" x14ac:dyDescent="0.3">
      <c r="P44" s="65" t="s">
        <v>4</v>
      </c>
      <c r="Q44" s="9">
        <f>K16</f>
        <v>1</v>
      </c>
      <c r="R44" s="9">
        <f>K23</f>
        <v>1</v>
      </c>
      <c r="S44" s="9">
        <f>K30</f>
        <v>1</v>
      </c>
      <c r="T44" s="9">
        <f>K37</f>
        <v>1</v>
      </c>
    </row>
    <row r="45" spans="1:20" x14ac:dyDescent="0.3">
      <c r="P45" s="67" t="s">
        <v>7</v>
      </c>
      <c r="Q45" s="9">
        <f t="shared" ref="Q45:Q50" si="21">K17</f>
        <v>1</v>
      </c>
      <c r="R45" s="9">
        <f t="shared" ref="R45:R50" si="22">K24</f>
        <v>1</v>
      </c>
      <c r="S45" s="9">
        <f t="shared" ref="S45:S50" si="23">K31</f>
        <v>1</v>
      </c>
      <c r="T45" s="9">
        <f t="shared" ref="T45:T50" si="24">K38</f>
        <v>1</v>
      </c>
    </row>
    <row r="46" spans="1:20" x14ac:dyDescent="0.3">
      <c r="P46" s="67" t="s">
        <v>9</v>
      </c>
      <c r="Q46" s="9">
        <f t="shared" si="21"/>
        <v>1</v>
      </c>
      <c r="R46" s="9">
        <f t="shared" si="22"/>
        <v>1</v>
      </c>
      <c r="S46" s="9">
        <f t="shared" si="23"/>
        <v>1</v>
      </c>
      <c r="T46" s="9">
        <f t="shared" si="24"/>
        <v>1</v>
      </c>
    </row>
    <row r="47" spans="1:20" x14ac:dyDescent="0.3">
      <c r="P47" s="67" t="s">
        <v>11</v>
      </c>
      <c r="Q47" s="9">
        <f t="shared" si="21"/>
        <v>1</v>
      </c>
      <c r="R47" s="9">
        <f t="shared" si="22"/>
        <v>1</v>
      </c>
      <c r="S47" s="9">
        <f t="shared" si="23"/>
        <v>1</v>
      </c>
      <c r="T47" s="9">
        <f t="shared" si="24"/>
        <v>1</v>
      </c>
    </row>
    <row r="48" spans="1:20" x14ac:dyDescent="0.3">
      <c r="P48" s="67" t="s">
        <v>12</v>
      </c>
      <c r="Q48" s="9">
        <f t="shared" si="21"/>
        <v>1</v>
      </c>
      <c r="R48" s="9">
        <f t="shared" si="22"/>
        <v>1</v>
      </c>
      <c r="S48" s="9">
        <f t="shared" si="23"/>
        <v>1</v>
      </c>
      <c r="T48" s="9">
        <f t="shared" si="24"/>
        <v>1</v>
      </c>
    </row>
    <row r="49" spans="16:20" x14ac:dyDescent="0.3">
      <c r="P49" s="67" t="s">
        <v>13</v>
      </c>
      <c r="Q49" s="9">
        <f t="shared" si="21"/>
        <v>0</v>
      </c>
      <c r="R49" s="9">
        <f t="shared" si="22"/>
        <v>0</v>
      </c>
      <c r="S49" s="9">
        <f t="shared" si="23"/>
        <v>1</v>
      </c>
      <c r="T49" s="9">
        <f t="shared" si="24"/>
        <v>0</v>
      </c>
    </row>
    <row r="50" spans="16:20" ht="15" thickBot="1" x14ac:dyDescent="0.35">
      <c r="P50" s="68" t="s">
        <v>14</v>
      </c>
      <c r="Q50" s="9">
        <f t="shared" si="21"/>
        <v>0</v>
      </c>
      <c r="R50" s="9">
        <f t="shared" si="22"/>
        <v>1</v>
      </c>
      <c r="S50" s="9">
        <f t="shared" si="23"/>
        <v>1</v>
      </c>
      <c r="T50" s="9">
        <f t="shared" si="24"/>
        <v>0.33333333333333331</v>
      </c>
    </row>
    <row r="51" spans="16:20" ht="15" thickTop="1" x14ac:dyDescent="0.3">
      <c r="P51" s="67" t="s">
        <v>70</v>
      </c>
      <c r="Q51" s="9">
        <f>AVERAGE(Q44:Q50)</f>
        <v>0.7142857142857143</v>
      </c>
      <c r="R51" s="9">
        <f t="shared" ref="R51:T51" si="25">AVERAGE(R44:R50)</f>
        <v>0.8571428571428571</v>
      </c>
      <c r="S51" s="9">
        <f t="shared" si="25"/>
        <v>1</v>
      </c>
      <c r="T51" s="9">
        <f t="shared" si="25"/>
        <v>0.76190476190476186</v>
      </c>
    </row>
  </sheetData>
  <mergeCells count="14">
    <mergeCell ref="A1:A3"/>
    <mergeCell ref="G1:N1"/>
    <mergeCell ref="G2:H2"/>
    <mergeCell ref="F14:G14"/>
    <mergeCell ref="I14:J14"/>
    <mergeCell ref="I2:J2"/>
    <mergeCell ref="K2:L2"/>
    <mergeCell ref="M2:N2"/>
    <mergeCell ref="B1:F2"/>
    <mergeCell ref="A16:A22"/>
    <mergeCell ref="A23:A29"/>
    <mergeCell ref="A30:A36"/>
    <mergeCell ref="A37:A43"/>
    <mergeCell ref="C14:D14"/>
  </mergeCells>
  <phoneticPr fontId="2" type="noConversion"/>
  <conditionalFormatting sqref="C9:F9">
    <cfRule type="colorScale" priority="2">
      <colorScale>
        <cfvo type="min"/>
        <cfvo type="percentile" val="50"/>
        <cfvo type="max"/>
        <color rgb="FF63BE7B"/>
        <color rgb="FFFFEB84"/>
        <color rgb="FFF8696B"/>
      </colorScale>
    </cfRule>
  </conditionalFormatting>
  <conditionalFormatting sqref="C10:F10">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D1C61-E968-4535-8673-345CD3D5567D}">
  <dimension ref="A1:AJ57"/>
  <sheetViews>
    <sheetView topLeftCell="P42" zoomScale="133" zoomScaleNormal="85" workbookViewId="0">
      <selection activeCell="R51" sqref="R51:V54"/>
    </sheetView>
  </sheetViews>
  <sheetFormatPr defaultRowHeight="14.4" x14ac:dyDescent="0.3"/>
  <cols>
    <col min="1" max="1" width="12.21875" bestFit="1" customWidth="1"/>
    <col min="4" max="4" width="12.21875" bestFit="1" customWidth="1"/>
    <col min="18" max="21" width="9.21875" bestFit="1" customWidth="1"/>
  </cols>
  <sheetData>
    <row r="1" spans="1:36" x14ac:dyDescent="0.3">
      <c r="B1" s="88" t="s">
        <v>37</v>
      </c>
      <c r="C1" s="78"/>
      <c r="D1" s="78"/>
      <c r="E1" s="78"/>
      <c r="F1" s="78"/>
      <c r="G1" s="78"/>
      <c r="H1" s="78"/>
      <c r="I1" s="78"/>
      <c r="J1" s="78"/>
      <c r="K1" s="78"/>
      <c r="L1" s="78"/>
      <c r="M1" s="78"/>
      <c r="N1" s="78"/>
      <c r="O1" s="78"/>
      <c r="P1" s="78"/>
      <c r="Q1" s="78"/>
      <c r="R1" s="78"/>
      <c r="S1" s="78"/>
      <c r="T1" s="78"/>
      <c r="U1" s="78"/>
      <c r="V1" s="78"/>
      <c r="W1" s="78"/>
      <c r="X1" s="78"/>
      <c r="Y1" s="89"/>
    </row>
    <row r="2" spans="1:36" x14ac:dyDescent="0.3">
      <c r="B2" s="82" t="s">
        <v>25</v>
      </c>
      <c r="C2" s="77"/>
      <c r="D2" s="77"/>
      <c r="E2" s="77"/>
      <c r="F2" s="77"/>
      <c r="G2" s="87"/>
      <c r="H2" s="90" t="s">
        <v>26</v>
      </c>
      <c r="I2" s="77"/>
      <c r="J2" s="77"/>
      <c r="K2" s="77"/>
      <c r="L2" s="77"/>
      <c r="M2" s="87"/>
      <c r="N2" s="90" t="s">
        <v>27</v>
      </c>
      <c r="O2" s="77"/>
      <c r="P2" s="77"/>
      <c r="Q2" s="77"/>
      <c r="R2" s="77"/>
      <c r="S2" s="87"/>
      <c r="T2" s="90" t="s">
        <v>28</v>
      </c>
      <c r="U2" s="77"/>
      <c r="V2" s="77"/>
      <c r="W2" s="77"/>
      <c r="X2" s="77"/>
      <c r="Y2" s="81"/>
    </row>
    <row r="3" spans="1:36" ht="15" thickBot="1" x14ac:dyDescent="0.35">
      <c r="B3" s="11" t="s">
        <v>38</v>
      </c>
      <c r="C3" s="11" t="s">
        <v>39</v>
      </c>
      <c r="D3" s="11" t="s">
        <v>35</v>
      </c>
      <c r="E3" s="11" t="s">
        <v>36</v>
      </c>
      <c r="F3" s="41" t="s">
        <v>43</v>
      </c>
      <c r="G3" s="37" t="s">
        <v>42</v>
      </c>
      <c r="H3" s="11" t="s">
        <v>38</v>
      </c>
      <c r="I3" s="11" t="s">
        <v>39</v>
      </c>
      <c r="J3" s="11" t="s">
        <v>35</v>
      </c>
      <c r="K3" s="11" t="s">
        <v>36</v>
      </c>
      <c r="L3" s="41" t="s">
        <v>43</v>
      </c>
      <c r="M3" s="37" t="s">
        <v>42</v>
      </c>
      <c r="N3" s="11" t="s">
        <v>38</v>
      </c>
      <c r="O3" s="11" t="s">
        <v>39</v>
      </c>
      <c r="P3" s="11" t="s">
        <v>35</v>
      </c>
      <c r="Q3" s="11" t="s">
        <v>36</v>
      </c>
      <c r="R3" s="41" t="s">
        <v>43</v>
      </c>
      <c r="S3" s="37" t="s">
        <v>42</v>
      </c>
      <c r="T3" s="11" t="s">
        <v>38</v>
      </c>
      <c r="U3" s="11" t="s">
        <v>39</v>
      </c>
      <c r="V3" s="11" t="s">
        <v>35</v>
      </c>
      <c r="W3" s="11" t="s">
        <v>36</v>
      </c>
      <c r="X3" s="11" t="s">
        <v>43</v>
      </c>
      <c r="Y3" s="44" t="s">
        <v>42</v>
      </c>
    </row>
    <row r="4" spans="1:36" ht="15" thickTop="1" x14ac:dyDescent="0.3">
      <c r="A4" s="67" t="s">
        <v>4</v>
      </c>
      <c r="B4" s="10">
        <v>1</v>
      </c>
      <c r="C4" s="9">
        <f>'Wyniki-eksperymenty'!L16</f>
        <v>1</v>
      </c>
      <c r="D4" s="9">
        <f>MIN('Wyniki-eksperymenty'!$B4/'Wyniki-eksperymenty'!C4,1)</f>
        <v>1</v>
      </c>
      <c r="E4" s="9">
        <f>IF('Wyniki-eksperymenty'!G4&lt;&gt;'Wyniki-eksperymenty'!H4,'Wyniki-eksperymenty'!H4/'Wyniki-eksperymenty'!G4,IF('Wyniki-eksperymenty'!G4 = 0,0,1))</f>
        <v>1</v>
      </c>
      <c r="F4" s="42"/>
      <c r="G4" s="38">
        <f t="shared" ref="G4:G10" si="0">AVERAGE(B4:F4)</f>
        <v>1</v>
      </c>
      <c r="H4" s="10">
        <v>1</v>
      </c>
      <c r="I4" s="10">
        <f>'Wyniki-eksperymenty'!L23</f>
        <v>1</v>
      </c>
      <c r="J4" s="9">
        <f>MIN('Wyniki-eksperymenty'!$B4/'Wyniki-eksperymenty'!D4,1)</f>
        <v>1</v>
      </c>
      <c r="K4" s="9">
        <f>IF('Wyniki-eksperymenty'!I4='Wyniki-eksperymenty'!J4,IF('Wyniki-eksperymenty'!I4=0,0,1),'Wyniki-eksperymenty'!J4/'Wyniki-eksperymenty'!I4)</f>
        <v>1</v>
      </c>
      <c r="L4" s="42"/>
      <c r="M4" s="38">
        <f t="shared" ref="M4:M10" si="1">AVERAGE(H4:L4)</f>
        <v>1</v>
      </c>
      <c r="N4" s="10">
        <v>1</v>
      </c>
      <c r="O4" s="10">
        <f>'Wyniki-eksperymenty'!L30</f>
        <v>1</v>
      </c>
      <c r="P4" s="9">
        <f>MIN('Wyniki-eksperymenty'!$B4/'Wyniki-eksperymenty'!E4,1)</f>
        <v>1</v>
      </c>
      <c r="Q4" s="9">
        <f>IF('Wyniki-eksperymenty'!L4='Wyniki-eksperymenty'!K4,IF('Wyniki-eksperymenty'!L4=0,0,1),'Wyniki-eksperymenty'!L4/'Wyniki-eksperymenty'!K4)</f>
        <v>1</v>
      </c>
      <c r="R4" s="42"/>
      <c r="S4" s="38">
        <f t="shared" ref="S4:S10" si="2">AVERAGE(N4:R4)</f>
        <v>1</v>
      </c>
      <c r="T4" s="10">
        <v>1</v>
      </c>
      <c r="U4" s="10">
        <f>'Wyniki-eksperymenty'!L37</f>
        <v>1</v>
      </c>
      <c r="V4" s="9">
        <f>MIN('Wyniki-eksperymenty'!$B4/'Wyniki-eksperymenty'!F4,1)</f>
        <v>1</v>
      </c>
      <c r="W4" s="9">
        <f>IF('Wyniki-eksperymenty'!N4='Wyniki-eksperymenty'!M4,IF('Wyniki-eksperymenty'!N4=0,0,1),'Wyniki-eksperymenty'!N4/'Wyniki-eksperymenty'!M4)</f>
        <v>1</v>
      </c>
      <c r="X4" s="9"/>
      <c r="Y4" s="45">
        <f t="shared" ref="Y4:Y10" si="3">AVERAGE(T4:X4)</f>
        <v>1</v>
      </c>
    </row>
    <row r="5" spans="1:36" x14ac:dyDescent="0.3">
      <c r="A5" s="67" t="s">
        <v>7</v>
      </c>
      <c r="B5" s="10">
        <v>1</v>
      </c>
      <c r="C5" s="9">
        <f>'Wyniki-eksperymenty'!L17</f>
        <v>1</v>
      </c>
      <c r="D5" s="9">
        <f>MIN('Wyniki-eksperymenty'!$B5/'Wyniki-eksperymenty'!C5,1)</f>
        <v>0.9998778067783024</v>
      </c>
      <c r="E5" s="9">
        <f>IF('Wyniki-eksperymenty'!G5&lt;&gt;'Wyniki-eksperymenty'!H5,'Wyniki-eksperymenty'!H5/'Wyniki-eksperymenty'!G5,IF('Wyniki-eksperymenty'!G5 = 0,0,1))</f>
        <v>1</v>
      </c>
      <c r="F5" s="42"/>
      <c r="G5" s="38">
        <f t="shared" si="0"/>
        <v>0.99996945169457563</v>
      </c>
      <c r="H5" s="10">
        <v>1</v>
      </c>
      <c r="I5" s="10">
        <f>'Wyniki-eksperymenty'!L24</f>
        <v>1</v>
      </c>
      <c r="J5" s="9">
        <f>MIN('Wyniki-eksperymenty'!$B5/'Wyniki-eksperymenty'!D5,1)</f>
        <v>0.9998778067783024</v>
      </c>
      <c r="K5" s="9">
        <f>IF('Wyniki-eksperymenty'!I5='Wyniki-eksperymenty'!J5,IF('Wyniki-eksperymenty'!I5=0,0,1),'Wyniki-eksperymenty'!J5/'Wyniki-eksperymenty'!I5)</f>
        <v>1</v>
      </c>
      <c r="L5" s="42"/>
      <c r="M5" s="38">
        <f t="shared" si="1"/>
        <v>0.99996945169457563</v>
      </c>
      <c r="N5" s="10">
        <v>1</v>
      </c>
      <c r="O5" s="10">
        <f>'Wyniki-eksperymenty'!L31</f>
        <v>1</v>
      </c>
      <c r="P5" s="9">
        <f>MIN('Wyniki-eksperymenty'!$B5/'Wyniki-eksperymenty'!E5,1)</f>
        <v>0.9998778067783024</v>
      </c>
      <c r="Q5" s="9">
        <f>IF('Wyniki-eksperymenty'!L5='Wyniki-eksperymenty'!K5,IF('Wyniki-eksperymenty'!L5=0,0,1),'Wyniki-eksperymenty'!L5/'Wyniki-eksperymenty'!K5)</f>
        <v>1</v>
      </c>
      <c r="R5" s="42"/>
      <c r="S5" s="38">
        <f t="shared" si="2"/>
        <v>0.99996945169457563</v>
      </c>
      <c r="T5" s="10">
        <v>1</v>
      </c>
      <c r="U5" s="10">
        <f>'Wyniki-eksperymenty'!L38</f>
        <v>1</v>
      </c>
      <c r="V5" s="9">
        <f>MIN('Wyniki-eksperymenty'!$B5/'Wyniki-eksperymenty'!F5,1)</f>
        <v>0.9998778067783024</v>
      </c>
      <c r="W5" s="9">
        <f>IF('Wyniki-eksperymenty'!N5='Wyniki-eksperymenty'!M5,IF('Wyniki-eksperymenty'!N5=0,0,1),'Wyniki-eksperymenty'!N5/'Wyniki-eksperymenty'!M5)</f>
        <v>1</v>
      </c>
      <c r="X5" s="9"/>
      <c r="Y5" s="46">
        <f t="shared" si="3"/>
        <v>0.99996945169457563</v>
      </c>
    </row>
    <row r="6" spans="1:36" x14ac:dyDescent="0.3">
      <c r="A6" s="67" t="s">
        <v>9</v>
      </c>
      <c r="B6" s="52">
        <v>0.5</v>
      </c>
      <c r="C6" s="9">
        <f>'Wyniki-eksperymenty'!L18</f>
        <v>1</v>
      </c>
      <c r="D6" s="9">
        <f>MIN('Wyniki-eksperymenty'!$B6/'Wyniki-eksperymenty'!C6,1)</f>
        <v>0.61339075208913652</v>
      </c>
      <c r="E6" s="9">
        <f>IF('Wyniki-eksperymenty'!G6&lt;&gt;'Wyniki-eksperymenty'!H6,'Wyniki-eksperymenty'!H6/'Wyniki-eksperymenty'!G6,IF('Wyniki-eksperymenty'!G6 = 0,0,1))</f>
        <v>0</v>
      </c>
      <c r="F6" s="42"/>
      <c r="G6" s="38">
        <f t="shared" si="0"/>
        <v>0.52834768802228416</v>
      </c>
      <c r="H6" s="10">
        <v>1</v>
      </c>
      <c r="I6" s="10">
        <f>'Wyniki-eksperymenty'!L25</f>
        <v>1</v>
      </c>
      <c r="J6" s="9">
        <f>MIN('Wyniki-eksperymenty'!$B6/'Wyniki-eksperymenty'!D6,1)</f>
        <v>1</v>
      </c>
      <c r="K6" s="9">
        <f>IF('Wyniki-eksperymenty'!I6='Wyniki-eksperymenty'!J6,IF('Wyniki-eksperymenty'!I6=0,0,1),'Wyniki-eksperymenty'!J6/'Wyniki-eksperymenty'!I6)</f>
        <v>1</v>
      </c>
      <c r="L6" s="42"/>
      <c r="M6" s="38">
        <f t="shared" si="1"/>
        <v>1</v>
      </c>
      <c r="N6" s="10">
        <v>1</v>
      </c>
      <c r="O6" s="10">
        <f>'Wyniki-eksperymenty'!L32</f>
        <v>1</v>
      </c>
      <c r="P6" s="9">
        <f>MIN('Wyniki-eksperymenty'!$B6/'Wyniki-eksperymenty'!E6,1)</f>
        <v>0.84688827690008217</v>
      </c>
      <c r="Q6" s="9">
        <f>IF('Wyniki-eksperymenty'!L6='Wyniki-eksperymenty'!K6,IF('Wyniki-eksperymenty'!L6=0,0,1),'Wyniki-eksperymenty'!L6/'Wyniki-eksperymenty'!K6)</f>
        <v>1</v>
      </c>
      <c r="R6" s="42"/>
      <c r="S6" s="38">
        <f t="shared" si="2"/>
        <v>0.96172206922502057</v>
      </c>
      <c r="T6" s="10">
        <v>1</v>
      </c>
      <c r="U6" s="10">
        <f>'Wyniki-eksperymenty'!L39</f>
        <v>1</v>
      </c>
      <c r="V6" s="9">
        <f>MIN('Wyniki-eksperymenty'!$B6/'Wyniki-eksperymenty'!F6,1)</f>
        <v>0.84688827690008217</v>
      </c>
      <c r="W6" s="9">
        <f>IF('Wyniki-eksperymenty'!N6='Wyniki-eksperymenty'!M6,IF('Wyniki-eksperymenty'!N6=0,0,1),'Wyniki-eksperymenty'!N6/'Wyniki-eksperymenty'!M6)</f>
        <v>1</v>
      </c>
      <c r="X6" s="9"/>
      <c r="Y6" s="46">
        <f t="shared" si="3"/>
        <v>0.96172206922502057</v>
      </c>
    </row>
    <row r="7" spans="1:36" x14ac:dyDescent="0.3">
      <c r="A7" s="67" t="s">
        <v>11</v>
      </c>
      <c r="B7" s="10">
        <v>1</v>
      </c>
      <c r="C7" s="9">
        <f>'Wyniki-eksperymenty'!L19</f>
        <v>0.93333333333333335</v>
      </c>
      <c r="D7" s="9">
        <f>MIN('Wyniki-eksperymenty'!$B7/'Wyniki-eksperymenty'!C7,1)</f>
        <v>1</v>
      </c>
      <c r="E7" s="9">
        <f>IF('Wyniki-eksperymenty'!G7&lt;&gt;'Wyniki-eksperymenty'!H7,'Wyniki-eksperymenty'!H7/'Wyniki-eksperymenty'!G7,IF('Wyniki-eksperymenty'!G7 = 0,0,1))</f>
        <v>0</v>
      </c>
      <c r="F7" s="42">
        <v>1</v>
      </c>
      <c r="G7" s="38">
        <f t="shared" si="0"/>
        <v>0.78666666666666674</v>
      </c>
      <c r="H7" s="9">
        <v>1</v>
      </c>
      <c r="I7" s="9">
        <f>'Wyniki-eksperymenty'!L26</f>
        <v>1</v>
      </c>
      <c r="J7" s="9">
        <f>MIN('Wyniki-eksperymenty'!$B7/'Wyniki-eksperymenty'!D7,1)</f>
        <v>1</v>
      </c>
      <c r="K7" s="9">
        <f>IF('Wyniki-eksperymenty'!I7='Wyniki-eksperymenty'!J7,IF('Wyniki-eksperymenty'!I7=0,0,1),'Wyniki-eksperymenty'!J7/'Wyniki-eksperymenty'!I7)</f>
        <v>1</v>
      </c>
      <c r="L7" s="42">
        <v>0</v>
      </c>
      <c r="M7" s="38">
        <f t="shared" si="1"/>
        <v>0.8</v>
      </c>
      <c r="N7" s="9">
        <v>1</v>
      </c>
      <c r="O7" s="9">
        <f>'Wyniki-eksperymenty'!L33</f>
        <v>0.93333333333333335</v>
      </c>
      <c r="P7" s="9">
        <f>MIN('Wyniki-eksperymenty'!$B7/'Wyniki-eksperymenty'!E7,1)</f>
        <v>1</v>
      </c>
      <c r="Q7" s="9">
        <f>IF('Wyniki-eksperymenty'!L7='Wyniki-eksperymenty'!K7,IF('Wyniki-eksperymenty'!L7=0,0,1),'Wyniki-eksperymenty'!L7/'Wyniki-eksperymenty'!K7)</f>
        <v>1</v>
      </c>
      <c r="R7" s="42">
        <v>1</v>
      </c>
      <c r="S7" s="38">
        <f t="shared" si="2"/>
        <v>0.98666666666666669</v>
      </c>
      <c r="T7" s="9">
        <v>1</v>
      </c>
      <c r="U7" s="9">
        <f>'Wyniki-eksperymenty'!L40</f>
        <v>0.93333333333333335</v>
      </c>
      <c r="V7" s="9">
        <f>MIN('Wyniki-eksperymenty'!$B7/'Wyniki-eksperymenty'!F7,1)</f>
        <v>1</v>
      </c>
      <c r="W7" s="9">
        <f>IF('Wyniki-eksperymenty'!N7='Wyniki-eksperymenty'!M7,IF('Wyniki-eksperymenty'!N7=0,0,1),'Wyniki-eksperymenty'!N7/'Wyniki-eksperymenty'!M7)</f>
        <v>0</v>
      </c>
      <c r="X7" s="9">
        <v>0</v>
      </c>
      <c r="Y7" s="46">
        <f t="shared" si="3"/>
        <v>0.58666666666666667</v>
      </c>
    </row>
    <row r="8" spans="1:36" x14ac:dyDescent="0.3">
      <c r="A8" s="67" t="s">
        <v>12</v>
      </c>
      <c r="B8" s="10">
        <v>1</v>
      </c>
      <c r="C8" s="9">
        <f>'Wyniki-eksperymenty'!L20</f>
        <v>0.95000000000000007</v>
      </c>
      <c r="D8" s="9">
        <f>MIN('Wyniki-eksperymenty'!$B8/'Wyniki-eksperymenty'!C8,1)</f>
        <v>0.43955953815512355</v>
      </c>
      <c r="E8" s="9">
        <f>IF('Wyniki-eksperymenty'!G8&lt;&gt;'Wyniki-eksperymenty'!H8,'Wyniki-eksperymenty'!H8/'Wyniki-eksperymenty'!G8,IF('Wyniki-eksperymenty'!G8 = 0,0,1))</f>
        <v>0</v>
      </c>
      <c r="F8" s="42">
        <v>1</v>
      </c>
      <c r="G8" s="38">
        <f t="shared" si="0"/>
        <v>0.67791190763102471</v>
      </c>
      <c r="H8" s="9">
        <v>1</v>
      </c>
      <c r="I8" s="9">
        <f>'Wyniki-eksperymenty'!L27</f>
        <v>1</v>
      </c>
      <c r="J8" s="9">
        <f>MIN('Wyniki-eksperymenty'!$B8/'Wyniki-eksperymenty'!D8,1)</f>
        <v>0.43955953815512355</v>
      </c>
      <c r="K8" s="9">
        <f>IF('Wyniki-eksperymenty'!I8='Wyniki-eksperymenty'!J8,IF('Wyniki-eksperymenty'!I8=0,0,1),'Wyniki-eksperymenty'!J8/'Wyniki-eksperymenty'!I8)</f>
        <v>0</v>
      </c>
      <c r="L8" s="42">
        <v>0</v>
      </c>
      <c r="M8" s="38">
        <f t="shared" si="1"/>
        <v>0.48791190763102471</v>
      </c>
      <c r="N8" s="9">
        <v>1</v>
      </c>
      <c r="O8" s="9">
        <f>'Wyniki-eksperymenty'!L34</f>
        <v>0.95000000000000007</v>
      </c>
      <c r="P8" s="9">
        <f>MIN('Wyniki-eksperymenty'!$B8/'Wyniki-eksperymenty'!E8,1)</f>
        <v>1</v>
      </c>
      <c r="Q8" s="9">
        <f>IF('Wyniki-eksperymenty'!L8='Wyniki-eksperymenty'!K8,IF('Wyniki-eksperymenty'!L8=0,0,1),'Wyniki-eksperymenty'!L8/'Wyniki-eksperymenty'!K8)</f>
        <v>1</v>
      </c>
      <c r="R8" s="42">
        <v>0</v>
      </c>
      <c r="S8" s="38">
        <f t="shared" si="2"/>
        <v>0.79</v>
      </c>
      <c r="T8" s="9">
        <v>1</v>
      </c>
      <c r="U8" s="9">
        <f>'Wyniki-eksperymenty'!L41</f>
        <v>1</v>
      </c>
      <c r="V8" s="9">
        <f>MIN('Wyniki-eksperymenty'!$B8/'Wyniki-eksperymenty'!F8,1)</f>
        <v>0.43955953815512355</v>
      </c>
      <c r="W8" s="9">
        <f>IF('Wyniki-eksperymenty'!N8='Wyniki-eksperymenty'!M8,IF('Wyniki-eksperymenty'!N8=0,0,1),'Wyniki-eksperymenty'!N8/'Wyniki-eksperymenty'!M8)</f>
        <v>0</v>
      </c>
      <c r="X8" s="9">
        <v>0</v>
      </c>
      <c r="Y8" s="46">
        <f t="shared" si="3"/>
        <v>0.48791190763102471</v>
      </c>
    </row>
    <row r="9" spans="1:36" x14ac:dyDescent="0.3">
      <c r="A9" s="67" t="s">
        <v>13</v>
      </c>
      <c r="B9" s="10">
        <v>1</v>
      </c>
      <c r="C9" s="9">
        <f>'Wyniki-eksperymenty'!L21</f>
        <v>0.94411764705882351</v>
      </c>
      <c r="D9" s="9">
        <f>MIN('Wyniki-eksperymenty'!$B9/'Wyniki-eksperymenty'!C9,1)</f>
        <v>1</v>
      </c>
      <c r="E9" s="9">
        <f>IF('Wyniki-eksperymenty'!G9&lt;&gt;'Wyniki-eksperymenty'!H9,'Wyniki-eksperymenty'!H9/'Wyniki-eksperymenty'!G9,IF('Wyniki-eksperymenty'!G9 = 0,0,1))</f>
        <v>0</v>
      </c>
      <c r="F9" s="42"/>
      <c r="G9" s="38">
        <f t="shared" si="0"/>
        <v>0.73602941176470593</v>
      </c>
      <c r="H9" s="9">
        <v>1</v>
      </c>
      <c r="I9" s="9">
        <f>'Wyniki-eksperymenty'!L28</f>
        <v>0.95</v>
      </c>
      <c r="J9" s="9">
        <f>MIN('Wyniki-eksperymenty'!$B9/'Wyniki-eksperymenty'!D9,1)</f>
        <v>1</v>
      </c>
      <c r="K9" s="9">
        <f>IF('Wyniki-eksperymenty'!I9='Wyniki-eksperymenty'!J9,IF('Wyniki-eksperymenty'!I9=0,0,1),'Wyniki-eksperymenty'!J9/'Wyniki-eksperymenty'!I9)</f>
        <v>0.33333333333333331</v>
      </c>
      <c r="L9" s="42"/>
      <c r="M9" s="38">
        <f t="shared" si="1"/>
        <v>0.82083333333333341</v>
      </c>
      <c r="N9" s="9">
        <v>1</v>
      </c>
      <c r="O9" s="9">
        <f>'Wyniki-eksperymenty'!L35</f>
        <v>1</v>
      </c>
      <c r="P9" s="9">
        <f>MIN('Wyniki-eksperymenty'!$B9/'Wyniki-eksperymenty'!E9,1)</f>
        <v>0.98920234830872533</v>
      </c>
      <c r="Q9" s="9">
        <f>IF('Wyniki-eksperymenty'!L9='Wyniki-eksperymenty'!K9,IF('Wyniki-eksperymenty'!L9=0,0,1),'Wyniki-eksperymenty'!L9/'Wyniki-eksperymenty'!K9)</f>
        <v>0</v>
      </c>
      <c r="R9" s="42"/>
      <c r="S9" s="38">
        <f t="shared" si="2"/>
        <v>0.74730058707718139</v>
      </c>
      <c r="T9" s="9">
        <v>1</v>
      </c>
      <c r="U9" s="9">
        <f>'Wyniki-eksperymenty'!L42</f>
        <v>0.95</v>
      </c>
      <c r="V9" s="9">
        <f>MIN('Wyniki-eksperymenty'!$B9/'Wyniki-eksperymenty'!F9,1)</f>
        <v>1</v>
      </c>
      <c r="W9" s="9">
        <f>IF('Wyniki-eksperymenty'!N9='Wyniki-eksperymenty'!M9,IF('Wyniki-eksperymenty'!N9=0,0,1),'Wyniki-eksperymenty'!N9/'Wyniki-eksperymenty'!M9)</f>
        <v>0</v>
      </c>
      <c r="X9" s="9"/>
      <c r="Y9" s="46">
        <f t="shared" si="3"/>
        <v>0.73750000000000004</v>
      </c>
    </row>
    <row r="10" spans="1:36" ht="15" thickBot="1" x14ac:dyDescent="0.35">
      <c r="A10" s="68" t="s">
        <v>14</v>
      </c>
      <c r="B10" s="22">
        <v>1</v>
      </c>
      <c r="C10" s="20">
        <f>'Wyniki-eksperymenty'!L22</f>
        <v>0.90999999999999992</v>
      </c>
      <c r="D10" s="20">
        <f>MIN('Wyniki-eksperymenty'!$B10/'Wyniki-eksperymenty'!C10,1)</f>
        <v>0.19621914325750353</v>
      </c>
      <c r="E10" s="20">
        <f>IF('Wyniki-eksperymenty'!G10&lt;&gt;'Wyniki-eksperymenty'!H10,'Wyniki-eksperymenty'!H10/'Wyniki-eksperymenty'!G10,IF('Wyniki-eksperymenty'!G10 = 0,0,1))</f>
        <v>0</v>
      </c>
      <c r="F10" s="43">
        <v>0</v>
      </c>
      <c r="G10" s="39">
        <f t="shared" si="0"/>
        <v>0.42124382865150067</v>
      </c>
      <c r="H10" s="20">
        <v>1</v>
      </c>
      <c r="I10" s="20">
        <f>'Wyniki-eksperymenty'!L29</f>
        <v>0.96</v>
      </c>
      <c r="J10" s="20">
        <f>MIN('Wyniki-eksperymenty'!$B10/'Wyniki-eksperymenty'!D10,1)</f>
        <v>0.11415823396156279</v>
      </c>
      <c r="K10" s="20">
        <f>IF('Wyniki-eksperymenty'!I10='Wyniki-eksperymenty'!J10,IF('Wyniki-eksperymenty'!I10=0,0,1),'Wyniki-eksperymenty'!J10/'Wyniki-eksperymenty'!I10)</f>
        <v>0</v>
      </c>
      <c r="L10" s="43">
        <v>0</v>
      </c>
      <c r="M10" s="39">
        <f t="shared" si="1"/>
        <v>0.41483164679231255</v>
      </c>
      <c r="N10" s="20">
        <v>1</v>
      </c>
      <c r="O10" s="20">
        <f>'Wyniki-eksperymenty'!L36</f>
        <v>1</v>
      </c>
      <c r="P10" s="20">
        <f>MIN('Wyniki-eksperymenty'!$B10/'Wyniki-eksperymenty'!E10,1)</f>
        <v>0.52541832756882378</v>
      </c>
      <c r="Q10" s="20">
        <f>IF('Wyniki-eksperymenty'!L10='Wyniki-eksperymenty'!K10,IF('Wyniki-eksperymenty'!L10=0,0,1),'Wyniki-eksperymenty'!L10/'Wyniki-eksperymenty'!K10)</f>
        <v>0</v>
      </c>
      <c r="R10" s="43">
        <v>0</v>
      </c>
      <c r="S10" s="39">
        <f t="shared" si="2"/>
        <v>0.50508366551376471</v>
      </c>
      <c r="T10" s="20">
        <v>1</v>
      </c>
      <c r="U10" s="20">
        <f>'Wyniki-eksperymenty'!L43</f>
        <v>0.92666666666666664</v>
      </c>
      <c r="V10" s="20">
        <f>MIN('Wyniki-eksperymenty'!$B10/'Wyniki-eksperymenty'!F10,1)</f>
        <v>0.20037014338825845</v>
      </c>
      <c r="W10" s="20">
        <f>IF('Wyniki-eksperymenty'!N10='Wyniki-eksperymenty'!M10,IF('Wyniki-eksperymenty'!N10=0,0,1),'Wyniki-eksperymenty'!N10/'Wyniki-eksperymenty'!M10)</f>
        <v>0</v>
      </c>
      <c r="X10" s="20">
        <v>0</v>
      </c>
      <c r="Y10" s="47">
        <f t="shared" si="3"/>
        <v>0.42540736201098506</v>
      </c>
    </row>
    <row r="11" spans="1:36" ht="15" thickTop="1" x14ac:dyDescent="0.3"/>
    <row r="12" spans="1:36" x14ac:dyDescent="0.3">
      <c r="E12" t="s">
        <v>57</v>
      </c>
      <c r="H12" t="s">
        <v>59</v>
      </c>
      <c r="L12" t="s">
        <v>61</v>
      </c>
      <c r="AA12" t="s">
        <v>64</v>
      </c>
      <c r="AG12" t="s">
        <v>72</v>
      </c>
    </row>
    <row r="13" spans="1:36" x14ac:dyDescent="0.3">
      <c r="E13" t="s">
        <v>58</v>
      </c>
      <c r="H13" t="s">
        <v>60</v>
      </c>
      <c r="AA13" t="s">
        <v>25</v>
      </c>
      <c r="AB13" t="s">
        <v>26</v>
      </c>
      <c r="AC13" t="s">
        <v>27</v>
      </c>
      <c r="AD13" t="s">
        <v>28</v>
      </c>
      <c r="AG13" t="s">
        <v>25</v>
      </c>
      <c r="AH13" t="s">
        <v>26</v>
      </c>
      <c r="AI13" t="s">
        <v>27</v>
      </c>
      <c r="AJ13" t="s">
        <v>28</v>
      </c>
    </row>
    <row r="14" spans="1:36" x14ac:dyDescent="0.3">
      <c r="Z14" s="67" t="s">
        <v>4</v>
      </c>
      <c r="AA14" s="9">
        <v>1</v>
      </c>
      <c r="AB14" s="9">
        <v>1</v>
      </c>
      <c r="AC14" s="9">
        <v>1</v>
      </c>
      <c r="AD14" s="9">
        <v>1</v>
      </c>
      <c r="AF14" s="67" t="s">
        <v>11</v>
      </c>
      <c r="AG14" s="9">
        <f>F7</f>
        <v>1</v>
      </c>
      <c r="AH14" s="9">
        <f>L7</f>
        <v>0</v>
      </c>
      <c r="AI14" s="9">
        <f>R7</f>
        <v>1</v>
      </c>
      <c r="AJ14" s="9">
        <f>X7</f>
        <v>0</v>
      </c>
    </row>
    <row r="15" spans="1:36" ht="15" thickBot="1" x14ac:dyDescent="0.35">
      <c r="Z15" s="67" t="s">
        <v>7</v>
      </c>
      <c r="AA15" s="9">
        <v>1</v>
      </c>
      <c r="AB15" s="9">
        <v>1</v>
      </c>
      <c r="AC15" s="9">
        <v>1</v>
      </c>
      <c r="AD15" s="9">
        <v>1</v>
      </c>
      <c r="AF15" s="67" t="s">
        <v>12</v>
      </c>
      <c r="AG15" s="9">
        <f>F8</f>
        <v>1</v>
      </c>
      <c r="AH15" s="9">
        <f>L8</f>
        <v>0</v>
      </c>
      <c r="AI15" s="9">
        <f>R8</f>
        <v>0</v>
      </c>
      <c r="AJ15" s="9">
        <f>X8</f>
        <v>0</v>
      </c>
    </row>
    <row r="16" spans="1:36" ht="15.6" thickTop="1" thickBot="1" x14ac:dyDescent="0.35">
      <c r="E16" s="84" t="s">
        <v>4</v>
      </c>
      <c r="F16" s="85"/>
      <c r="G16" s="85"/>
      <c r="H16" s="85"/>
      <c r="I16" s="86"/>
      <c r="K16" s="84" t="s">
        <v>7</v>
      </c>
      <c r="L16" s="85"/>
      <c r="M16" s="85"/>
      <c r="N16" s="85"/>
      <c r="O16" s="86"/>
      <c r="Q16" s="84" t="s">
        <v>9</v>
      </c>
      <c r="R16" s="85"/>
      <c r="S16" s="85"/>
      <c r="T16" s="85"/>
      <c r="U16" s="86"/>
      <c r="Z16" s="67" t="s">
        <v>9</v>
      </c>
      <c r="AA16" s="9">
        <v>0.5</v>
      </c>
      <c r="AB16" s="9">
        <v>1</v>
      </c>
      <c r="AC16" s="9">
        <v>1</v>
      </c>
      <c r="AD16" s="9">
        <v>1</v>
      </c>
      <c r="AF16" s="68" t="s">
        <v>14</v>
      </c>
      <c r="AG16" s="56">
        <f>F10</f>
        <v>0</v>
      </c>
      <c r="AH16" s="20">
        <f>L10</f>
        <v>0</v>
      </c>
      <c r="AI16" s="20">
        <f>R10</f>
        <v>0</v>
      </c>
      <c r="AJ16" s="20">
        <f>X10</f>
        <v>0</v>
      </c>
    </row>
    <row r="17" spans="4:36" ht="15" thickTop="1" x14ac:dyDescent="0.3">
      <c r="E17" s="35" t="s">
        <v>38</v>
      </c>
      <c r="F17" s="12" t="s">
        <v>39</v>
      </c>
      <c r="G17" s="12" t="s">
        <v>35</v>
      </c>
      <c r="H17" s="12" t="s">
        <v>36</v>
      </c>
      <c r="I17" s="14" t="s">
        <v>40</v>
      </c>
      <c r="K17" s="35" t="s">
        <v>38</v>
      </c>
      <c r="L17" s="12" t="s">
        <v>39</v>
      </c>
      <c r="M17" s="12" t="s">
        <v>35</v>
      </c>
      <c r="N17" s="12" t="s">
        <v>36</v>
      </c>
      <c r="O17" s="14" t="s">
        <v>40</v>
      </c>
      <c r="Q17" s="35" t="s">
        <v>38</v>
      </c>
      <c r="R17" s="12" t="s">
        <v>39</v>
      </c>
      <c r="S17" s="12" t="s">
        <v>35</v>
      </c>
      <c r="T17" s="12" t="s">
        <v>36</v>
      </c>
      <c r="U17" s="14" t="s">
        <v>40</v>
      </c>
      <c r="Z17" s="67" t="s">
        <v>11</v>
      </c>
      <c r="AA17" s="9">
        <v>1</v>
      </c>
      <c r="AB17" s="9">
        <v>1</v>
      </c>
      <c r="AC17" s="9">
        <v>1</v>
      </c>
      <c r="AD17" s="9">
        <v>1</v>
      </c>
      <c r="AF17" s="67" t="s">
        <v>65</v>
      </c>
      <c r="AG17" s="9">
        <f>AVERAGE(AG14:AG16)</f>
        <v>0.66666666666666663</v>
      </c>
      <c r="AH17" s="9">
        <f t="shared" ref="AH17:AJ17" si="4">AVERAGE(AH14:AH16)</f>
        <v>0</v>
      </c>
      <c r="AI17" s="9">
        <f t="shared" si="4"/>
        <v>0.33333333333333331</v>
      </c>
      <c r="AJ17" s="9">
        <f t="shared" si="4"/>
        <v>0</v>
      </c>
    </row>
    <row r="18" spans="4:36" x14ac:dyDescent="0.3">
      <c r="D18" t="s">
        <v>41</v>
      </c>
      <c r="E18" s="49">
        <f>B4</f>
        <v>1</v>
      </c>
      <c r="F18" s="10">
        <f t="shared" ref="F18:H18" si="5">C4</f>
        <v>1</v>
      </c>
      <c r="G18" s="9">
        <f t="shared" si="5"/>
        <v>1</v>
      </c>
      <c r="H18" s="9">
        <f t="shared" si="5"/>
        <v>1</v>
      </c>
      <c r="I18" s="16">
        <f>G4</f>
        <v>1</v>
      </c>
      <c r="K18" s="49">
        <f>B5</f>
        <v>1</v>
      </c>
      <c r="L18" s="10">
        <f t="shared" ref="L18:N18" si="6">C5</f>
        <v>1</v>
      </c>
      <c r="M18" s="9">
        <f t="shared" si="6"/>
        <v>0.9998778067783024</v>
      </c>
      <c r="N18" s="9">
        <f t="shared" si="6"/>
        <v>1</v>
      </c>
      <c r="O18" s="16">
        <f>G5</f>
        <v>0.99996945169457563</v>
      </c>
      <c r="Q18" s="53">
        <f>'Wyniki-podsumowanie'!B6</f>
        <v>0.5</v>
      </c>
      <c r="R18" s="10">
        <f>'Wyniki-podsumowanie'!C6</f>
        <v>1</v>
      </c>
      <c r="S18" s="9">
        <f>'Wyniki-podsumowanie'!D6</f>
        <v>0.61339075208913652</v>
      </c>
      <c r="T18" s="9">
        <f>'Wyniki-podsumowanie'!E6</f>
        <v>0</v>
      </c>
      <c r="U18" s="16">
        <f>'Wyniki-podsumowanie'!G6</f>
        <v>0.52834768802228416</v>
      </c>
      <c r="Z18" s="67" t="s">
        <v>12</v>
      </c>
      <c r="AA18" s="9">
        <v>1</v>
      </c>
      <c r="AB18" s="9">
        <v>1</v>
      </c>
      <c r="AC18" s="9">
        <v>1</v>
      </c>
      <c r="AD18" s="9">
        <v>1</v>
      </c>
    </row>
    <row r="19" spans="4:36" x14ac:dyDescent="0.3">
      <c r="D19" t="s">
        <v>26</v>
      </c>
      <c r="E19" s="49">
        <f>H4</f>
        <v>1</v>
      </c>
      <c r="F19" s="10">
        <f t="shared" ref="F19:H19" si="7">I4</f>
        <v>1</v>
      </c>
      <c r="G19" s="9">
        <f t="shared" si="7"/>
        <v>1</v>
      </c>
      <c r="H19" s="9">
        <f t="shared" si="7"/>
        <v>1</v>
      </c>
      <c r="I19" s="16">
        <f>M4</f>
        <v>1</v>
      </c>
      <c r="K19" s="49">
        <f>H5</f>
        <v>1</v>
      </c>
      <c r="L19" s="10">
        <f t="shared" ref="L19:N19" si="8">I5</f>
        <v>1</v>
      </c>
      <c r="M19" s="9">
        <f t="shared" si="8"/>
        <v>0.9998778067783024</v>
      </c>
      <c r="N19" s="9">
        <f t="shared" si="8"/>
        <v>1</v>
      </c>
      <c r="O19" s="16">
        <f>M5</f>
        <v>0.99996945169457563</v>
      </c>
      <c r="Q19" s="49">
        <f>'Wyniki-podsumowanie'!H6</f>
        <v>1</v>
      </c>
      <c r="R19" s="10">
        <f>'Wyniki-podsumowanie'!I6</f>
        <v>1</v>
      </c>
      <c r="S19" s="9">
        <f>'Wyniki-podsumowanie'!J6</f>
        <v>1</v>
      </c>
      <c r="T19" s="9">
        <f>'Wyniki-podsumowanie'!K6</f>
        <v>1</v>
      </c>
      <c r="U19" s="16">
        <f>'Wyniki-podsumowanie'!M6</f>
        <v>1</v>
      </c>
      <c r="Z19" s="67" t="s">
        <v>13</v>
      </c>
      <c r="AA19" s="9">
        <v>1</v>
      </c>
      <c r="AB19" s="9">
        <v>1</v>
      </c>
      <c r="AC19" s="9">
        <v>1</v>
      </c>
      <c r="AD19" s="9">
        <v>1</v>
      </c>
      <c r="AG19" s="9"/>
      <c r="AH19" s="9"/>
      <c r="AI19" s="9"/>
      <c r="AJ19" s="9"/>
    </row>
    <row r="20" spans="4:36" ht="15" thickBot="1" x14ac:dyDescent="0.35">
      <c r="D20" t="s">
        <v>27</v>
      </c>
      <c r="E20" s="49">
        <f>N4</f>
        <v>1</v>
      </c>
      <c r="F20" s="10">
        <f t="shared" ref="F20:H20" si="9">O4</f>
        <v>1</v>
      </c>
      <c r="G20" s="9">
        <f t="shared" si="9"/>
        <v>1</v>
      </c>
      <c r="H20" s="9">
        <f t="shared" si="9"/>
        <v>1</v>
      </c>
      <c r="I20" s="16">
        <f>S4</f>
        <v>1</v>
      </c>
      <c r="K20" s="49">
        <f>N5</f>
        <v>1</v>
      </c>
      <c r="L20" s="10">
        <f t="shared" ref="L20:N20" si="10">O5</f>
        <v>1</v>
      </c>
      <c r="M20" s="9">
        <f t="shared" si="10"/>
        <v>0.9998778067783024</v>
      </c>
      <c r="N20" s="9">
        <f t="shared" si="10"/>
        <v>1</v>
      </c>
      <c r="O20" s="16">
        <f>S5</f>
        <v>0.99996945169457563</v>
      </c>
      <c r="Q20" s="49">
        <f>'Wyniki-podsumowanie'!N6</f>
        <v>1</v>
      </c>
      <c r="R20" s="10">
        <f>'Wyniki-podsumowanie'!O6</f>
        <v>1</v>
      </c>
      <c r="S20" s="9">
        <f>'Wyniki-podsumowanie'!P6</f>
        <v>0.84688827690008217</v>
      </c>
      <c r="T20" s="9">
        <f>'Wyniki-podsumowanie'!Q6</f>
        <v>1</v>
      </c>
      <c r="U20" s="16">
        <f>'Wyniki-podsumowanie'!S6</f>
        <v>0.96172206922502057</v>
      </c>
      <c r="Z20" s="68" t="s">
        <v>14</v>
      </c>
      <c r="AA20" s="20">
        <v>1</v>
      </c>
      <c r="AB20" s="20">
        <v>1</v>
      </c>
      <c r="AC20" s="20">
        <v>1</v>
      </c>
      <c r="AD20" s="20">
        <v>1</v>
      </c>
    </row>
    <row r="21" spans="4:36" ht="15.6" thickTop="1" thickBot="1" x14ac:dyDescent="0.35">
      <c r="D21" t="s">
        <v>28</v>
      </c>
      <c r="E21" s="50">
        <f>T4</f>
        <v>1</v>
      </c>
      <c r="F21" s="22">
        <f t="shared" ref="F21:H21" si="11">U4</f>
        <v>1</v>
      </c>
      <c r="G21" s="20">
        <f t="shared" si="11"/>
        <v>1</v>
      </c>
      <c r="H21" s="20">
        <f t="shared" si="11"/>
        <v>1</v>
      </c>
      <c r="I21" s="21">
        <f>Y4</f>
        <v>1</v>
      </c>
      <c r="K21" s="50">
        <f>T5</f>
        <v>1</v>
      </c>
      <c r="L21" s="22">
        <f t="shared" ref="L21:N21" si="12">U5</f>
        <v>1</v>
      </c>
      <c r="M21" s="20">
        <f t="shared" si="12"/>
        <v>0.9998778067783024</v>
      </c>
      <c r="N21" s="20">
        <f t="shared" si="12"/>
        <v>1</v>
      </c>
      <c r="O21" s="21">
        <f>Y5</f>
        <v>0.99996945169457563</v>
      </c>
      <c r="Q21" s="50">
        <f>'Wyniki-podsumowanie'!T6</f>
        <v>1</v>
      </c>
      <c r="R21" s="22">
        <f>'Wyniki-podsumowanie'!U6</f>
        <v>1</v>
      </c>
      <c r="S21" s="20">
        <f>'Wyniki-podsumowanie'!V6</f>
        <v>0.84688827690008217</v>
      </c>
      <c r="T21" s="20">
        <f>'Wyniki-podsumowanie'!W6</f>
        <v>1</v>
      </c>
      <c r="U21" s="21">
        <f>'Wyniki-podsumowanie'!Y6</f>
        <v>0.96172206922502057</v>
      </c>
      <c r="Z21" s="67" t="s">
        <v>65</v>
      </c>
      <c r="AA21" s="9">
        <f>AVERAGE(AA14:AA20)</f>
        <v>0.9285714285714286</v>
      </c>
      <c r="AB21" s="9">
        <f t="shared" ref="AB21:AD21" si="13">AVERAGE(AB14:AB20)</f>
        <v>1</v>
      </c>
      <c r="AC21" s="9">
        <f t="shared" si="13"/>
        <v>1</v>
      </c>
      <c r="AD21" s="9">
        <f t="shared" si="13"/>
        <v>1</v>
      </c>
    </row>
    <row r="22" spans="4:36" ht="15.6" thickTop="1" thickBot="1" x14ac:dyDescent="0.35">
      <c r="F22" s="10"/>
      <c r="G22" s="10"/>
      <c r="H22" s="10"/>
      <c r="I22" s="10"/>
    </row>
    <row r="23" spans="4:36" ht="15" thickTop="1" x14ac:dyDescent="0.3">
      <c r="E23" s="84" t="s">
        <v>11</v>
      </c>
      <c r="F23" s="85"/>
      <c r="G23" s="85"/>
      <c r="H23" s="85"/>
      <c r="I23" s="85"/>
      <c r="J23" s="86"/>
      <c r="L23" s="84" t="s">
        <v>12</v>
      </c>
      <c r="M23" s="85"/>
      <c r="N23" s="85"/>
      <c r="O23" s="85"/>
      <c r="P23" s="85"/>
      <c r="Q23" s="86"/>
      <c r="AA23" t="s">
        <v>66</v>
      </c>
    </row>
    <row r="24" spans="4:36" x14ac:dyDescent="0.3">
      <c r="E24" s="35" t="s">
        <v>38</v>
      </c>
      <c r="F24" s="12" t="s">
        <v>39</v>
      </c>
      <c r="G24" s="12" t="s">
        <v>35</v>
      </c>
      <c r="H24" s="12" t="s">
        <v>36</v>
      </c>
      <c r="I24" s="12" t="s">
        <v>43</v>
      </c>
      <c r="J24" s="14" t="s">
        <v>40</v>
      </c>
      <c r="L24" s="35" t="s">
        <v>38</v>
      </c>
      <c r="M24" s="12" t="s">
        <v>39</v>
      </c>
      <c r="N24" s="12" t="s">
        <v>35</v>
      </c>
      <c r="O24" s="12" t="s">
        <v>36</v>
      </c>
      <c r="P24" s="12" t="s">
        <v>43</v>
      </c>
      <c r="Q24" s="14" t="s">
        <v>40</v>
      </c>
      <c r="AA24" t="s">
        <v>25</v>
      </c>
      <c r="AB24" t="s">
        <v>26</v>
      </c>
      <c r="AC24" t="s">
        <v>27</v>
      </c>
      <c r="AD24" t="s">
        <v>28</v>
      </c>
    </row>
    <row r="25" spans="4:36" x14ac:dyDescent="0.3">
      <c r="D25" t="s">
        <v>41</v>
      </c>
      <c r="E25" s="54">
        <f t="shared" ref="E25:J25" si="14">B7</f>
        <v>1</v>
      </c>
      <c r="F25" s="9">
        <f t="shared" si="14"/>
        <v>0.93333333333333335</v>
      </c>
      <c r="G25" s="9">
        <f t="shared" si="14"/>
        <v>1</v>
      </c>
      <c r="H25" s="9">
        <f t="shared" si="14"/>
        <v>0</v>
      </c>
      <c r="I25" s="9">
        <f t="shared" si="14"/>
        <v>1</v>
      </c>
      <c r="J25" s="16">
        <f t="shared" si="14"/>
        <v>0.78666666666666674</v>
      </c>
      <c r="L25" s="49">
        <f>B8</f>
        <v>1</v>
      </c>
      <c r="M25">
        <f t="shared" ref="M25:Q25" si="15">C8</f>
        <v>0.95000000000000007</v>
      </c>
      <c r="N25" s="9">
        <f t="shared" si="15"/>
        <v>0.43955953815512355</v>
      </c>
      <c r="O25">
        <f t="shared" si="15"/>
        <v>0</v>
      </c>
      <c r="P25">
        <f t="shared" si="15"/>
        <v>1</v>
      </c>
      <c r="Q25" s="16">
        <f t="shared" si="15"/>
        <v>0.67791190763102471</v>
      </c>
      <c r="Z25" s="67" t="s">
        <v>4</v>
      </c>
      <c r="AA25" s="9">
        <f>C4</f>
        <v>1</v>
      </c>
      <c r="AB25" s="9">
        <f>I4</f>
        <v>1</v>
      </c>
      <c r="AC25" s="9">
        <f>O4</f>
        <v>1</v>
      </c>
      <c r="AD25" s="9">
        <f>U4</f>
        <v>1</v>
      </c>
    </row>
    <row r="26" spans="4:36" x14ac:dyDescent="0.3">
      <c r="D26" t="s">
        <v>26</v>
      </c>
      <c r="E26" s="54">
        <f t="shared" ref="E26:J26" si="16">H7</f>
        <v>1</v>
      </c>
      <c r="F26" s="9">
        <f t="shared" si="16"/>
        <v>1</v>
      </c>
      <c r="G26" s="9">
        <f t="shared" si="16"/>
        <v>1</v>
      </c>
      <c r="H26" s="9">
        <f t="shared" si="16"/>
        <v>1</v>
      </c>
      <c r="I26" s="9">
        <f t="shared" si="16"/>
        <v>0</v>
      </c>
      <c r="J26" s="16">
        <f t="shared" si="16"/>
        <v>0.8</v>
      </c>
      <c r="L26" s="54">
        <f>H8</f>
        <v>1</v>
      </c>
      <c r="M26">
        <f t="shared" ref="M26:Q26" si="17">I8</f>
        <v>1</v>
      </c>
      <c r="N26" s="9">
        <f t="shared" si="17"/>
        <v>0.43955953815512355</v>
      </c>
      <c r="O26">
        <f t="shared" si="17"/>
        <v>0</v>
      </c>
      <c r="P26">
        <f t="shared" si="17"/>
        <v>0</v>
      </c>
      <c r="Q26" s="16">
        <f t="shared" si="17"/>
        <v>0.48791190763102471</v>
      </c>
      <c r="Z26" s="67" t="s">
        <v>7</v>
      </c>
      <c r="AA26" s="9">
        <f t="shared" ref="AA26:AA30" si="18">C5</f>
        <v>1</v>
      </c>
      <c r="AB26" s="9">
        <f t="shared" ref="AB26:AB30" si="19">I5</f>
        <v>1</v>
      </c>
      <c r="AC26" s="9">
        <f t="shared" ref="AC26:AC30" si="20">O5</f>
        <v>1</v>
      </c>
      <c r="AD26" s="9">
        <f t="shared" ref="AD26:AD30" si="21">U5</f>
        <v>1</v>
      </c>
    </row>
    <row r="27" spans="4:36" x14ac:dyDescent="0.3">
      <c r="D27" t="s">
        <v>27</v>
      </c>
      <c r="E27" s="54">
        <f t="shared" ref="E27:J27" si="22">N7</f>
        <v>1</v>
      </c>
      <c r="F27" s="9">
        <f t="shared" si="22"/>
        <v>0.93333333333333335</v>
      </c>
      <c r="G27" s="9">
        <f t="shared" si="22"/>
        <v>1</v>
      </c>
      <c r="H27" s="9">
        <f t="shared" si="22"/>
        <v>1</v>
      </c>
      <c r="I27" s="9">
        <f t="shared" si="22"/>
        <v>1</v>
      </c>
      <c r="J27" s="16">
        <f t="shared" si="22"/>
        <v>0.98666666666666669</v>
      </c>
      <c r="L27" s="54">
        <f>N8</f>
        <v>1</v>
      </c>
      <c r="M27">
        <f t="shared" ref="M27:Q27" si="23">O8</f>
        <v>0.95000000000000007</v>
      </c>
      <c r="N27" s="9">
        <f t="shared" si="23"/>
        <v>1</v>
      </c>
      <c r="O27">
        <f t="shared" si="23"/>
        <v>1</v>
      </c>
      <c r="P27">
        <f t="shared" si="23"/>
        <v>0</v>
      </c>
      <c r="Q27" s="16">
        <f t="shared" si="23"/>
        <v>0.79</v>
      </c>
      <c r="Z27" s="67" t="s">
        <v>9</v>
      </c>
      <c r="AA27" s="9">
        <f t="shared" si="18"/>
        <v>1</v>
      </c>
      <c r="AB27" s="9">
        <f t="shared" si="19"/>
        <v>1</v>
      </c>
      <c r="AC27" s="9">
        <f t="shared" si="20"/>
        <v>1</v>
      </c>
      <c r="AD27" s="9">
        <f t="shared" si="21"/>
        <v>1</v>
      </c>
    </row>
    <row r="28" spans="4:36" ht="15" thickBot="1" x14ac:dyDescent="0.35">
      <c r="D28" t="s">
        <v>28</v>
      </c>
      <c r="E28" s="56">
        <f t="shared" ref="E28:J28" si="24">T7</f>
        <v>1</v>
      </c>
      <c r="F28" s="20">
        <f t="shared" si="24"/>
        <v>0.93333333333333335</v>
      </c>
      <c r="G28" s="20">
        <f t="shared" si="24"/>
        <v>1</v>
      </c>
      <c r="H28" s="20">
        <f t="shared" si="24"/>
        <v>0</v>
      </c>
      <c r="I28" s="20">
        <f t="shared" si="24"/>
        <v>0</v>
      </c>
      <c r="J28" s="21">
        <f t="shared" si="24"/>
        <v>0.58666666666666667</v>
      </c>
      <c r="L28" s="56">
        <f>T8</f>
        <v>1</v>
      </c>
      <c r="M28" s="48">
        <f t="shared" ref="M28:Q28" si="25">U8</f>
        <v>1</v>
      </c>
      <c r="N28" s="20">
        <f t="shared" si="25"/>
        <v>0.43955953815512355</v>
      </c>
      <c r="O28" s="48">
        <f t="shared" si="25"/>
        <v>0</v>
      </c>
      <c r="P28" s="48">
        <f t="shared" si="25"/>
        <v>0</v>
      </c>
      <c r="Q28" s="21">
        <f t="shared" si="25"/>
        <v>0.48791190763102471</v>
      </c>
      <c r="Z28" s="67" t="s">
        <v>11</v>
      </c>
      <c r="AA28" s="9">
        <f t="shared" si="18"/>
        <v>0.93333333333333335</v>
      </c>
      <c r="AB28" s="9">
        <f t="shared" si="19"/>
        <v>1</v>
      </c>
      <c r="AC28" s="9">
        <f t="shared" si="20"/>
        <v>0.93333333333333335</v>
      </c>
      <c r="AD28" s="9">
        <f t="shared" si="21"/>
        <v>0.93333333333333335</v>
      </c>
    </row>
    <row r="29" spans="4:36" ht="15.6" thickTop="1" thickBot="1" x14ac:dyDescent="0.35">
      <c r="Z29" s="67" t="s">
        <v>12</v>
      </c>
      <c r="AA29" s="9">
        <f t="shared" si="18"/>
        <v>0.95000000000000007</v>
      </c>
      <c r="AB29" s="9">
        <f t="shared" si="19"/>
        <v>1</v>
      </c>
      <c r="AC29" s="9">
        <f t="shared" si="20"/>
        <v>0.95000000000000007</v>
      </c>
      <c r="AD29" s="9">
        <f t="shared" si="21"/>
        <v>1</v>
      </c>
    </row>
    <row r="30" spans="4:36" ht="15" thickTop="1" x14ac:dyDescent="0.3">
      <c r="E30" s="84" t="s">
        <v>13</v>
      </c>
      <c r="F30" s="85"/>
      <c r="G30" s="85"/>
      <c r="H30" s="85"/>
      <c r="I30" s="86"/>
      <c r="Z30" s="67" t="s">
        <v>13</v>
      </c>
      <c r="AA30" s="9">
        <f t="shared" si="18"/>
        <v>0.94411764705882351</v>
      </c>
      <c r="AB30" s="9">
        <f t="shared" si="19"/>
        <v>0.95</v>
      </c>
      <c r="AC30" s="9">
        <f t="shared" si="20"/>
        <v>1</v>
      </c>
      <c r="AD30" s="9">
        <f t="shared" si="21"/>
        <v>0.95</v>
      </c>
    </row>
    <row r="31" spans="4:36" ht="15" thickBot="1" x14ac:dyDescent="0.35">
      <c r="E31" s="35" t="s">
        <v>38</v>
      </c>
      <c r="F31" s="12" t="s">
        <v>39</v>
      </c>
      <c r="G31" s="12" t="s">
        <v>35</v>
      </c>
      <c r="H31" s="12" t="s">
        <v>36</v>
      </c>
      <c r="I31" s="14" t="s">
        <v>40</v>
      </c>
      <c r="Z31" s="68" t="s">
        <v>14</v>
      </c>
      <c r="AA31" s="56">
        <f t="shared" ref="AA31" si="26">C10</f>
        <v>0.90999999999999992</v>
      </c>
      <c r="AB31" s="20">
        <f t="shared" ref="AB31" si="27">I10</f>
        <v>0.96</v>
      </c>
      <c r="AC31" s="20">
        <f t="shared" ref="AC31" si="28">O10</f>
        <v>1</v>
      </c>
      <c r="AD31" s="20">
        <f t="shared" ref="AD31" si="29">U10</f>
        <v>0.92666666666666664</v>
      </c>
    </row>
    <row r="32" spans="4:36" ht="15" thickTop="1" x14ac:dyDescent="0.3">
      <c r="D32" t="s">
        <v>41</v>
      </c>
      <c r="E32" s="49">
        <f>B9</f>
        <v>1</v>
      </c>
      <c r="F32" s="9">
        <f t="shared" ref="F32:H32" si="30">C9</f>
        <v>0.94411764705882351</v>
      </c>
      <c r="G32" s="9">
        <f t="shared" si="30"/>
        <v>1</v>
      </c>
      <c r="H32" s="9">
        <f t="shared" si="30"/>
        <v>0</v>
      </c>
      <c r="I32" s="16">
        <f>G9</f>
        <v>0.73602941176470593</v>
      </c>
      <c r="Z32" s="67" t="s">
        <v>65</v>
      </c>
      <c r="AA32" s="9">
        <f>AVERAGE(AA25:AA31)</f>
        <v>0.96249299719887971</v>
      </c>
      <c r="AB32" s="9">
        <f t="shared" ref="AB32" si="31">AVERAGE(AB25:AB31)</f>
        <v>0.98714285714285721</v>
      </c>
      <c r="AC32" s="9">
        <f t="shared" ref="AC32" si="32">AVERAGE(AC25:AC31)</f>
        <v>0.98333333333333339</v>
      </c>
      <c r="AD32" s="9">
        <f t="shared" ref="AD32" si="33">AVERAGE(AD25:AD31)</f>
        <v>0.97285714285714298</v>
      </c>
    </row>
    <row r="33" spans="4:30" x14ac:dyDescent="0.3">
      <c r="D33" t="s">
        <v>26</v>
      </c>
      <c r="E33" s="49">
        <f>H9</f>
        <v>1</v>
      </c>
      <c r="F33" s="9">
        <f t="shared" ref="F33:H33" si="34">I9</f>
        <v>0.95</v>
      </c>
      <c r="G33" s="9">
        <f t="shared" si="34"/>
        <v>1</v>
      </c>
      <c r="H33" s="9">
        <f t="shared" si="34"/>
        <v>0.33333333333333331</v>
      </c>
      <c r="I33" s="16">
        <f>M9</f>
        <v>0.82083333333333341</v>
      </c>
    </row>
    <row r="34" spans="4:30" x14ac:dyDescent="0.3">
      <c r="D34" t="s">
        <v>27</v>
      </c>
      <c r="E34" s="49">
        <f>N9</f>
        <v>1</v>
      </c>
      <c r="F34" s="9">
        <f t="shared" ref="F34:H34" si="35">O9</f>
        <v>1</v>
      </c>
      <c r="G34" s="9">
        <f t="shared" si="35"/>
        <v>0.98920234830872533</v>
      </c>
      <c r="H34" s="9">
        <f t="shared" si="35"/>
        <v>0</v>
      </c>
      <c r="I34" s="16">
        <f>S9</f>
        <v>0.74730058707718139</v>
      </c>
      <c r="AA34" t="s">
        <v>30</v>
      </c>
    </row>
    <row r="35" spans="4:30" ht="15" thickBot="1" x14ac:dyDescent="0.35">
      <c r="D35" t="s">
        <v>28</v>
      </c>
      <c r="E35" s="50">
        <f>T9</f>
        <v>1</v>
      </c>
      <c r="F35" s="20">
        <f t="shared" ref="F35:H35" si="36">U9</f>
        <v>0.95</v>
      </c>
      <c r="G35" s="20">
        <f t="shared" si="36"/>
        <v>1</v>
      </c>
      <c r="H35" s="20">
        <f t="shared" si="36"/>
        <v>0</v>
      </c>
      <c r="I35" s="21">
        <f>Y9</f>
        <v>0.73750000000000004</v>
      </c>
      <c r="AA35" t="s">
        <v>25</v>
      </c>
      <c r="AB35" t="s">
        <v>26</v>
      </c>
      <c r="AC35" t="s">
        <v>27</v>
      </c>
      <c r="AD35" t="s">
        <v>28</v>
      </c>
    </row>
    <row r="36" spans="4:30" ht="15.6" thickTop="1" thickBot="1" x14ac:dyDescent="0.35">
      <c r="R36" t="s">
        <v>41</v>
      </c>
      <c r="S36" t="s">
        <v>26</v>
      </c>
      <c r="T36" t="s">
        <v>27</v>
      </c>
      <c r="U36" s="13" t="s">
        <v>28</v>
      </c>
      <c r="Z36" s="67" t="s">
        <v>4</v>
      </c>
      <c r="AA36" s="9">
        <f>D4</f>
        <v>1</v>
      </c>
      <c r="AB36" s="9">
        <f>J4</f>
        <v>1</v>
      </c>
      <c r="AC36" s="9">
        <f>P4</f>
        <v>1</v>
      </c>
      <c r="AD36" s="9">
        <f>V4</f>
        <v>1</v>
      </c>
    </row>
    <row r="37" spans="4:30" ht="15" thickTop="1" x14ac:dyDescent="0.3">
      <c r="E37" s="84" t="s">
        <v>14</v>
      </c>
      <c r="F37" s="85"/>
      <c r="G37" s="85"/>
      <c r="H37" s="85"/>
      <c r="I37" s="85"/>
      <c r="J37" s="86"/>
      <c r="Q37" t="s">
        <v>38</v>
      </c>
      <c r="R37" s="9">
        <f>AA21</f>
        <v>0.9285714285714286</v>
      </c>
      <c r="S37" s="9">
        <f t="shared" ref="S37:U37" si="37">AB21</f>
        <v>1</v>
      </c>
      <c r="T37" s="9">
        <f t="shared" si="37"/>
        <v>1</v>
      </c>
      <c r="U37" s="9">
        <f t="shared" si="37"/>
        <v>1</v>
      </c>
      <c r="Z37" s="67" t="s">
        <v>7</v>
      </c>
      <c r="AA37" s="9">
        <f t="shared" ref="AA37:AA42" si="38">D5</f>
        <v>0.9998778067783024</v>
      </c>
      <c r="AB37" s="9">
        <f t="shared" ref="AB37:AB42" si="39">J5</f>
        <v>0.9998778067783024</v>
      </c>
      <c r="AC37" s="9">
        <f t="shared" ref="AC37:AC42" si="40">P5</f>
        <v>0.9998778067783024</v>
      </c>
      <c r="AD37" s="9">
        <f t="shared" ref="AD37:AD42" si="41">V5</f>
        <v>0.9998778067783024</v>
      </c>
    </row>
    <row r="38" spans="4:30" x14ac:dyDescent="0.3">
      <c r="E38" s="35" t="s">
        <v>38</v>
      </c>
      <c r="F38" s="12" t="s">
        <v>39</v>
      </c>
      <c r="G38" s="12" t="s">
        <v>35</v>
      </c>
      <c r="H38" s="12" t="s">
        <v>36</v>
      </c>
      <c r="I38" s="12" t="s">
        <v>43</v>
      </c>
      <c r="J38" s="14" t="s">
        <v>40</v>
      </c>
      <c r="Q38" t="s">
        <v>39</v>
      </c>
      <c r="R38" s="9">
        <f>AA32</f>
        <v>0.96249299719887971</v>
      </c>
      <c r="S38" s="9">
        <f t="shared" ref="S38:U38" si="42">AB32</f>
        <v>0.98714285714285721</v>
      </c>
      <c r="T38" s="9">
        <f t="shared" si="42"/>
        <v>0.98333333333333339</v>
      </c>
      <c r="U38" s="9">
        <f t="shared" si="42"/>
        <v>0.97285714285714298</v>
      </c>
      <c r="Z38" s="67" t="s">
        <v>9</v>
      </c>
      <c r="AA38" s="9">
        <f t="shared" si="38"/>
        <v>0.61339075208913652</v>
      </c>
      <c r="AB38" s="9">
        <f t="shared" si="39"/>
        <v>1</v>
      </c>
      <c r="AC38" s="9">
        <f t="shared" si="40"/>
        <v>0.84688827690008217</v>
      </c>
      <c r="AD38" s="9">
        <f t="shared" si="41"/>
        <v>0.84688827690008217</v>
      </c>
    </row>
    <row r="39" spans="4:30" x14ac:dyDescent="0.3">
      <c r="D39" t="s">
        <v>41</v>
      </c>
      <c r="E39" s="54">
        <f>B10</f>
        <v>1</v>
      </c>
      <c r="F39" s="9">
        <f t="shared" ref="F39:J39" si="43">C10</f>
        <v>0.90999999999999992</v>
      </c>
      <c r="G39" s="9">
        <f t="shared" si="43"/>
        <v>0.19621914325750353</v>
      </c>
      <c r="H39" s="9">
        <f t="shared" si="43"/>
        <v>0</v>
      </c>
      <c r="I39" s="9">
        <f t="shared" si="43"/>
        <v>0</v>
      </c>
      <c r="J39" s="16">
        <f t="shared" si="43"/>
        <v>0.42124382865150067</v>
      </c>
      <c r="Q39" t="s">
        <v>35</v>
      </c>
      <c r="R39" s="9">
        <f>AA43</f>
        <v>0.7498638914685809</v>
      </c>
      <c r="S39" s="9">
        <f t="shared" ref="S39:U39" si="44">AB43</f>
        <v>0.79337079698499835</v>
      </c>
      <c r="T39" s="9">
        <f t="shared" si="44"/>
        <v>0.90876953707941921</v>
      </c>
      <c r="U39" s="9">
        <f t="shared" si="44"/>
        <v>0.78381368074596658</v>
      </c>
      <c r="Z39" s="67" t="s">
        <v>11</v>
      </c>
      <c r="AA39" s="9">
        <f t="shared" si="38"/>
        <v>1</v>
      </c>
      <c r="AB39" s="9">
        <f t="shared" si="39"/>
        <v>1</v>
      </c>
      <c r="AC39" s="9">
        <f t="shared" si="40"/>
        <v>1</v>
      </c>
      <c r="AD39" s="9">
        <f t="shared" si="41"/>
        <v>1</v>
      </c>
    </row>
    <row r="40" spans="4:30" x14ac:dyDescent="0.3">
      <c r="D40" t="s">
        <v>26</v>
      </c>
      <c r="E40" s="54">
        <f>H10</f>
        <v>1</v>
      </c>
      <c r="F40" s="9">
        <f t="shared" ref="F40:J40" si="45">I10</f>
        <v>0.96</v>
      </c>
      <c r="G40" s="9">
        <f t="shared" si="45"/>
        <v>0.11415823396156279</v>
      </c>
      <c r="H40" s="9">
        <f t="shared" si="45"/>
        <v>0</v>
      </c>
      <c r="I40" s="9">
        <f t="shared" si="45"/>
        <v>0</v>
      </c>
      <c r="J40" s="16">
        <f t="shared" si="45"/>
        <v>0.41483164679231255</v>
      </c>
      <c r="Q40" t="s">
        <v>36</v>
      </c>
      <c r="R40" s="9">
        <f>AA54</f>
        <v>0.2857142857142857</v>
      </c>
      <c r="S40" s="9">
        <f t="shared" ref="S40:U40" si="46">AB54</f>
        <v>0.61904761904761896</v>
      </c>
      <c r="T40" s="9">
        <f t="shared" si="46"/>
        <v>0.7142857142857143</v>
      </c>
      <c r="U40" s="9">
        <f t="shared" si="46"/>
        <v>0.42857142857142855</v>
      </c>
      <c r="Z40" s="67" t="s">
        <v>12</v>
      </c>
      <c r="AA40" s="9">
        <f t="shared" si="38"/>
        <v>0.43955953815512355</v>
      </c>
      <c r="AB40" s="9">
        <f t="shared" si="39"/>
        <v>0.43955953815512355</v>
      </c>
      <c r="AC40" s="9">
        <f t="shared" si="40"/>
        <v>1</v>
      </c>
      <c r="AD40" s="9">
        <f t="shared" si="41"/>
        <v>0.43955953815512355</v>
      </c>
    </row>
    <row r="41" spans="4:30" x14ac:dyDescent="0.3">
      <c r="D41" t="s">
        <v>27</v>
      </c>
      <c r="E41" s="54">
        <f>N10</f>
        <v>1</v>
      </c>
      <c r="F41" s="9">
        <f t="shared" ref="F41:J41" si="47">O10</f>
        <v>1</v>
      </c>
      <c r="G41" s="9">
        <f t="shared" si="47"/>
        <v>0.52541832756882378</v>
      </c>
      <c r="H41" s="9">
        <f t="shared" si="47"/>
        <v>0</v>
      </c>
      <c r="I41" s="9">
        <f t="shared" si="47"/>
        <v>0</v>
      </c>
      <c r="J41" s="16">
        <f t="shared" si="47"/>
        <v>0.50508366551376471</v>
      </c>
      <c r="Q41" t="s">
        <v>43</v>
      </c>
      <c r="R41" s="9">
        <f>AG17</f>
        <v>0.66666666666666663</v>
      </c>
      <c r="S41" s="9">
        <f t="shared" ref="S41:U41" si="48">AH17</f>
        <v>0</v>
      </c>
      <c r="T41" s="9">
        <f t="shared" si="48"/>
        <v>0.33333333333333331</v>
      </c>
      <c r="U41" s="9">
        <f t="shared" si="48"/>
        <v>0</v>
      </c>
      <c r="Z41" s="67" t="s">
        <v>13</v>
      </c>
      <c r="AA41" s="9">
        <f t="shared" si="38"/>
        <v>1</v>
      </c>
      <c r="AB41" s="9">
        <f t="shared" si="39"/>
        <v>1</v>
      </c>
      <c r="AC41" s="9">
        <f t="shared" si="40"/>
        <v>0.98920234830872533</v>
      </c>
      <c r="AD41" s="9">
        <f t="shared" si="41"/>
        <v>1</v>
      </c>
    </row>
    <row r="42" spans="4:30" ht="15" thickBot="1" x14ac:dyDescent="0.35">
      <c r="D42" t="s">
        <v>28</v>
      </c>
      <c r="E42" s="56">
        <f>T10</f>
        <v>1</v>
      </c>
      <c r="F42" s="20">
        <f t="shared" ref="F42:J42" si="49">U10</f>
        <v>0.92666666666666664</v>
      </c>
      <c r="G42" s="20">
        <f t="shared" si="49"/>
        <v>0.20037014338825845</v>
      </c>
      <c r="H42" s="20">
        <f t="shared" si="49"/>
        <v>0</v>
      </c>
      <c r="I42" s="20">
        <f t="shared" si="49"/>
        <v>0</v>
      </c>
      <c r="J42" s="21">
        <f t="shared" si="49"/>
        <v>0.42540736201098506</v>
      </c>
      <c r="Z42" s="68" t="s">
        <v>14</v>
      </c>
      <c r="AA42" s="56">
        <f t="shared" si="38"/>
        <v>0.19621914325750353</v>
      </c>
      <c r="AB42" s="20">
        <f t="shared" si="39"/>
        <v>0.11415823396156279</v>
      </c>
      <c r="AC42" s="20">
        <f t="shared" si="40"/>
        <v>0.52541832756882378</v>
      </c>
      <c r="AD42" s="20">
        <f t="shared" si="41"/>
        <v>0.20037014338825845</v>
      </c>
    </row>
    <row r="43" spans="4:30" ht="15" thickTop="1" x14ac:dyDescent="0.3">
      <c r="R43" t="s">
        <v>41</v>
      </c>
      <c r="S43" t="s">
        <v>26</v>
      </c>
      <c r="T43" t="s">
        <v>27</v>
      </c>
      <c r="U43" t="s">
        <v>28</v>
      </c>
      <c r="Z43" s="67" t="s">
        <v>65</v>
      </c>
      <c r="AA43" s="9">
        <f>AVERAGE(AA36:AA42)</f>
        <v>0.7498638914685809</v>
      </c>
      <c r="AB43" s="9">
        <f t="shared" ref="AB43" si="50">AVERAGE(AB36:AB42)</f>
        <v>0.79337079698499835</v>
      </c>
      <c r="AC43" s="9">
        <f t="shared" ref="AC43" si="51">AVERAGE(AC36:AC42)</f>
        <v>0.90876953707941921</v>
      </c>
      <c r="AD43" s="9">
        <f t="shared" ref="AD43" si="52">AVERAGE(AD36:AD42)</f>
        <v>0.78381368074596658</v>
      </c>
    </row>
    <row r="44" spans="4:30" x14ac:dyDescent="0.3">
      <c r="Q44" t="s">
        <v>38</v>
      </c>
      <c r="R44">
        <v>0.9285714285714286</v>
      </c>
      <c r="S44">
        <v>1</v>
      </c>
      <c r="T44">
        <v>1</v>
      </c>
      <c r="U44">
        <v>1</v>
      </c>
    </row>
    <row r="45" spans="4:30" x14ac:dyDescent="0.3">
      <c r="Q45" t="s">
        <v>39</v>
      </c>
      <c r="R45">
        <v>0.96249299719887971</v>
      </c>
      <c r="S45">
        <v>0.98714285714285721</v>
      </c>
      <c r="T45">
        <v>0.98333333333333339</v>
      </c>
      <c r="U45">
        <v>0.97285714285714298</v>
      </c>
      <c r="AA45" t="s">
        <v>31</v>
      </c>
    </row>
    <row r="46" spans="4:30" x14ac:dyDescent="0.3">
      <c r="Q46" t="s">
        <v>35</v>
      </c>
      <c r="R46">
        <v>0.7498638914685809</v>
      </c>
      <c r="S46">
        <v>0.79337079698499835</v>
      </c>
      <c r="T46">
        <v>0.90876953707941921</v>
      </c>
      <c r="U46">
        <v>0.78381368074596658</v>
      </c>
      <c r="AA46" t="s">
        <v>25</v>
      </c>
      <c r="AB46" t="s">
        <v>26</v>
      </c>
      <c r="AC46" t="s">
        <v>27</v>
      </c>
      <c r="AD46" t="s">
        <v>28</v>
      </c>
    </row>
    <row r="47" spans="4:30" x14ac:dyDescent="0.3">
      <c r="Q47" t="s">
        <v>36</v>
      </c>
      <c r="R47">
        <v>0.2857142857142857</v>
      </c>
      <c r="S47">
        <v>0.61904761904761896</v>
      </c>
      <c r="T47">
        <v>0.7142857142857143</v>
      </c>
      <c r="U47">
        <v>0.42857142857142855</v>
      </c>
      <c r="Z47" s="67" t="s">
        <v>4</v>
      </c>
      <c r="AA47" s="9">
        <f>E4</f>
        <v>1</v>
      </c>
      <c r="AB47" s="9">
        <f>K4</f>
        <v>1</v>
      </c>
      <c r="AC47" s="9">
        <f>Q4</f>
        <v>1</v>
      </c>
      <c r="AD47" s="9">
        <f>W4</f>
        <v>1</v>
      </c>
    </row>
    <row r="48" spans="4:30" x14ac:dyDescent="0.3">
      <c r="Q48" t="s">
        <v>43</v>
      </c>
      <c r="R48">
        <v>0.66666666666666663</v>
      </c>
      <c r="S48">
        <v>0</v>
      </c>
      <c r="T48">
        <v>0.33333333333333331</v>
      </c>
      <c r="U48">
        <v>0</v>
      </c>
      <c r="Z48" s="67" t="s">
        <v>7</v>
      </c>
      <c r="AA48" s="9">
        <f t="shared" ref="AA48:AA52" si="53">E5</f>
        <v>1</v>
      </c>
      <c r="AB48" s="9">
        <f t="shared" ref="AB48:AB52" si="54">K5</f>
        <v>1</v>
      </c>
      <c r="AC48" s="9">
        <f t="shared" ref="AC48:AC52" si="55">Q5</f>
        <v>1</v>
      </c>
      <c r="AD48" s="9">
        <f t="shared" ref="AD48:AD52" si="56">W5</f>
        <v>1</v>
      </c>
    </row>
    <row r="49" spans="4:30" x14ac:dyDescent="0.3">
      <c r="E49" t="s">
        <v>41</v>
      </c>
      <c r="F49" t="s">
        <v>26</v>
      </c>
      <c r="G49" t="s">
        <v>27</v>
      </c>
      <c r="H49" s="13" t="s">
        <v>28</v>
      </c>
      <c r="I49" t="s">
        <v>42</v>
      </c>
      <c r="Z49" s="67" t="s">
        <v>9</v>
      </c>
      <c r="AA49" s="9">
        <f t="shared" si="53"/>
        <v>0</v>
      </c>
      <c r="AB49" s="9">
        <f t="shared" si="54"/>
        <v>1</v>
      </c>
      <c r="AC49" s="9">
        <f t="shared" si="55"/>
        <v>1</v>
      </c>
      <c r="AD49" s="9">
        <f t="shared" si="56"/>
        <v>1</v>
      </c>
    </row>
    <row r="50" spans="4:30" x14ac:dyDescent="0.3">
      <c r="D50" s="67" t="s">
        <v>4</v>
      </c>
      <c r="E50" s="9">
        <f>I18</f>
        <v>1</v>
      </c>
      <c r="F50" s="9">
        <f>I19</f>
        <v>1</v>
      </c>
      <c r="G50" s="9">
        <f>I20</f>
        <v>1</v>
      </c>
      <c r="H50" s="16">
        <f>I21</f>
        <v>1</v>
      </c>
      <c r="I50" s="9">
        <f>AVERAGE(E50:H50)</f>
        <v>1</v>
      </c>
      <c r="R50" t="s">
        <v>38</v>
      </c>
      <c r="S50" t="s">
        <v>39</v>
      </c>
      <c r="T50" t="s">
        <v>35</v>
      </c>
      <c r="U50" t="s">
        <v>36</v>
      </c>
      <c r="V50" t="s">
        <v>43</v>
      </c>
      <c r="Z50" s="67" t="s">
        <v>11</v>
      </c>
      <c r="AA50" s="9">
        <f t="shared" si="53"/>
        <v>0</v>
      </c>
      <c r="AB50" s="9">
        <f t="shared" si="54"/>
        <v>1</v>
      </c>
      <c r="AC50" s="9">
        <f t="shared" si="55"/>
        <v>1</v>
      </c>
      <c r="AD50" s="9">
        <f t="shared" si="56"/>
        <v>0</v>
      </c>
    </row>
    <row r="51" spans="4:30" x14ac:dyDescent="0.3">
      <c r="D51" s="67" t="s">
        <v>7</v>
      </c>
      <c r="E51" s="9">
        <f>O18</f>
        <v>0.99996945169457563</v>
      </c>
      <c r="F51" s="9">
        <f>O19</f>
        <v>0.99996945169457563</v>
      </c>
      <c r="G51" s="9">
        <f>O20</f>
        <v>0.99996945169457563</v>
      </c>
      <c r="H51" s="16">
        <f>O21</f>
        <v>0.99996945169457563</v>
      </c>
      <c r="I51" s="9">
        <f t="shared" ref="I51:I57" si="57">AVERAGE(E51:H51)</f>
        <v>0.99996945169457563</v>
      </c>
      <c r="Q51" t="s">
        <v>41</v>
      </c>
      <c r="R51" s="9">
        <v>0.9285714285714286</v>
      </c>
      <c r="S51" s="9">
        <v>0.96249299719887971</v>
      </c>
      <c r="T51" s="9">
        <v>0.7498638914685809</v>
      </c>
      <c r="U51" s="9">
        <v>0.2857142857142857</v>
      </c>
      <c r="V51" s="9">
        <v>0.66666666666666663</v>
      </c>
      <c r="Z51" s="67" t="s">
        <v>12</v>
      </c>
      <c r="AA51" s="9">
        <f t="shared" si="53"/>
        <v>0</v>
      </c>
      <c r="AB51" s="9">
        <f t="shared" si="54"/>
        <v>0</v>
      </c>
      <c r="AC51" s="9">
        <f t="shared" si="55"/>
        <v>1</v>
      </c>
      <c r="AD51" s="9">
        <f t="shared" si="56"/>
        <v>0</v>
      </c>
    </row>
    <row r="52" spans="4:30" x14ac:dyDescent="0.3">
      <c r="D52" s="67" t="s">
        <v>9</v>
      </c>
      <c r="E52" s="9">
        <f>U18</f>
        <v>0.52834768802228416</v>
      </c>
      <c r="F52" s="9">
        <f>U19</f>
        <v>1</v>
      </c>
      <c r="G52" s="9">
        <f>U20</f>
        <v>0.96172206922502057</v>
      </c>
      <c r="H52" s="16">
        <f>U21</f>
        <v>0.96172206922502057</v>
      </c>
      <c r="I52" s="9">
        <f t="shared" si="57"/>
        <v>0.86294795661808132</v>
      </c>
      <c r="Q52" t="s">
        <v>26</v>
      </c>
      <c r="R52" s="9">
        <v>1</v>
      </c>
      <c r="S52" s="9">
        <v>0.98714285714285721</v>
      </c>
      <c r="T52" s="9">
        <v>0.79337079698499835</v>
      </c>
      <c r="U52" s="9">
        <v>0.61904761904761896</v>
      </c>
      <c r="V52" s="9">
        <v>0</v>
      </c>
      <c r="Z52" s="67" t="s">
        <v>13</v>
      </c>
      <c r="AA52" s="9">
        <f t="shared" si="53"/>
        <v>0</v>
      </c>
      <c r="AB52" s="9">
        <f t="shared" si="54"/>
        <v>0.33333333333333331</v>
      </c>
      <c r="AC52" s="9">
        <f t="shared" si="55"/>
        <v>0</v>
      </c>
      <c r="AD52" s="9">
        <f t="shared" si="56"/>
        <v>0</v>
      </c>
    </row>
    <row r="53" spans="4:30" ht="15" thickBot="1" x14ac:dyDescent="0.35">
      <c r="D53" s="67" t="s">
        <v>11</v>
      </c>
      <c r="E53" s="9">
        <f>J25</f>
        <v>0.78666666666666674</v>
      </c>
      <c r="F53" s="9">
        <f>J26</f>
        <v>0.8</v>
      </c>
      <c r="G53" s="9">
        <f>J27</f>
        <v>0.98666666666666669</v>
      </c>
      <c r="H53" s="16">
        <f>J28</f>
        <v>0.58666666666666667</v>
      </c>
      <c r="I53" s="9">
        <f t="shared" si="57"/>
        <v>0.79</v>
      </c>
      <c r="Q53" t="s">
        <v>27</v>
      </c>
      <c r="R53" s="9">
        <v>1</v>
      </c>
      <c r="S53" s="9">
        <v>0.98333333333333339</v>
      </c>
      <c r="T53" s="9">
        <v>0.90876953707941921</v>
      </c>
      <c r="U53" s="9">
        <v>0.7142857142857143</v>
      </c>
      <c r="V53" s="9">
        <v>0.33333333333333331</v>
      </c>
      <c r="Z53" s="68" t="s">
        <v>14</v>
      </c>
      <c r="AA53" s="56">
        <f>E10</f>
        <v>0</v>
      </c>
      <c r="AB53" s="20">
        <f>K10</f>
        <v>0</v>
      </c>
      <c r="AC53" s="20">
        <f>Q10</f>
        <v>0</v>
      </c>
      <c r="AD53" s="20">
        <f>W10</f>
        <v>0</v>
      </c>
    </row>
    <row r="54" spans="4:30" ht="15" thickTop="1" x14ac:dyDescent="0.3">
      <c r="D54" s="67" t="s">
        <v>12</v>
      </c>
      <c r="E54" s="9">
        <f>Q25</f>
        <v>0.67791190763102471</v>
      </c>
      <c r="F54" s="9">
        <f>Q26</f>
        <v>0.48791190763102471</v>
      </c>
      <c r="G54" s="9">
        <f>Q27</f>
        <v>0.79</v>
      </c>
      <c r="H54" s="16">
        <f>Q28</f>
        <v>0.48791190763102471</v>
      </c>
      <c r="I54" s="9">
        <f t="shared" si="57"/>
        <v>0.61093393072326851</v>
      </c>
      <c r="Q54" t="s">
        <v>28</v>
      </c>
      <c r="R54" s="9">
        <v>1</v>
      </c>
      <c r="S54" s="9">
        <v>0.97285714285714298</v>
      </c>
      <c r="T54" s="9">
        <v>0.78381368074596658</v>
      </c>
      <c r="U54" s="9">
        <v>0.42857142857142855</v>
      </c>
      <c r="V54" s="9">
        <v>0</v>
      </c>
      <c r="Z54" s="67" t="s">
        <v>65</v>
      </c>
      <c r="AA54" s="9">
        <f>AVERAGE(AA47:AA53)</f>
        <v>0.2857142857142857</v>
      </c>
      <c r="AB54" s="9">
        <f t="shared" ref="AB54" si="58">AVERAGE(AB47:AB53)</f>
        <v>0.61904761904761896</v>
      </c>
      <c r="AC54" s="9">
        <f t="shared" ref="AC54" si="59">AVERAGE(AC47:AC53)</f>
        <v>0.7142857142857143</v>
      </c>
      <c r="AD54" s="9">
        <f t="shared" ref="AD54" si="60">AVERAGE(AD47:AD53)</f>
        <v>0.42857142857142855</v>
      </c>
    </row>
    <row r="55" spans="4:30" x14ac:dyDescent="0.3">
      <c r="D55" s="67" t="s">
        <v>13</v>
      </c>
      <c r="E55" s="9">
        <f>I32</f>
        <v>0.73602941176470593</v>
      </c>
      <c r="F55" s="9">
        <f>I33</f>
        <v>0.82083333333333341</v>
      </c>
      <c r="G55" s="9">
        <f>I34</f>
        <v>0.74730058707718139</v>
      </c>
      <c r="H55" s="16">
        <f>I35</f>
        <v>0.73750000000000004</v>
      </c>
      <c r="I55" s="9">
        <f t="shared" si="57"/>
        <v>0.76041583304380511</v>
      </c>
    </row>
    <row r="56" spans="4:30" ht="15" thickBot="1" x14ac:dyDescent="0.35">
      <c r="D56" s="68" t="s">
        <v>14</v>
      </c>
      <c r="E56" s="20">
        <f>J39</f>
        <v>0.42124382865150067</v>
      </c>
      <c r="F56" s="20">
        <f>J40</f>
        <v>0.41483164679231255</v>
      </c>
      <c r="G56" s="20">
        <f>J41</f>
        <v>0.50508366551376471</v>
      </c>
      <c r="H56" s="21">
        <f>J42</f>
        <v>0.42540736201098506</v>
      </c>
      <c r="I56" s="20">
        <f t="shared" si="57"/>
        <v>0.44164162574214072</v>
      </c>
    </row>
    <row r="57" spans="4:30" ht="15" thickTop="1" x14ac:dyDescent="0.3">
      <c r="D57" s="67" t="s">
        <v>42</v>
      </c>
      <c r="E57" s="9">
        <f>AVERAGE(E50:E56)</f>
        <v>0.73573842206153695</v>
      </c>
      <c r="F57" s="9">
        <f t="shared" ref="F57:H57" si="61">AVERAGE(F50:F56)</f>
        <v>0.78907804849303531</v>
      </c>
      <c r="G57" s="9">
        <f t="shared" si="61"/>
        <v>0.85582034859674416</v>
      </c>
      <c r="H57" s="16">
        <f t="shared" si="61"/>
        <v>0.74273963674689625</v>
      </c>
      <c r="I57" s="9">
        <f t="shared" si="57"/>
        <v>0.78084411397455322</v>
      </c>
    </row>
  </sheetData>
  <mergeCells count="12">
    <mergeCell ref="B2:G2"/>
    <mergeCell ref="B1:Y1"/>
    <mergeCell ref="H2:M2"/>
    <mergeCell ref="N2:S2"/>
    <mergeCell ref="T2:Y2"/>
    <mergeCell ref="E30:I30"/>
    <mergeCell ref="E37:J37"/>
    <mergeCell ref="Q16:U16"/>
    <mergeCell ref="E23:J23"/>
    <mergeCell ref="L23:Q23"/>
    <mergeCell ref="E16:I16"/>
    <mergeCell ref="K16:O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9FD2-DF39-49F1-B41D-D8B20507C449}">
  <sheetPr>
    <tabColor rgb="FF92D050"/>
  </sheetPr>
  <dimension ref="A1:B8"/>
  <sheetViews>
    <sheetView topLeftCell="A8" workbookViewId="0">
      <selection activeCell="B8" sqref="B8"/>
    </sheetView>
  </sheetViews>
  <sheetFormatPr defaultRowHeight="14.4" x14ac:dyDescent="0.3"/>
  <cols>
    <col min="1" max="1" width="15" customWidth="1"/>
    <col min="2" max="2" width="98.6640625" customWidth="1"/>
  </cols>
  <sheetData>
    <row r="1" spans="1:2" x14ac:dyDescent="0.3">
      <c r="A1" s="5" t="s">
        <v>0</v>
      </c>
      <c r="B1" s="5" t="s">
        <v>5</v>
      </c>
    </row>
    <row r="2" spans="1:2" ht="43.2" x14ac:dyDescent="0.3">
      <c r="A2" s="4" t="s">
        <v>4</v>
      </c>
      <c r="B2" s="6" t="s">
        <v>6</v>
      </c>
    </row>
    <row r="3" spans="1:2" ht="43.2" x14ac:dyDescent="0.3">
      <c r="A3" s="4" t="s">
        <v>7</v>
      </c>
      <c r="B3" s="6" t="s">
        <v>8</v>
      </c>
    </row>
    <row r="4" spans="1:2" ht="43.2" x14ac:dyDescent="0.3">
      <c r="A4" s="4" t="s">
        <v>9</v>
      </c>
      <c r="B4" s="6" t="s">
        <v>10</v>
      </c>
    </row>
    <row r="5" spans="1:2" ht="57.6" x14ac:dyDescent="0.3">
      <c r="A5" s="4" t="s">
        <v>11</v>
      </c>
      <c r="B5" s="7" t="s">
        <v>15</v>
      </c>
    </row>
    <row r="6" spans="1:2" ht="57.6" x14ac:dyDescent="0.3">
      <c r="A6" s="4" t="s">
        <v>12</v>
      </c>
      <c r="B6" s="7" t="s">
        <v>16</v>
      </c>
    </row>
    <row r="7" spans="1:2" ht="57.6" x14ac:dyDescent="0.3">
      <c r="A7" s="4" t="s">
        <v>13</v>
      </c>
      <c r="B7" s="7" t="s">
        <v>17</v>
      </c>
    </row>
    <row r="8" spans="1:2" ht="259.2" x14ac:dyDescent="0.3">
      <c r="A8" s="4" t="s">
        <v>14</v>
      </c>
      <c r="B8" s="7" t="s">
        <v>18</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14ED0-ADBC-420F-BE5B-512FE7B1DDF9}">
  <sheetPr>
    <tabColor rgb="FFFFFF00"/>
  </sheetPr>
  <dimension ref="A1:E2"/>
  <sheetViews>
    <sheetView workbookViewId="0">
      <selection activeCell="C3" sqref="C3"/>
    </sheetView>
  </sheetViews>
  <sheetFormatPr defaultRowHeight="14.4" x14ac:dyDescent="0.3"/>
  <cols>
    <col min="1" max="1" width="15" customWidth="1"/>
    <col min="2" max="2" width="15.33203125" customWidth="1"/>
    <col min="3" max="3" width="75.44140625" customWidth="1"/>
    <col min="4" max="4" width="85.33203125" customWidth="1"/>
    <col min="5" max="5" width="58.77734375" bestFit="1" customWidth="1"/>
  </cols>
  <sheetData>
    <row r="1" spans="1:5" x14ac:dyDescent="0.3">
      <c r="A1" s="3" t="s">
        <v>0</v>
      </c>
      <c r="B1" s="3" t="s">
        <v>1</v>
      </c>
      <c r="C1" s="3" t="s">
        <v>2</v>
      </c>
      <c r="D1" s="3" t="s">
        <v>3</v>
      </c>
      <c r="E1" s="3" t="s">
        <v>22</v>
      </c>
    </row>
    <row r="2" spans="1:5" ht="409.2" customHeight="1" x14ac:dyDescent="0.3">
      <c r="A2" s="4" t="s">
        <v>4</v>
      </c>
      <c r="B2" s="2" t="s">
        <v>19</v>
      </c>
      <c r="C2" s="1" t="s">
        <v>20</v>
      </c>
      <c r="D2" s="1" t="s">
        <v>21</v>
      </c>
      <c r="E2" s="8" t="s">
        <v>23</v>
      </c>
    </row>
  </sheetData>
  <hyperlinks>
    <hyperlink ref="E2" r:id="rId1" xr:uid="{FF9BC21B-EA0B-4A93-93E1-21E1BE7EAA72}"/>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Wyniki-eksperymenty</vt:lpstr>
      <vt:lpstr>Wyniki-podsumowanie</vt:lpstr>
      <vt:lpstr>Transformacje</vt:lpstr>
      <vt:lpstr>Eksperymenty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 Mar</dc:creator>
  <cp:lastModifiedBy>Pio Mar</cp:lastModifiedBy>
  <dcterms:created xsi:type="dcterms:W3CDTF">2025-06-24T22:26:39Z</dcterms:created>
  <dcterms:modified xsi:type="dcterms:W3CDTF">2025-08-07T21:41:36Z</dcterms:modified>
</cp:coreProperties>
</file>