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pmarc\Documents\Studia\_Magisterka\magisterka2025\"/>
    </mc:Choice>
  </mc:AlternateContent>
  <xr:revisionPtr revIDLastSave="0" documentId="13_ncr:1_{A4E8D8F2-8B34-498B-A112-BD326D86F4C8}" xr6:coauthVersionLast="47" xr6:coauthVersionMax="47" xr10:uidLastSave="{00000000-0000-0000-0000-000000000000}"/>
  <bookViews>
    <workbookView xWindow="6288" yWindow="1704" windowWidth="23040" windowHeight="12204" xr2:uid="{CF7F6255-2429-4320-8F22-48D2D1D13ADA}"/>
  </bookViews>
  <sheets>
    <sheet name="Wyniki-eksperymenty" sheetId="3" r:id="rId1"/>
    <sheet name="Wyniki-podsumowanie" sheetId="4" r:id="rId2"/>
    <sheet name="Transformacje" sheetId="2" r:id="rId3"/>
    <sheet name="Eksperymenty"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4" l="1"/>
  <c r="E8" i="3"/>
  <c r="B8" i="3"/>
  <c r="U8" i="4" s="1"/>
  <c r="K16" i="3"/>
  <c r="K17" i="3"/>
  <c r="K18" i="3"/>
  <c r="K19" i="3"/>
  <c r="K20" i="3"/>
  <c r="K21" i="3"/>
  <c r="K22" i="3"/>
  <c r="K23" i="3"/>
  <c r="K24" i="3"/>
  <c r="K25" i="3"/>
  <c r="K26" i="3"/>
  <c r="K27" i="3"/>
  <c r="L27" i="3" s="1"/>
  <c r="H8" i="4" s="1"/>
  <c r="K28" i="3"/>
  <c r="K29" i="3"/>
  <c r="K30" i="3"/>
  <c r="K31" i="3"/>
  <c r="K32" i="3"/>
  <c r="K33" i="3"/>
  <c r="K34" i="3"/>
  <c r="K35" i="3"/>
  <c r="K36" i="3"/>
  <c r="K37" i="3"/>
  <c r="K38" i="3"/>
  <c r="K39" i="3"/>
  <c r="K41" i="3"/>
  <c r="K42" i="3"/>
  <c r="K43" i="3"/>
  <c r="K40" i="3"/>
  <c r="H17" i="3"/>
  <c r="H18" i="3"/>
  <c r="H19" i="3"/>
  <c r="H20" i="3"/>
  <c r="H21" i="3"/>
  <c r="H22" i="3"/>
  <c r="H23" i="3"/>
  <c r="H24" i="3"/>
  <c r="H25" i="3"/>
  <c r="H26" i="3"/>
  <c r="H27" i="3"/>
  <c r="H28" i="3"/>
  <c r="H29" i="3"/>
  <c r="H30" i="3"/>
  <c r="H31" i="3"/>
  <c r="H32" i="3"/>
  <c r="H33" i="3"/>
  <c r="H34" i="3"/>
  <c r="H35" i="3"/>
  <c r="H36" i="3"/>
  <c r="H37" i="3"/>
  <c r="H38" i="3"/>
  <c r="H39" i="3"/>
  <c r="H40" i="3"/>
  <c r="H41" i="3"/>
  <c r="H42" i="3"/>
  <c r="H43" i="3"/>
  <c r="H16" i="3"/>
  <c r="E39" i="3"/>
  <c r="E32" i="3"/>
  <c r="E25" i="3"/>
  <c r="E38" i="3"/>
  <c r="E31" i="3"/>
  <c r="E24" i="3"/>
  <c r="E19" i="3"/>
  <c r="E20" i="3"/>
  <c r="E21" i="3"/>
  <c r="E22" i="3"/>
  <c r="E17" i="3"/>
  <c r="E18" i="3"/>
  <c r="E23" i="3"/>
  <c r="E26" i="3"/>
  <c r="E27" i="3"/>
  <c r="E28" i="3"/>
  <c r="E29" i="3"/>
  <c r="E30" i="3"/>
  <c r="E33" i="3"/>
  <c r="E34" i="3"/>
  <c r="E35" i="3"/>
  <c r="E36" i="3"/>
  <c r="E37" i="3"/>
  <c r="E40" i="3"/>
  <c r="E41" i="3"/>
  <c r="E42" i="3"/>
  <c r="E43" i="3"/>
  <c r="E16" i="3"/>
  <c r="H25" i="4"/>
  <c r="H26" i="4"/>
  <c r="H27" i="4"/>
  <c r="H28" i="4"/>
  <c r="D28" i="4"/>
  <c r="D27" i="4"/>
  <c r="D26" i="4"/>
  <c r="D7" i="4"/>
  <c r="G25" i="4" s="1"/>
  <c r="D25" i="4"/>
  <c r="J21" i="4"/>
  <c r="J20" i="4"/>
  <c r="J19" i="4"/>
  <c r="J18" i="4"/>
  <c r="D21" i="4"/>
  <c r="D20" i="4"/>
  <c r="D19" i="4"/>
  <c r="D18" i="4"/>
  <c r="P21" i="4"/>
  <c r="P20" i="4"/>
  <c r="P19" i="4"/>
  <c r="P18" i="4"/>
  <c r="V10" i="4"/>
  <c r="U10" i="4"/>
  <c r="P10" i="4"/>
  <c r="O10" i="4"/>
  <c r="J10" i="4"/>
  <c r="I10" i="4"/>
  <c r="D10" i="4"/>
  <c r="C10" i="4"/>
  <c r="V9" i="4"/>
  <c r="U9" i="4"/>
  <c r="P9" i="4"/>
  <c r="O9" i="4"/>
  <c r="J9" i="4"/>
  <c r="I9" i="4"/>
  <c r="D9" i="4"/>
  <c r="C9" i="4"/>
  <c r="V8" i="4"/>
  <c r="P8" i="4"/>
  <c r="J8" i="4"/>
  <c r="D8" i="4"/>
  <c r="V7" i="4"/>
  <c r="G28" i="4" s="1"/>
  <c r="P7" i="4"/>
  <c r="G27" i="4" s="1"/>
  <c r="J7" i="4"/>
  <c r="G26" i="4" s="1"/>
  <c r="V6" i="4"/>
  <c r="S21" i="4" s="1"/>
  <c r="U6" i="4"/>
  <c r="R21" i="4" s="1"/>
  <c r="P6" i="4"/>
  <c r="S20" i="4" s="1"/>
  <c r="O6" i="4"/>
  <c r="R20" i="4" s="1"/>
  <c r="J6" i="4"/>
  <c r="S19" i="4" s="1"/>
  <c r="I6" i="4"/>
  <c r="D6" i="4"/>
  <c r="S18" i="4" s="1"/>
  <c r="C6" i="4"/>
  <c r="V5" i="4"/>
  <c r="M21" i="4" s="1"/>
  <c r="U5" i="4"/>
  <c r="L21" i="4" s="1"/>
  <c r="P5" i="4"/>
  <c r="M20" i="4" s="1"/>
  <c r="O5" i="4"/>
  <c r="J5" i="4"/>
  <c r="M19" i="4" s="1"/>
  <c r="I5" i="4"/>
  <c r="L19" i="4" s="1"/>
  <c r="D5" i="4"/>
  <c r="M18" i="4" s="1"/>
  <c r="C5" i="4"/>
  <c r="L18" i="4" s="1"/>
  <c r="V4" i="4"/>
  <c r="G21" i="4" s="1"/>
  <c r="U4" i="4"/>
  <c r="P4" i="4"/>
  <c r="G20" i="4" s="1"/>
  <c r="O4" i="4"/>
  <c r="J4" i="4"/>
  <c r="G19" i="4" s="1"/>
  <c r="I4" i="4"/>
  <c r="D4" i="4"/>
  <c r="G18" i="4" s="1"/>
  <c r="C4" i="4"/>
  <c r="F18" i="4" s="1"/>
  <c r="E7" i="3"/>
  <c r="C7" i="3"/>
  <c r="B7" i="3"/>
  <c r="U7" i="4" s="1"/>
  <c r="F28" i="4" s="1"/>
  <c r="C8" i="4" l="1"/>
  <c r="C7" i="4"/>
  <c r="F25" i="4" s="1"/>
  <c r="I7" i="4"/>
  <c r="O7" i="4"/>
  <c r="L37" i="3"/>
  <c r="T4" i="4" s="1"/>
  <c r="E21" i="4" s="1"/>
  <c r="L30" i="3"/>
  <c r="N4" i="4" s="1"/>
  <c r="E20" i="4" s="1"/>
  <c r="I8" i="4"/>
  <c r="O8" i="4"/>
  <c r="L23" i="3"/>
  <c r="H4" i="4" s="1"/>
  <c r="E19" i="4" s="1"/>
  <c r="L36" i="3"/>
  <c r="N10" i="4" s="1"/>
  <c r="R10" i="4" s="1"/>
  <c r="L31" i="3"/>
  <c r="N5" i="4" s="1"/>
  <c r="K20" i="4" s="1"/>
  <c r="L43" i="3"/>
  <c r="T10" i="4" s="1"/>
  <c r="X10" i="4" s="1"/>
  <c r="L33" i="3"/>
  <c r="N7" i="4" s="1"/>
  <c r="E27" i="4" s="1"/>
  <c r="L21" i="3"/>
  <c r="B9" i="4" s="1"/>
  <c r="F9" i="4" s="1"/>
  <c r="L20" i="3"/>
  <c r="B8" i="4" s="1"/>
  <c r="F8" i="4" s="1"/>
  <c r="L41" i="3"/>
  <c r="T8" i="4" s="1"/>
  <c r="X8" i="4" s="1"/>
  <c r="L35" i="3"/>
  <c r="N9" i="4" s="1"/>
  <c r="R9" i="4" s="1"/>
  <c r="L22" i="3"/>
  <c r="B10" i="4" s="1"/>
  <c r="F10" i="4" s="1"/>
  <c r="L8" i="4"/>
  <c r="L40" i="3"/>
  <c r="T7" i="4" s="1"/>
  <c r="E28" i="4" s="1"/>
  <c r="L24" i="3"/>
  <c r="H5" i="4" s="1"/>
  <c r="K19" i="4" s="1"/>
  <c r="L25" i="3"/>
  <c r="H6" i="4" s="1"/>
  <c r="Q19" i="4" s="1"/>
  <c r="L32" i="3"/>
  <c r="N6" i="4" s="1"/>
  <c r="Q20" i="4" s="1"/>
  <c r="L38" i="3"/>
  <c r="T5" i="4" s="1"/>
  <c r="K21" i="4" s="1"/>
  <c r="L39" i="3"/>
  <c r="T6" i="4" s="1"/>
  <c r="Q21" i="4" s="1"/>
  <c r="L16" i="3"/>
  <c r="B4" i="4" s="1"/>
  <c r="E18" i="4" s="1"/>
  <c r="L18" i="3"/>
  <c r="B6" i="4" s="1"/>
  <c r="Q18" i="4" s="1"/>
  <c r="L17" i="3"/>
  <c r="B5" i="4" s="1"/>
  <c r="K18" i="4" s="1"/>
  <c r="R4" i="4"/>
  <c r="H20" i="4" s="1"/>
  <c r="X4" i="4"/>
  <c r="H21" i="4" s="1"/>
  <c r="L42" i="3"/>
  <c r="T9" i="4" s="1"/>
  <c r="X9" i="4" s="1"/>
  <c r="L34" i="3"/>
  <c r="N8" i="4" s="1"/>
  <c r="R8" i="4" s="1"/>
  <c r="L29" i="3"/>
  <c r="H10" i="4" s="1"/>
  <c r="L10" i="4" s="1"/>
  <c r="L28" i="3"/>
  <c r="H9" i="4" s="1"/>
  <c r="L9" i="4" s="1"/>
  <c r="L26" i="3"/>
  <c r="H7" i="4" s="1"/>
  <c r="E26" i="4" s="1"/>
  <c r="L19" i="3"/>
  <c r="E25" i="4" s="1"/>
  <c r="F27" i="4"/>
  <c r="F20" i="4"/>
  <c r="F21" i="4"/>
  <c r="F19" i="4"/>
  <c r="F26" i="4"/>
  <c r="L20" i="4"/>
  <c r="R19" i="4"/>
  <c r="R18" i="4"/>
  <c r="R5" i="4" l="1"/>
  <c r="N20" i="4" s="1"/>
  <c r="F6" i="4"/>
  <c r="T18" i="4" s="1"/>
  <c r="L4" i="4"/>
  <c r="H19" i="4" s="1"/>
  <c r="F4" i="4"/>
  <c r="H18" i="4" s="1"/>
  <c r="R7" i="4"/>
  <c r="I27" i="4" s="1"/>
  <c r="F5" i="4"/>
  <c r="N18" i="4" s="1"/>
  <c r="L5" i="4"/>
  <c r="N19" i="4" s="1"/>
  <c r="X7" i="4"/>
  <c r="I28" i="4" s="1"/>
  <c r="R6" i="4"/>
  <c r="T20" i="4" s="1"/>
  <c r="X5" i="4"/>
  <c r="N21" i="4" s="1"/>
  <c r="X6" i="4"/>
  <c r="T21" i="4" s="1"/>
  <c r="L6" i="4"/>
  <c r="T19" i="4" s="1"/>
  <c r="F7" i="4"/>
  <c r="I25" i="4" s="1"/>
  <c r="L7" i="4"/>
  <c r="I26" i="4" s="1"/>
</calcChain>
</file>

<file path=xl/sharedStrings.xml><?xml version="1.0" encoding="utf-8"?>
<sst xmlns="http://schemas.openxmlformats.org/spreadsheetml/2006/main" count="175" uniqueCount="62">
  <si>
    <t>Transformacja</t>
  </si>
  <si>
    <t>Model</t>
  </si>
  <si>
    <t>Prompt</t>
  </si>
  <si>
    <t>Odpowiedź</t>
  </si>
  <si>
    <t>T_where_1</t>
  </si>
  <si>
    <t>Wzorcowy SQL</t>
  </si>
  <si>
    <t>SELECT *
FROM orders
WHERE o_orderpriority = '3-MEDIUM       '</t>
  </si>
  <si>
    <t>T_where_2</t>
  </si>
  <si>
    <t>SELECT *
FROM orders
WHERE o_orderdate BETWEEN '1997-01-01' AND '1997-12-31'</t>
  </si>
  <si>
    <t>T_where_3</t>
  </si>
  <si>
    <t>SELECT *
FROM orders
WHERE o_orderpriority LIKE '%LOW%'</t>
  </si>
  <si>
    <t>T_groupby_1</t>
  </si>
  <si>
    <t>T_groupby_2</t>
  </si>
  <si>
    <t>T_join_1</t>
  </si>
  <si>
    <t>T_rank_1</t>
  </si>
  <si>
    <t>SELECT o_orderpriority, count(o_orderkey) as Count
FROM orders
GROUP BY o_orderpriority
ORDER BY o_orderpriority</t>
  </si>
  <si>
    <t>SELECT o_custkey, o_orderstatus, sum(o_totalprice) as "Total price"
FROM orders
GROUP BY o_custkey, o_orderstatus
ORDER BY o_custkey, o_orderstatus</t>
  </si>
  <si>
    <t>SELECT *
FROM orders JOIN customer ON o_custkey = c_custkey
WHERE c_nationkey = 10
ORDER BY o_custkey</t>
  </si>
  <si>
    <t>SELECT 
	n_name, 
	customer_position,
	o_custkey, 
	total_price
FROM (
	SELECT 
		n_name, 
		RANK() OVER (PARTITION BY n_name ORDER BY SUM(o_totalprice) DESC) as customer_position, 
		o_custkey, 
		SUM(o_totalprice) as total_price
	FROM orders 
		JOIN customer ON o_custkey = c_custkey
		JOIN nation ON c_nationkey = n_nationkey
	GROUP BY n_name, o_custkey
) ranked_customers
WHERE customer_position &lt;= 3
ORDER BY n_name, customer_position</t>
  </si>
  <si>
    <t>ChatGPT-4o</t>
  </si>
  <si>
    <t>Given this ETL transformation, please provide an SQL query that can be pushed down to the data source. The source is a Postgres database. Additionally please provide code for any optimizations needed to speed up query execution.
&lt;?xml version="1.0" ?&gt;
&lt;transformation&gt;
  &lt;order&gt;
    &lt;hop&gt;
      &lt;from&gt;Table input&lt;/from&gt;
      &lt;to&gt;Filter rows&lt;/to&gt;
      &lt;enabled&gt;Y&lt;/enabled&gt;
    &lt;/hop&gt;
    &lt;hop&gt;
      &lt;from&gt;Filter rows&lt;/from&gt;
      &lt;to&gt;Text file output&lt;/to&gt;
      &lt;enabled&gt;Y&lt;/enabled&gt;
    &lt;/hop&gt;
  &lt;/order&gt;
  &lt;step&gt;
    &lt;name&gt;Table input&lt;/name&gt;
    &lt;type&gt;TableInput&lt;/type&gt;
    &lt;distribute&gt;Y&lt;/distribute&gt;
    &lt;copies&gt;1&lt;/copies&gt;
    &lt;partitioning&gt;
      &lt;method&gt;none&lt;/method&gt;
    &lt;/partitioning&gt;
    &lt;connection&gt;localhost - tpch&lt;/connection&gt;
    &lt;sql&gt;SELECT
  o_orderkey
, o_custkey
, o_orderstatus
, o_totalprice
, o_orderdate
, o_orderpriority
, o_clerk
, o_shippriority
, o_comment
FROM "public".orders
&lt;/sql&gt;
    &lt;limit&gt;0&lt;/limit&gt;
    &lt;execute_each_row&gt;N&lt;/execute_each_row&gt;
    &lt;variables_active&gt;N&lt;/variables_active&gt;
    &lt;lazy_conversion_active&gt;N&lt;/lazy_conversion_active&gt;
    &lt;cached_row_meta_active&gt;N&lt;/cached_row_meta_active&gt;
    &lt;row-meta&gt;
      &lt;value-meta&gt;
        &lt;type&gt;Integer&lt;/type&gt;
        &lt;name&gt;o_orderkey&lt;/name&gt;
        &lt;length&gt;9&lt;/length&gt;
        &lt;precision&gt;0&lt;/precision&gt;
      &lt;/value-meta&gt;
      &lt;value-meta&gt;
        &lt;type&gt;Integer&lt;/type&gt;
        &lt;name&gt;o_custkey&lt;/name&gt;
        &lt;length&gt;9&lt;/length&gt;
        &lt;precision&gt;0&lt;/precision&gt;
      &lt;/value-meta&gt;
      &lt;value-meta&gt;
        &lt;type&gt;String&lt;/type&gt;
        &lt;name&gt;o_orderstatus&lt;/name&gt;
        &lt;length&gt;1&lt;/length&gt;
        &lt;precision&gt;-1&lt;/precision&gt;
      &lt;/value-meta&gt;
      &lt;value-meta&gt;
        &lt;type&gt;Number&lt;/type&gt;
        &lt;name&gt;o_totalprice&lt;/name&gt;
        &lt;length&gt;15&lt;/length&gt;
        &lt;precision&gt;2&lt;/precision&gt;
      &lt;/value-meta&gt;
      &lt;value-meta&gt;
        &lt;type&gt;Date&lt;/type&gt;
        &lt;name&gt;o_orderdate&lt;/name&gt;
        &lt;length&gt;-1&lt;/length&gt;
        &lt;precision&gt;-1&lt;/precision&gt;
      &lt;/value-meta&gt;
      &lt;value-meta&gt;
        &lt;type&gt;String&lt;/type&gt;
        &lt;name&gt;o_orderpriority&lt;/name&gt;
        &lt;length&gt;15&lt;/length&gt;
        &lt;precision&gt;-1&lt;/precision&gt;
      &lt;/value-meta&gt;
      &lt;value-meta&gt;
        &lt;type&gt;String&lt;/type&gt;
        &lt;name&gt;o_clerk&lt;/name&gt;
        &lt;length&gt;15&lt;/length&gt;
        &lt;precision&gt;-1&lt;/precision&gt;
      &lt;/value-meta&gt;
      &lt;value-meta&gt;
        &lt;type&gt;Integer&lt;/type&gt;
        &lt;name&gt;o_shippriority&lt;/name&gt;
        &lt;length&gt;9&lt;/length&gt;
        &lt;precision&gt;0&lt;/precision&gt;
      &lt;/value-meta&gt;
      &lt;value-meta&gt;
        &lt;type&gt;String&lt;/type&gt;
        &lt;name&gt;o_comment&lt;/name&gt;
        &lt;length&gt;79&lt;/length&gt;
        &lt;precision&gt;-1&lt;/precision&gt;
      &lt;/value-meta&gt;
    &lt;/row-meta&gt;
  &lt;/step&gt;
  &lt;step&gt;
    &lt;name&gt;Text file output&lt;/name&gt;
    &lt;type&gt;TextFileOutput&lt;/type&gt;
    &lt;distribute&gt;Y&lt;/distribute&gt;
    &lt;copies&gt;1&lt;/copies&gt;
    &lt;partitioning&gt;
      &lt;method&gt;none&lt;/method&gt;
    &lt;/partitioning&gt;
    &lt;separator&gt;;&lt;/separator&gt;
    &lt;enclosure&gt;"&lt;/enclosure&gt;
    &lt;enclosure_forced&gt;N&lt;/enclosure_forced&gt;
    &lt;enclosure_fix_disabled&gt;N&lt;/enclosure_fix_disabled&gt;
    &lt;header&gt;Y&lt;/header&gt;
    &lt;footer&gt;N&lt;/footer&gt;
    &lt;format&gt;DOS&lt;/format&gt;
    &lt;compression&gt;None&lt;/compression&gt;
    &lt;encoding&gt;windows-1250&lt;/encoding&gt;
    &lt;fileNameInField&gt;N&lt;/fileNameInField&gt;
    &lt;create_parent_folder&gt;Y&lt;/create_parent_folder&gt;
    &lt;file&gt;
      &lt;name&gt;${Internal.Entry.Current.Directory}/output/T_where_1&lt;/name&gt;
      &lt;servlet_output&gt;N&lt;/servlet_output&gt;
      &lt;do_not_open_new_file_init&gt;N&lt;/do_not_open_new_file_init&gt;
      &lt;extention&gt;txt&lt;/extention&gt;
      &lt;append&gt;N&lt;/append&gt;
      &lt;split&gt;N&lt;/split&gt;
      &lt;haspartno&gt;N&lt;/haspartno&gt;
      &lt;add_date&gt;N&lt;/add_date&gt;
      &lt;add_time&gt;N&lt;/add_time&gt;
      &lt;SpecifyFormat&gt;N&lt;/SpecifyFormat&gt;
      &lt;add_to_result_filenames&gt;Y&lt;/add_to_result_filenames&gt;
      &lt;pad&gt;N&lt;/pad&gt;
      &lt;fast_dump&gt;N&lt;/fast_dump&gt;
    &lt;/file&gt;
  &lt;/step&gt;
  &lt;step&gt;
    &lt;name&gt;Filter rows&lt;/name&gt;
    &lt;type&gt;FilterRows&lt;/type&gt;
    &lt;distribute&gt;Y&lt;/distribute&gt;
    &lt;copies&gt;1&lt;/copies&gt;
    &lt;partitioning&gt;
      &lt;method&gt;none&lt;/method&gt;
    &lt;/partitioning&gt;
    &lt;send_true_to&gt;Text file output&lt;/send_true_to&gt;
    &lt;compare&gt;
      &lt;condition&gt;
        &lt;negated&gt;N&lt;/negated&gt;
        &lt;leftvalue&gt;o_orderpriority&lt;/leftvalue&gt;
        &lt;function&gt;=&lt;/function&gt;
        &lt;value&gt;
          &lt;name&gt;constant&lt;/name&gt;
          &lt;type&gt;String&lt;/type&gt;
          &lt;text&gt;3-MEDIUM       &lt;/text&gt;
          &lt;length&gt;-1&lt;/length&gt;
          &lt;precision&gt;-1&lt;/precision&gt;
          &lt;isnull&gt;N&lt;/isnull&gt;
        &lt;/value&gt;
      &lt;/condition&gt;
    &lt;/compare&gt;
  &lt;/step&gt;
&lt;/transformation&gt;</t>
  </si>
  <si>
    <t>To push down the ETL transformation to the PostgreSQL source, you should rewrite the SQL from the Table input step to include the filter condition from the Filter rows step.
✅ Final SQL Query (Pushed Down Filter)
SELECT
  o_orderkey,
  o_custkey,
  o_orderstatus,
  o_totalprice,
  o_orderdate,
  o_orderpriority,
  o_clerk,
  o_shippriority,
  o_comment
FROM public.orders
WHERE o_orderpriority = '3-MEDIUM       ';
This query includes the filtering condition directly in the SQL, eliminating the need to fetch all rows and then filter them in-memory, which is crucial for performance especially when dealing with large datasets.
🚀 Optimization Recommendations for PostgreSQL
To speed up execution further:
1. Indexing
Ensure an index exists on the o_orderpriority column:
CREATE INDEX idx_orders_orderpriority ON public.orders (o_orderpriority);
If this column is low cardinality (few distinct values), consider a partial index:
CREATE INDEX idx_orders_3_medium ON public.orders (o_orderpriority)
WHERE o_orderpriority = '3-MEDIUM       ';
This helps if only a small subset of rows match this value.
2. VACUUM &amp; ANALYZE
Ensure table statistics are up-to-date:
VACUUM ANALYZE public.orders;
This improves query planning and index usage.
3. Trim Padding (Optional)
If o_orderpriority has fixed-length padding (as in '3-MEDIUM '), consider:
    Trimming it during query:
    WHERE TRIM(o_orderpriority) = '3-MEDIUM'
    Or better, redefine the column as VARCHAR without fixed length if possible, to avoid whitespace-related bugs.
🔁 Updated Kettle (PDI) Step Suggestion
To implement pushdown in Pentaho/Kettle:
    Modify the Table Input step SQL to include the WHERE clause as shown above.
    Remove the Filter Rows step, as filtering is now handled by SQL.
Let me know if you want me to regenerate the transformation XML with the optimized query embedded.</t>
  </si>
  <si>
    <t>Link</t>
  </si>
  <si>
    <t>https://chatgpt.com/share/685c8fdc-2274-8011-8e15-ca3d1411db49</t>
  </si>
  <si>
    <t>Wzorzec</t>
  </si>
  <si>
    <t>GPT</t>
  </si>
  <si>
    <t>Gemini</t>
  </si>
  <si>
    <t>DeepSeek</t>
  </si>
  <si>
    <t>Claude</t>
  </si>
  <si>
    <t>Koszty wykonania</t>
  </si>
  <si>
    <t>Kryterium C (stosunek kosztów)</t>
  </si>
  <si>
    <t>Kryterium D (użycie optymalizacji)</t>
  </si>
  <si>
    <t>Optymalizacje</t>
  </si>
  <si>
    <t>prop</t>
  </si>
  <si>
    <t>wyk</t>
  </si>
  <si>
    <t>C</t>
  </si>
  <si>
    <t>D</t>
  </si>
  <si>
    <t>Ocena wg kryteriów</t>
  </si>
  <si>
    <t>A</t>
  </si>
  <si>
    <t>B</t>
  </si>
  <si>
    <t>SUM</t>
  </si>
  <si>
    <t>GPT-4o</t>
  </si>
  <si>
    <t>AVG</t>
  </si>
  <si>
    <t>E</t>
  </si>
  <si>
    <t>Składowe B</t>
  </si>
  <si>
    <t>Cz. Wsp.</t>
  </si>
  <si>
    <t>Suma Zb.</t>
  </si>
  <si>
    <t>Kol.zg.</t>
  </si>
  <si>
    <t>Kol.Wsz.</t>
  </si>
  <si>
    <t>Sort.Zg.</t>
  </si>
  <si>
    <t>Sort.Wsz.</t>
  </si>
  <si>
    <t>SUM p1</t>
  </si>
  <si>
    <t>SUM p2</t>
  </si>
  <si>
    <t>SUM p3</t>
  </si>
  <si>
    <t>Waga S_set</t>
  </si>
  <si>
    <t>Waga S_col</t>
  </si>
  <si>
    <t>Waga S_sort</t>
  </si>
  <si>
    <t>A - czy składnia OK</t>
  </si>
  <si>
    <t>B - wyliczenia zgodności</t>
  </si>
  <si>
    <t>C - czas wykonania</t>
  </si>
  <si>
    <t>D - zastosowane optymalizacje</t>
  </si>
  <si>
    <t>E - wykorzystanie perspektywy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</si>
</sst>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4" x14ac:knownFonts="1">
    <font>
      <sz val="11"/>
      <color theme="1"/>
      <name val="Calibri"/>
      <family val="2"/>
      <charset val="238"/>
      <scheme val="minor"/>
    </font>
    <font>
      <b/>
      <sz val="11"/>
      <color theme="1"/>
      <name val="Calibri"/>
      <family val="2"/>
      <charset val="238"/>
      <scheme val="minor"/>
    </font>
    <font>
      <sz val="8"/>
      <name val="Calibri"/>
      <family val="2"/>
      <charset val="238"/>
      <scheme val="minor"/>
    </font>
    <font>
      <u/>
      <sz val="11"/>
      <color theme="10"/>
      <name val="Calibri"/>
      <family val="2"/>
      <charset val="238"/>
      <scheme val="minor"/>
    </font>
  </fonts>
  <fills count="2">
    <fill>
      <patternFill patternType="none"/>
    </fill>
    <fill>
      <patternFill patternType="gray125"/>
    </fill>
  </fills>
  <borders count="35">
    <border>
      <left/>
      <right/>
      <top/>
      <bottom/>
      <diagonal/>
    </border>
    <border>
      <left/>
      <right/>
      <top/>
      <bottom style="thin">
        <color indexed="64"/>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style="hair">
        <color indexed="64"/>
      </right>
      <top/>
      <bottom style="thick">
        <color indexed="64"/>
      </bottom>
      <diagonal/>
    </border>
    <border>
      <left style="thick">
        <color indexed="64"/>
      </left>
      <right style="hair">
        <color indexed="64"/>
      </right>
      <top/>
      <bottom/>
      <diagonal/>
    </border>
    <border>
      <left style="hair">
        <color indexed="64"/>
      </left>
      <right style="hair">
        <color indexed="64"/>
      </right>
      <top/>
      <bottom style="thick">
        <color indexed="64"/>
      </bottom>
      <diagonal/>
    </border>
    <border>
      <left style="hair">
        <color indexed="64"/>
      </left>
      <right style="hair">
        <color indexed="64"/>
      </right>
      <top/>
      <bottom/>
      <diagonal/>
    </border>
    <border>
      <left/>
      <right style="hair">
        <color indexed="64"/>
      </right>
      <top/>
      <bottom/>
      <diagonal/>
    </border>
    <border>
      <left/>
      <right style="hair">
        <color indexed="64"/>
      </right>
      <top/>
      <bottom style="thick">
        <color indexed="64"/>
      </bottom>
      <diagonal/>
    </border>
    <border>
      <left style="thick">
        <color indexed="64"/>
      </left>
      <right/>
      <top/>
      <bottom/>
      <diagonal/>
    </border>
    <border>
      <left style="hair">
        <color indexed="64"/>
      </left>
      <right/>
      <top/>
      <bottom/>
      <diagonal/>
    </border>
    <border>
      <left/>
      <right style="thick">
        <color indexed="64"/>
      </right>
      <top style="thick">
        <color indexed="64"/>
      </top>
      <bottom/>
      <diagonal/>
    </border>
    <border>
      <left/>
      <right style="medium">
        <color indexed="64"/>
      </right>
      <top/>
      <bottom/>
      <diagonal/>
    </border>
    <border>
      <left/>
      <right style="medium">
        <color indexed="64"/>
      </right>
      <top/>
      <bottom style="thick">
        <color indexed="64"/>
      </bottom>
      <diagonal/>
    </border>
    <border>
      <left/>
      <right style="mediumDashed">
        <color indexed="64"/>
      </right>
      <top/>
      <bottom style="thick">
        <color indexed="64"/>
      </bottom>
      <diagonal/>
    </border>
    <border>
      <left/>
      <right style="mediumDashed">
        <color indexed="64"/>
      </right>
      <top/>
      <bottom/>
      <diagonal/>
    </border>
    <border>
      <left style="mediumDashed">
        <color indexed="64"/>
      </left>
      <right style="thick">
        <color indexed="64"/>
      </right>
      <top/>
      <bottom style="thick">
        <color indexed="64"/>
      </bottom>
      <diagonal/>
    </border>
    <border>
      <left style="mediumDashed">
        <color indexed="64"/>
      </left>
      <right style="thick">
        <color indexed="64"/>
      </right>
      <top style="thick">
        <color indexed="64"/>
      </top>
      <bottom/>
      <diagonal/>
    </border>
    <border>
      <left style="mediumDashed">
        <color indexed="64"/>
      </left>
      <right style="thick">
        <color indexed="64"/>
      </right>
      <top/>
      <bottom/>
      <diagonal/>
    </border>
    <border>
      <left style="medium">
        <color indexed="64"/>
      </left>
      <right/>
      <top/>
      <bottom/>
      <diagonal/>
    </border>
    <border>
      <left style="thick">
        <color indexed="64"/>
      </left>
      <right style="thick">
        <color indexed="64"/>
      </right>
      <top/>
      <bottom/>
      <diagonal/>
    </border>
    <border>
      <left style="thick">
        <color indexed="64"/>
      </left>
      <right/>
      <top style="thick">
        <color indexed="64"/>
      </top>
      <bottom/>
      <diagonal/>
    </border>
    <border>
      <left/>
      <right/>
      <top style="thick">
        <color indexed="64"/>
      </top>
      <bottom/>
      <diagonal/>
    </border>
    <border>
      <left style="thick">
        <color indexed="64"/>
      </left>
      <right/>
      <top/>
      <bottom style="thick">
        <color indexed="64"/>
      </bottom>
      <diagonal/>
    </border>
    <border>
      <left/>
      <right style="double">
        <color indexed="64"/>
      </right>
      <top/>
      <bottom/>
      <diagonal/>
    </border>
    <border>
      <left/>
      <right style="dashDot">
        <color indexed="64"/>
      </right>
      <top style="thick">
        <color indexed="64"/>
      </top>
      <bottom/>
      <diagonal/>
    </border>
    <border>
      <left/>
      <right style="dashDot">
        <color indexed="64"/>
      </right>
      <top/>
      <bottom/>
      <diagonal/>
    </border>
    <border>
      <left/>
      <right style="dashDot">
        <color indexed="64"/>
      </right>
      <top/>
      <bottom style="thick">
        <color indexed="64"/>
      </bottom>
      <diagonal/>
    </border>
    <border>
      <left/>
      <right style="double">
        <color indexed="64"/>
      </right>
      <top/>
      <bottom style="thick">
        <color indexed="64"/>
      </bottom>
      <diagonal/>
    </border>
    <border>
      <left style="thick">
        <color indexed="64"/>
      </left>
      <right style="thick">
        <color indexed="64"/>
      </right>
      <top style="thick">
        <color indexed="64"/>
      </top>
      <bottom/>
      <diagonal/>
    </border>
    <border>
      <left/>
      <right style="medium">
        <color indexed="64"/>
      </right>
      <top style="thick">
        <color indexed="64"/>
      </top>
      <bottom/>
      <diagonal/>
    </border>
    <border>
      <left/>
      <right style="double">
        <color indexed="64"/>
      </right>
      <top style="thick">
        <color indexed="64"/>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98">
    <xf numFmtId="0" fontId="0" fillId="0" borderId="0" xfId="0"/>
    <xf numFmtId="0" fontId="0" fillId="0" borderId="0" xfId="0" applyAlignment="1">
      <alignment vertical="center" wrapText="1"/>
    </xf>
    <xf numFmtId="0" fontId="0" fillId="0" borderId="0" xfId="0" applyAlignment="1">
      <alignment vertical="center"/>
    </xf>
    <xf numFmtId="0" fontId="1" fillId="0" borderId="0" xfId="0" applyFont="1"/>
    <xf numFmtId="0" fontId="1" fillId="0" borderId="0" xfId="0" applyFont="1" applyAlignment="1">
      <alignment vertical="center"/>
    </xf>
    <xf numFmtId="0" fontId="1" fillId="0" borderId="1" xfId="0" applyFont="1" applyBorder="1"/>
    <xf numFmtId="49" fontId="0" fillId="0" borderId="0" xfId="0" applyNumberFormat="1" applyAlignment="1">
      <alignment vertical="center" wrapText="1"/>
    </xf>
    <xf numFmtId="49" fontId="0" fillId="0" borderId="0" xfId="0" applyNumberFormat="1" applyAlignment="1">
      <alignment wrapText="1"/>
    </xf>
    <xf numFmtId="0" fontId="3" fillId="0" borderId="0" xfId="1" applyAlignment="1">
      <alignment vertical="center"/>
    </xf>
    <xf numFmtId="2" fontId="0" fillId="0" borderId="0" xfId="0" applyNumberFormat="1"/>
    <xf numFmtId="1" fontId="0" fillId="0" borderId="0" xfId="0" applyNumberFormat="1"/>
    <xf numFmtId="0" fontId="0" fillId="0" borderId="2" xfId="0" applyBorder="1" applyAlignment="1">
      <alignment horizontal="center" vertical="center"/>
    </xf>
    <xf numFmtId="0" fontId="0" fillId="0" borderId="0" xfId="0" applyBorder="1" applyAlignment="1">
      <alignment horizontal="center" vertical="center"/>
    </xf>
    <xf numFmtId="0" fontId="0" fillId="0" borderId="3" xfId="0"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xf>
    <xf numFmtId="2" fontId="0" fillId="0" borderId="3" xfId="0" applyNumberFormat="1" applyBorder="1"/>
    <xf numFmtId="1" fontId="0" fillId="0" borderId="3" xfId="0" applyNumberFormat="1" applyBorder="1"/>
    <xf numFmtId="0" fontId="0" fillId="0" borderId="3" xfId="0" applyBorder="1" applyAlignment="1">
      <alignment horizontal="center" vertical="center"/>
    </xf>
    <xf numFmtId="0" fontId="0" fillId="0" borderId="0" xfId="0" applyBorder="1" applyAlignment="1">
      <alignment horizontal="center"/>
    </xf>
    <xf numFmtId="0" fontId="0" fillId="0" borderId="3" xfId="0" applyBorder="1" applyAlignment="1">
      <alignment horizontal="center"/>
    </xf>
    <xf numFmtId="0" fontId="0" fillId="0" borderId="4" xfId="0" applyBorder="1"/>
    <xf numFmtId="2" fontId="0" fillId="0" borderId="2" xfId="0" applyNumberFormat="1" applyBorder="1"/>
    <xf numFmtId="2" fontId="0" fillId="0" borderId="4" xfId="0" applyNumberFormat="1" applyBorder="1"/>
    <xf numFmtId="1" fontId="0" fillId="0" borderId="2" xfId="0" applyNumberFormat="1" applyBorder="1"/>
    <xf numFmtId="1" fontId="0" fillId="0" borderId="4" xfId="0" applyNumberFormat="1" applyBorder="1"/>
    <xf numFmtId="0" fontId="0" fillId="0" borderId="5" xfId="0" applyBorder="1" applyAlignment="1">
      <alignment horizontal="center" vertical="center"/>
    </xf>
    <xf numFmtId="2" fontId="0" fillId="0" borderId="6" xfId="0" applyNumberFormat="1" applyBorder="1"/>
    <xf numFmtId="2" fontId="0" fillId="0" borderId="5" xfId="0" applyNumberFormat="1" applyBorder="1"/>
    <xf numFmtId="0" fontId="0" fillId="0" borderId="7" xfId="0" applyBorder="1" applyAlignment="1">
      <alignment horizontal="center" vertical="center"/>
    </xf>
    <xf numFmtId="2" fontId="0" fillId="0" borderId="8" xfId="0" applyNumberFormat="1" applyBorder="1"/>
    <xf numFmtId="2" fontId="0" fillId="0" borderId="7" xfId="0" applyNumberFormat="1" applyBorder="1"/>
    <xf numFmtId="0" fontId="0" fillId="0" borderId="10" xfId="0" applyBorder="1" applyAlignment="1">
      <alignment horizontal="center" vertical="center"/>
    </xf>
    <xf numFmtId="2" fontId="0" fillId="0" borderId="9" xfId="0" applyNumberFormat="1" applyBorder="1"/>
    <xf numFmtId="2" fontId="0" fillId="0" borderId="10" xfId="0" applyNumberFormat="1" applyBorder="1"/>
    <xf numFmtId="0" fontId="0" fillId="0" borderId="9" xfId="0" applyBorder="1" applyAlignment="1">
      <alignment horizontal="center" vertical="center"/>
    </xf>
    <xf numFmtId="1" fontId="0" fillId="0" borderId="9" xfId="0" applyNumberFormat="1" applyBorder="1"/>
    <xf numFmtId="1" fontId="0" fillId="0" borderId="10" xfId="0" applyNumberFormat="1" applyBorder="1"/>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1" fontId="0" fillId="0" borderId="0" xfId="0" applyNumberFormat="1" applyBorder="1"/>
    <xf numFmtId="2" fontId="0" fillId="0" borderId="0" xfId="0" applyNumberFormat="1" applyBorder="1"/>
    <xf numFmtId="0" fontId="0" fillId="0" borderId="0" xfId="0" applyBorder="1" applyAlignment="1">
      <alignment horizontal="center"/>
    </xf>
    <xf numFmtId="0" fontId="0" fillId="0" borderId="11" xfId="0" applyBorder="1" applyAlignment="1">
      <alignment horizontal="center" vertical="center"/>
    </xf>
    <xf numFmtId="0" fontId="0" fillId="0" borderId="0" xfId="0" applyBorder="1" applyAlignment="1">
      <alignment vertical="center"/>
    </xf>
    <xf numFmtId="2" fontId="0" fillId="0" borderId="13" xfId="0" applyNumberFormat="1" applyBorder="1"/>
    <xf numFmtId="0" fontId="0" fillId="0" borderId="0" xfId="0" applyBorder="1" applyAlignment="1"/>
    <xf numFmtId="0" fontId="0" fillId="0" borderId="11" xfId="0" applyBorder="1" applyAlignment="1">
      <alignment horizontal="center"/>
    </xf>
    <xf numFmtId="0" fontId="0" fillId="0" borderId="15" xfId="0" applyBorder="1" applyAlignment="1">
      <alignment horizontal="center" vertical="center"/>
    </xf>
    <xf numFmtId="2" fontId="0" fillId="0" borderId="14" xfId="0" applyNumberFormat="1" applyBorder="1"/>
    <xf numFmtId="2" fontId="0" fillId="0" borderId="15" xfId="0" applyNumberFormat="1" applyBorder="1"/>
    <xf numFmtId="0" fontId="0" fillId="0" borderId="14" xfId="0" applyBorder="1" applyAlignment="1">
      <alignment horizontal="center" vertical="center"/>
    </xf>
    <xf numFmtId="0" fontId="0" fillId="0" borderId="16" xfId="0" applyBorder="1" applyAlignment="1">
      <alignment horizontal="center" vertical="center"/>
    </xf>
    <xf numFmtId="2" fontId="0" fillId="0" borderId="17" xfId="0" applyNumberFormat="1" applyBorder="1"/>
    <xf numFmtId="2" fontId="0" fillId="0" borderId="16" xfId="0" applyNumberFormat="1" applyBorder="1"/>
    <xf numFmtId="0" fontId="0" fillId="0" borderId="18" xfId="0" applyBorder="1" applyAlignment="1">
      <alignment horizontal="center" vertical="center"/>
    </xf>
    <xf numFmtId="2" fontId="0" fillId="0" borderId="19" xfId="0" applyNumberFormat="1" applyBorder="1"/>
    <xf numFmtId="2" fontId="0" fillId="0" borderId="20" xfId="0" applyNumberFormat="1" applyBorder="1"/>
    <xf numFmtId="2" fontId="0" fillId="0" borderId="18" xfId="0" applyNumberFormat="1" applyBorder="1"/>
    <xf numFmtId="0" fontId="0" fillId="0" borderId="2" xfId="0" applyBorder="1"/>
    <xf numFmtId="0" fontId="0" fillId="0" borderId="21" xfId="0" applyBorder="1" applyAlignment="1">
      <alignment horizontal="center" vertical="center"/>
    </xf>
    <xf numFmtId="0" fontId="0" fillId="0" borderId="0" xfId="0" applyBorder="1"/>
    <xf numFmtId="0" fontId="0" fillId="0" borderId="23" xfId="0" applyBorder="1" applyAlignment="1">
      <alignment horizontal="center"/>
    </xf>
    <xf numFmtId="0" fontId="0" fillId="0" borderId="24" xfId="0" applyBorder="1" applyAlignment="1">
      <alignment horizontal="center"/>
    </xf>
    <xf numFmtId="0" fontId="0" fillId="0" borderId="13" xfId="0" applyBorder="1" applyAlignment="1">
      <alignment horizontal="center"/>
    </xf>
    <xf numFmtId="1" fontId="0" fillId="0" borderId="11" xfId="0" applyNumberFormat="1" applyBorder="1"/>
    <xf numFmtId="1" fontId="0" fillId="0" borderId="25" xfId="0" applyNumberFormat="1" applyBorder="1"/>
    <xf numFmtId="0" fontId="0" fillId="0" borderId="11" xfId="0" applyBorder="1"/>
    <xf numFmtId="0" fontId="0" fillId="0" borderId="25" xfId="0" applyBorder="1"/>
    <xf numFmtId="168" fontId="0" fillId="0" borderId="0" xfId="0" applyNumberFormat="1" applyBorder="1"/>
    <xf numFmtId="168" fontId="0" fillId="0" borderId="11" xfId="0" applyNumberFormat="1" applyBorder="1"/>
    <xf numFmtId="2" fontId="0" fillId="0" borderId="11" xfId="0" applyNumberFormat="1" applyBorder="1"/>
    <xf numFmtId="0" fontId="0" fillId="0" borderId="24" xfId="0" applyBorder="1"/>
    <xf numFmtId="0" fontId="0" fillId="0" borderId="0" xfId="0" applyFill="1" applyBorder="1" applyAlignment="1">
      <alignment horizontal="center" vertical="center"/>
    </xf>
    <xf numFmtId="2" fontId="0" fillId="0" borderId="25" xfId="0" applyNumberFormat="1" applyBorder="1"/>
    <xf numFmtId="0" fontId="0" fillId="0" borderId="26" xfId="0" applyFill="1" applyBorder="1" applyAlignment="1">
      <alignment horizontal="center" vertical="center"/>
    </xf>
    <xf numFmtId="0" fontId="0" fillId="0" borderId="26" xfId="0" applyBorder="1"/>
    <xf numFmtId="0" fontId="0" fillId="0" borderId="14" xfId="0" applyBorder="1"/>
    <xf numFmtId="0" fontId="0" fillId="0" borderId="14" xfId="0" applyFill="1" applyBorder="1" applyAlignment="1">
      <alignment horizontal="center" vertical="center"/>
    </xf>
    <xf numFmtId="1" fontId="0" fillId="0" borderId="27" xfId="0" applyNumberFormat="1" applyBorder="1"/>
    <xf numFmtId="1" fontId="0" fillId="0" borderId="28" xfId="0" applyNumberFormat="1" applyBorder="1"/>
    <xf numFmtId="0" fontId="0" fillId="0" borderId="23" xfId="0" applyBorder="1"/>
    <xf numFmtId="0" fontId="0" fillId="0" borderId="24" xfId="0" applyBorder="1" applyAlignment="1">
      <alignment horizontal="center" vertical="center"/>
    </xf>
    <xf numFmtId="0" fontId="0" fillId="0" borderId="13" xfId="0" applyBorder="1"/>
    <xf numFmtId="0" fontId="0" fillId="0" borderId="11" xfId="0" applyBorder="1" applyAlignment="1">
      <alignment horizontal="center" vertical="center" textRotation="45"/>
    </xf>
    <xf numFmtId="0" fontId="0" fillId="0" borderId="25" xfId="0" applyBorder="1" applyAlignment="1">
      <alignment horizontal="center" vertical="center" textRotation="45"/>
    </xf>
    <xf numFmtId="1" fontId="0" fillId="0" borderId="29" xfId="0" applyNumberFormat="1" applyBorder="1"/>
    <xf numFmtId="0" fontId="0" fillId="0" borderId="30" xfId="0" applyBorder="1"/>
    <xf numFmtId="0" fontId="0" fillId="0" borderId="31" xfId="0" applyBorder="1"/>
    <xf numFmtId="1" fontId="0" fillId="0" borderId="24" xfId="0" applyNumberFormat="1" applyBorder="1"/>
    <xf numFmtId="0" fontId="0" fillId="0" borderId="33" xfId="0" applyBorder="1"/>
    <xf numFmtId="0" fontId="0" fillId="0" borderId="22" xfId="0" applyBorder="1"/>
    <xf numFmtId="0" fontId="0" fillId="0" borderId="34" xfId="0" applyBorder="1"/>
    <xf numFmtId="0" fontId="0" fillId="0" borderId="22" xfId="0" applyBorder="1" applyAlignment="1">
      <alignment horizontal="center" vertical="center" textRotation="45"/>
    </xf>
    <xf numFmtId="0" fontId="0" fillId="0" borderId="34" xfId="0" applyBorder="1" applyAlignment="1">
      <alignment horizontal="center" vertical="center" textRotation="45"/>
    </xf>
    <xf numFmtId="2" fontId="0" fillId="0" borderId="32" xfId="0" applyNumberFormat="1" applyBorder="1"/>
  </cellXfs>
  <cellStyles count="2">
    <cellStyle name="Hiperłącze" xfId="1" builtinId="8"/>
    <cellStyle name="Normalny" xfId="0" builtinId="0"/>
  </cellStyles>
  <dxfs count="11">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238"/>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238"/>
        <scheme val="minor"/>
      </font>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charset val="238"/>
        <scheme val="minor"/>
      </font>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7E81B9-BD73-48B3-BD9E-2F5CBAFB6D1E}" name="Tabela1" displayName="Tabela1" ref="A1:B8" totalsRowShown="0" headerRowDxfId="10" headerRowBorderDxfId="9">
  <autoFilter ref="A1:B8" xr:uid="{2C7E81B9-BD73-48B3-BD9E-2F5CBAFB6D1E}"/>
  <tableColumns count="2">
    <tableColumn id="1" xr3:uid="{8F335379-E69F-4284-B5D7-1457C2ED7B2E}" name="Transformacja" dataDxfId="8"/>
    <tableColumn id="2" xr3:uid="{C4F6A00E-BB87-4022-823A-0D1CAD45191F}" name="Wzorcowy SQL" dataDxfId="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A4D64-17F4-4E19-BFCE-4F681EF59025}" name="Tabela2" displayName="Tabela2" ref="A1:E2" totalsRowShown="0" headerRowDxfId="6" dataDxfId="5">
  <autoFilter ref="A1:E2" xr:uid="{120A4D64-17F4-4E19-BFCE-4F681EF59025}"/>
  <tableColumns count="5">
    <tableColumn id="1" xr3:uid="{BE1F4A1D-9F5C-4801-B313-063A559F2056}" name="Transformacja" dataDxfId="4"/>
    <tableColumn id="2" xr3:uid="{B4374522-A990-41B1-B24D-7D82EA78D138}" name="Model" dataDxfId="3"/>
    <tableColumn id="3" xr3:uid="{098B5B4F-3315-493D-9B3F-1E49DB8DC1CD}" name="Prompt" dataDxfId="2"/>
    <tableColumn id="4" xr3:uid="{CC5A481E-B7D0-446A-82CC-5AAE732F4AFF}" name="Odpowiedź" dataDxfId="1"/>
    <tableColumn id="5" xr3:uid="{477C50FD-0080-4DA6-A614-28B2409F9A01}" name="Link" dataDxfId="0" dataCellStyle="Hiperłącze"/>
  </tableColumns>
  <tableStyleInfo name="TableStyleMedium20"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hatgpt.com/share/685c8fdc-2274-8011-8e15-ca3d1411db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67E2-D29F-4994-8E65-23B94CC1662F}">
  <dimension ref="A1:BK44"/>
  <sheetViews>
    <sheetView tabSelected="1" topLeftCell="A13" workbookViewId="0">
      <selection activeCell="M38" sqref="M38"/>
    </sheetView>
  </sheetViews>
  <sheetFormatPr defaultRowHeight="14.4" x14ac:dyDescent="0.3"/>
  <cols>
    <col min="1" max="1" width="12.77734375" bestFit="1" customWidth="1"/>
    <col min="2" max="2" width="11.5546875" bestFit="1" customWidth="1"/>
    <col min="3" max="3" width="10.33203125" bestFit="1" customWidth="1"/>
    <col min="4" max="4" width="9.44140625" bestFit="1" customWidth="1"/>
    <col min="6" max="6" width="9.44140625" bestFit="1" customWidth="1"/>
    <col min="7" max="8" width="9" bestFit="1" customWidth="1"/>
    <col min="9" max="9" width="8.77734375" bestFit="1" customWidth="1"/>
    <col min="10" max="13" width="9" bestFit="1" customWidth="1"/>
    <col min="14" max="14" width="7.77734375" customWidth="1"/>
    <col min="15" max="15" width="8" bestFit="1" customWidth="1"/>
    <col min="16" max="16" width="8.33203125" bestFit="1" customWidth="1"/>
    <col min="17" max="17" width="6.33203125" bestFit="1" customWidth="1"/>
    <col min="18" max="18" width="8" bestFit="1" customWidth="1"/>
    <col min="19" max="19" width="7.88671875" bestFit="1" customWidth="1"/>
    <col min="20" max="20" width="7.21875" bestFit="1" customWidth="1"/>
    <col min="21" max="21" width="9" bestFit="1" customWidth="1"/>
    <col min="22" max="22" width="8" bestFit="1" customWidth="1"/>
    <col min="23" max="23" width="9" bestFit="1" customWidth="1"/>
    <col min="24" max="28" width="4.21875" customWidth="1"/>
    <col min="29" max="29" width="8" bestFit="1" customWidth="1"/>
    <col min="30" max="30" width="8.33203125" bestFit="1" customWidth="1"/>
    <col min="31" max="31" width="9" bestFit="1" customWidth="1"/>
    <col min="34" max="34" width="9.109375" bestFit="1" customWidth="1"/>
    <col min="35" max="35" width="9.109375" customWidth="1"/>
    <col min="36" max="36" width="8" bestFit="1" customWidth="1"/>
    <col min="37" max="37" width="8.33203125" bestFit="1" customWidth="1"/>
    <col min="38" max="38" width="9.44140625" bestFit="1" customWidth="1"/>
    <col min="41" max="41" width="9.109375" bestFit="1" customWidth="1"/>
    <col min="42" max="42" width="5.5546875" customWidth="1"/>
    <col min="43" max="43" width="5.77734375" customWidth="1"/>
    <col min="48" max="48" width="5.6640625" customWidth="1"/>
    <col min="49" max="49" width="5.5546875" customWidth="1"/>
  </cols>
  <sheetData>
    <row r="1" spans="1:63" x14ac:dyDescent="0.3">
      <c r="A1" s="14" t="s">
        <v>0</v>
      </c>
      <c r="B1" s="39" t="s">
        <v>29</v>
      </c>
      <c r="C1" s="12"/>
      <c r="D1" s="12"/>
      <c r="E1" s="12"/>
      <c r="F1" s="14"/>
      <c r="G1" s="12" t="s">
        <v>32</v>
      </c>
      <c r="H1" s="12"/>
      <c r="I1" s="12"/>
      <c r="J1" s="12"/>
      <c r="K1" s="12"/>
      <c r="L1" s="12"/>
      <c r="M1" s="12"/>
      <c r="N1" s="14"/>
      <c r="U1" s="63"/>
      <c r="V1" s="41"/>
      <c r="W1" s="63"/>
      <c r="X1" s="63"/>
      <c r="Y1" s="41"/>
      <c r="Z1" s="41"/>
      <c r="AA1" s="41"/>
      <c r="AB1" s="41"/>
      <c r="AC1" s="63"/>
      <c r="AD1" s="63"/>
      <c r="AE1" s="63"/>
      <c r="AF1" s="63"/>
      <c r="AG1" s="63"/>
      <c r="AH1" s="63"/>
      <c r="AI1" s="63"/>
      <c r="AJ1" s="63"/>
      <c r="AK1" s="63"/>
      <c r="AL1" s="63"/>
      <c r="AM1" s="63"/>
      <c r="AN1" s="63"/>
      <c r="AO1" s="63"/>
      <c r="AP1" s="63"/>
    </row>
    <row r="2" spans="1:63" x14ac:dyDescent="0.3">
      <c r="A2" s="14"/>
      <c r="B2" s="39"/>
      <c r="C2" s="12"/>
      <c r="D2" s="12"/>
      <c r="E2" s="12"/>
      <c r="F2" s="14"/>
      <c r="G2" s="12" t="s">
        <v>25</v>
      </c>
      <c r="H2" s="36"/>
      <c r="I2" s="40" t="s">
        <v>26</v>
      </c>
      <c r="J2" s="36"/>
      <c r="K2" s="40" t="s">
        <v>27</v>
      </c>
      <c r="L2" s="36"/>
      <c r="M2" s="40" t="s">
        <v>28</v>
      </c>
      <c r="N2" s="14"/>
      <c r="U2" s="63"/>
      <c r="V2" s="46"/>
      <c r="W2" s="46"/>
      <c r="X2" s="46"/>
      <c r="Y2" s="46"/>
      <c r="Z2" s="46"/>
      <c r="AA2" s="46"/>
      <c r="AB2" s="41"/>
      <c r="AC2" s="46"/>
      <c r="AD2" s="46"/>
      <c r="AE2" s="46"/>
      <c r="AF2" s="46"/>
      <c r="AG2" s="46"/>
      <c r="AH2" s="46"/>
      <c r="AI2" s="41"/>
      <c r="AJ2" s="46"/>
      <c r="AK2" s="46"/>
      <c r="AL2" s="46"/>
      <c r="AM2" s="46"/>
      <c r="AN2" s="46"/>
      <c r="AO2" s="46"/>
      <c r="AP2" s="63"/>
    </row>
    <row r="3" spans="1:63" ht="15" thickBot="1" x14ac:dyDescent="0.35">
      <c r="A3" s="15"/>
      <c r="B3" s="27" t="s">
        <v>24</v>
      </c>
      <c r="C3" s="30" t="s">
        <v>25</v>
      </c>
      <c r="D3" s="30" t="s">
        <v>26</v>
      </c>
      <c r="E3" s="33" t="s">
        <v>27</v>
      </c>
      <c r="F3" s="16" t="s">
        <v>28</v>
      </c>
      <c r="G3" s="11" t="s">
        <v>33</v>
      </c>
      <c r="H3" s="33" t="s">
        <v>34</v>
      </c>
      <c r="I3" s="11" t="s">
        <v>33</v>
      </c>
      <c r="J3" s="33" t="s">
        <v>34</v>
      </c>
      <c r="K3" s="11" t="s">
        <v>33</v>
      </c>
      <c r="L3" s="33" t="s">
        <v>34</v>
      </c>
      <c r="M3" s="11" t="s">
        <v>33</v>
      </c>
      <c r="N3" s="16" t="s">
        <v>34</v>
      </c>
      <c r="U3" s="63"/>
      <c r="V3" s="41"/>
      <c r="W3" s="41"/>
      <c r="X3" s="41"/>
      <c r="Y3" s="41"/>
      <c r="Z3" s="41"/>
      <c r="AA3" s="41"/>
      <c r="AB3" s="41"/>
      <c r="AC3" s="41"/>
      <c r="AD3" s="41"/>
      <c r="AE3" s="41"/>
      <c r="AF3" s="41"/>
      <c r="AG3" s="41"/>
      <c r="AH3" s="41"/>
      <c r="AI3" s="41"/>
      <c r="AJ3" s="41"/>
      <c r="AK3" s="41"/>
      <c r="AL3" s="41"/>
      <c r="AM3" s="41"/>
      <c r="AN3" s="41"/>
      <c r="AO3" s="41"/>
      <c r="AP3" s="75"/>
      <c r="BD3" s="2" t="s">
        <v>30</v>
      </c>
    </row>
    <row r="4" spans="1:63" ht="15" thickTop="1" x14ac:dyDescent="0.3">
      <c r="A4" s="13" t="s">
        <v>4</v>
      </c>
      <c r="B4" s="28">
        <v>33362.74</v>
      </c>
      <c r="C4" s="31">
        <v>33362.74</v>
      </c>
      <c r="D4" s="31">
        <v>33362.74</v>
      </c>
      <c r="E4" s="34">
        <v>33362.74</v>
      </c>
      <c r="F4" s="17">
        <v>33362.74</v>
      </c>
      <c r="G4" s="10">
        <v>1</v>
      </c>
      <c r="H4" s="37">
        <v>1</v>
      </c>
      <c r="I4" s="10">
        <v>1</v>
      </c>
      <c r="J4" s="37">
        <v>1</v>
      </c>
      <c r="K4" s="10">
        <v>1</v>
      </c>
      <c r="L4" s="37">
        <v>1</v>
      </c>
      <c r="M4" s="10">
        <v>1</v>
      </c>
      <c r="N4" s="18">
        <v>1</v>
      </c>
      <c r="U4" s="63"/>
      <c r="V4" s="42"/>
      <c r="W4" s="42"/>
      <c r="X4" s="42"/>
      <c r="Y4" s="42"/>
      <c r="Z4" s="42"/>
      <c r="AA4" s="42"/>
      <c r="AB4" s="42"/>
      <c r="AC4" s="63"/>
      <c r="AD4" s="63"/>
      <c r="AE4" s="63"/>
      <c r="AF4" s="63"/>
      <c r="AG4" s="63"/>
      <c r="AH4" s="63"/>
      <c r="AI4" s="63"/>
      <c r="AJ4" s="63"/>
      <c r="AK4" s="63"/>
      <c r="AL4" s="63"/>
      <c r="AM4" s="63"/>
      <c r="AN4" s="63"/>
      <c r="AO4" s="63"/>
      <c r="AP4" s="63"/>
      <c r="BD4" s="2" t="s">
        <v>31</v>
      </c>
    </row>
    <row r="5" spans="1:63" x14ac:dyDescent="0.3">
      <c r="A5" s="13" t="s">
        <v>7</v>
      </c>
      <c r="B5" s="28">
        <v>32731.040000000001</v>
      </c>
      <c r="C5" s="31">
        <v>32735.040000000001</v>
      </c>
      <c r="D5" s="31">
        <v>32735.040000000001</v>
      </c>
      <c r="E5" s="34">
        <v>32735.040000000001</v>
      </c>
      <c r="F5" s="17">
        <v>32735.040000000001</v>
      </c>
      <c r="G5" s="10">
        <v>1</v>
      </c>
      <c r="H5" s="37">
        <v>1</v>
      </c>
      <c r="I5" s="10">
        <v>1</v>
      </c>
      <c r="J5" s="37">
        <v>1</v>
      </c>
      <c r="K5" s="10">
        <v>1</v>
      </c>
      <c r="L5" s="37">
        <v>1</v>
      </c>
      <c r="M5" s="10">
        <v>1</v>
      </c>
      <c r="N5" s="18">
        <v>1</v>
      </c>
      <c r="U5" s="63"/>
      <c r="V5" s="42"/>
      <c r="W5" s="42"/>
      <c r="X5" s="42"/>
      <c r="Y5" s="42"/>
      <c r="Z5" s="42"/>
      <c r="AA5" s="42"/>
      <c r="AB5" s="42"/>
      <c r="AC5" s="63"/>
      <c r="AD5" s="63"/>
      <c r="AE5" s="63"/>
      <c r="AF5" s="63"/>
      <c r="AG5" s="63"/>
      <c r="AH5" s="63"/>
      <c r="AI5" s="63"/>
      <c r="AJ5" s="63"/>
      <c r="AK5" s="63"/>
      <c r="AL5" s="63"/>
      <c r="AM5" s="63"/>
      <c r="AN5" s="63"/>
      <c r="AO5" s="63"/>
      <c r="AP5" s="63"/>
    </row>
    <row r="6" spans="1:63" x14ac:dyDescent="0.3">
      <c r="A6" s="13" t="s">
        <v>9</v>
      </c>
      <c r="B6" s="28">
        <v>27525.91</v>
      </c>
      <c r="C6" s="31">
        <v>44875</v>
      </c>
      <c r="D6" s="31">
        <v>27525.91</v>
      </c>
      <c r="E6" s="34">
        <v>32502.41</v>
      </c>
      <c r="F6" s="17">
        <v>32502.41</v>
      </c>
      <c r="G6" s="10">
        <v>1</v>
      </c>
      <c r="H6" s="37">
        <v>0</v>
      </c>
      <c r="I6" s="10">
        <v>1</v>
      </c>
      <c r="J6" s="37">
        <v>1</v>
      </c>
      <c r="K6" s="10">
        <v>1</v>
      </c>
      <c r="L6" s="37">
        <v>1</v>
      </c>
      <c r="M6" s="10">
        <v>1</v>
      </c>
      <c r="N6" s="18">
        <v>1</v>
      </c>
      <c r="U6" s="63"/>
      <c r="V6" s="42"/>
      <c r="W6" s="42"/>
      <c r="X6" s="42"/>
      <c r="Y6" s="42"/>
      <c r="Z6" s="42"/>
      <c r="AA6" s="42"/>
      <c r="AB6" s="42"/>
      <c r="AC6" s="63"/>
      <c r="AD6" s="63"/>
      <c r="AE6" s="63"/>
      <c r="AF6" s="63"/>
      <c r="AG6" s="63"/>
      <c r="AH6" s="63"/>
      <c r="AI6" s="63"/>
      <c r="AJ6" s="63"/>
      <c r="AK6" s="63"/>
      <c r="AL6" s="63"/>
      <c r="AM6" s="63"/>
      <c r="AN6" s="63"/>
      <c r="AO6" s="63"/>
      <c r="AP6" s="63"/>
    </row>
    <row r="7" spans="1:63" x14ac:dyDescent="0.3">
      <c r="A7" s="13" t="s">
        <v>11</v>
      </c>
      <c r="B7" s="73">
        <f>36501.4+18.1</f>
        <v>36519.5</v>
      </c>
      <c r="C7" s="31">
        <f>36501.4+18.1</f>
        <v>36519.5</v>
      </c>
      <c r="D7" s="31">
        <v>36501.4</v>
      </c>
      <c r="E7" s="31">
        <f>36501.4+18.1</f>
        <v>36519.5</v>
      </c>
      <c r="F7" s="17">
        <v>36501.4</v>
      </c>
      <c r="G7" s="10">
        <v>1</v>
      </c>
      <c r="H7" s="37">
        <v>0</v>
      </c>
      <c r="I7" s="10">
        <v>0</v>
      </c>
      <c r="J7" s="37">
        <v>0</v>
      </c>
      <c r="K7" s="10">
        <v>0</v>
      </c>
      <c r="L7" s="37">
        <v>0</v>
      </c>
      <c r="M7" s="10">
        <v>1</v>
      </c>
      <c r="N7" s="18">
        <v>0</v>
      </c>
      <c r="U7" s="63"/>
      <c r="V7" s="42"/>
      <c r="W7" s="42"/>
      <c r="X7" s="42"/>
      <c r="Y7" s="42"/>
      <c r="Z7" s="42"/>
      <c r="AA7" s="42"/>
      <c r="AB7" s="42"/>
      <c r="AC7" s="63"/>
      <c r="AD7" s="63"/>
      <c r="AE7" s="63"/>
      <c r="AF7" s="63"/>
      <c r="AG7" s="63"/>
      <c r="AH7" s="63"/>
      <c r="AI7" s="63"/>
      <c r="AJ7" s="63"/>
      <c r="AK7" s="63"/>
      <c r="AL7" s="63"/>
      <c r="AM7" s="63"/>
      <c r="AN7" s="63"/>
      <c r="AO7" s="63"/>
      <c r="AP7" s="63"/>
    </row>
    <row r="8" spans="1:63" x14ac:dyDescent="0.3">
      <c r="A8" s="13" t="s">
        <v>12</v>
      </c>
      <c r="B8" s="28">
        <f>58737.43+2726.4</f>
        <v>61463.83</v>
      </c>
      <c r="C8" s="31">
        <v>139830.5</v>
      </c>
      <c r="D8" s="31">
        <v>139830.5</v>
      </c>
      <c r="E8" s="34">
        <f>58737.43+2726.4</f>
        <v>61463.83</v>
      </c>
      <c r="F8" s="17">
        <v>139830.5</v>
      </c>
      <c r="G8" s="10">
        <v>1</v>
      </c>
      <c r="H8" s="37">
        <v>0</v>
      </c>
      <c r="I8" s="10">
        <v>1</v>
      </c>
      <c r="J8" s="37">
        <v>0</v>
      </c>
      <c r="K8" s="10">
        <v>1</v>
      </c>
      <c r="L8" s="37">
        <v>1</v>
      </c>
      <c r="M8" s="10">
        <v>1</v>
      </c>
      <c r="N8" s="18">
        <v>0</v>
      </c>
      <c r="U8" s="63"/>
      <c r="V8" s="42"/>
      <c r="W8" s="42"/>
      <c r="X8" s="42"/>
      <c r="Y8" s="42"/>
      <c r="Z8" s="42"/>
      <c r="AA8" s="42"/>
      <c r="AB8" s="42"/>
      <c r="AC8" s="63"/>
      <c r="AD8" s="63"/>
      <c r="AE8" s="63"/>
      <c r="AF8" s="63"/>
      <c r="AG8" s="63"/>
      <c r="AH8" s="63"/>
      <c r="AI8" s="63"/>
      <c r="AJ8" s="63"/>
      <c r="AK8" s="63"/>
      <c r="AL8" s="63"/>
      <c r="AM8" s="63"/>
      <c r="AN8" s="63"/>
      <c r="AO8" s="63"/>
      <c r="AP8" s="63"/>
    </row>
    <row r="9" spans="1:63" x14ac:dyDescent="0.3">
      <c r="A9" s="13" t="s">
        <v>13</v>
      </c>
      <c r="B9" s="28"/>
      <c r="C9" s="31"/>
      <c r="D9" s="31"/>
      <c r="E9" s="34"/>
      <c r="F9" s="17"/>
      <c r="G9" s="10"/>
      <c r="H9" s="37"/>
      <c r="I9" s="10"/>
      <c r="J9" s="37"/>
      <c r="K9" s="10"/>
      <c r="L9" s="37"/>
      <c r="M9" s="10"/>
      <c r="N9" s="18"/>
      <c r="U9" s="63"/>
      <c r="V9" s="42"/>
      <c r="W9" s="42"/>
      <c r="X9" s="42"/>
      <c r="Y9" s="42"/>
      <c r="Z9" s="42"/>
      <c r="AA9" s="42"/>
      <c r="AB9" s="42"/>
      <c r="AC9" s="63"/>
      <c r="AD9" s="63"/>
      <c r="AE9" s="63"/>
      <c r="AF9" s="63"/>
      <c r="AG9" s="63"/>
      <c r="AH9" s="63"/>
      <c r="AI9" s="63"/>
      <c r="AJ9" s="63"/>
      <c r="AK9" s="63"/>
      <c r="AL9" s="63"/>
      <c r="AM9" s="63"/>
      <c r="AN9" s="63"/>
      <c r="AO9" s="63"/>
      <c r="AP9" s="63"/>
    </row>
    <row r="10" spans="1:63" ht="15" thickBot="1" x14ac:dyDescent="0.35">
      <c r="A10" s="22" t="s">
        <v>14</v>
      </c>
      <c r="B10" s="29"/>
      <c r="C10" s="32"/>
      <c r="D10" s="32"/>
      <c r="E10" s="35"/>
      <c r="F10" s="24"/>
      <c r="G10" s="25"/>
      <c r="H10" s="38"/>
      <c r="I10" s="25"/>
      <c r="J10" s="38"/>
      <c r="K10" s="25"/>
      <c r="L10" s="38"/>
      <c r="M10" s="25"/>
      <c r="N10" s="26"/>
      <c r="U10" s="63"/>
      <c r="V10" s="42"/>
      <c r="W10" s="42"/>
      <c r="X10" s="42"/>
      <c r="Y10" s="42"/>
      <c r="Z10" s="42"/>
      <c r="AA10" s="42"/>
      <c r="AB10" s="42"/>
      <c r="AC10" s="63"/>
      <c r="AD10" s="63"/>
      <c r="AE10" s="63"/>
      <c r="AF10" s="63"/>
      <c r="AG10" s="63"/>
      <c r="AH10" s="63"/>
      <c r="AI10" s="63"/>
      <c r="AJ10" s="63"/>
      <c r="AK10" s="63"/>
      <c r="AL10" s="63"/>
      <c r="AM10" s="63"/>
      <c r="AN10" s="63"/>
      <c r="AO10" s="63"/>
      <c r="AP10" s="63"/>
    </row>
    <row r="11" spans="1:63" ht="15" thickTop="1" x14ac:dyDescent="0.3">
      <c r="AF11" s="63"/>
      <c r="AM11" s="63"/>
      <c r="AY11" s="74"/>
    </row>
    <row r="12" spans="1:63" ht="15" thickBot="1" x14ac:dyDescent="0.35"/>
    <row r="13" spans="1:63" ht="15" thickTop="1" x14ac:dyDescent="0.3">
      <c r="A13" s="83"/>
      <c r="B13" s="74"/>
      <c r="C13" s="84" t="s">
        <v>44</v>
      </c>
      <c r="D13" s="84"/>
      <c r="E13" s="84"/>
      <c r="F13" s="84"/>
      <c r="G13" s="84"/>
      <c r="H13" s="84"/>
      <c r="I13" s="84"/>
      <c r="J13" s="74"/>
      <c r="K13" s="74"/>
      <c r="L13" s="85"/>
    </row>
    <row r="14" spans="1:63" x14ac:dyDescent="0.3">
      <c r="A14" s="69"/>
      <c r="B14" s="63"/>
      <c r="C14" s="12" t="s">
        <v>54</v>
      </c>
      <c r="D14" s="12"/>
      <c r="E14" s="46">
        <v>0.85</v>
      </c>
      <c r="F14" s="12" t="s">
        <v>55</v>
      </c>
      <c r="G14" s="12"/>
      <c r="H14" s="46">
        <v>0.1</v>
      </c>
      <c r="I14" s="20" t="s">
        <v>56</v>
      </c>
      <c r="J14" s="20"/>
      <c r="K14" s="63">
        <v>0.05</v>
      </c>
      <c r="L14" s="13"/>
    </row>
    <row r="15" spans="1:63" ht="15" thickBot="1" x14ac:dyDescent="0.35">
      <c r="A15" s="69"/>
      <c r="B15" s="63"/>
      <c r="C15" s="41" t="s">
        <v>45</v>
      </c>
      <c r="D15" s="41" t="s">
        <v>46</v>
      </c>
      <c r="E15" s="79" t="s">
        <v>51</v>
      </c>
      <c r="F15" s="41" t="s">
        <v>48</v>
      </c>
      <c r="G15" s="41" t="s">
        <v>47</v>
      </c>
      <c r="H15" s="80" t="s">
        <v>52</v>
      </c>
      <c r="I15" s="41" t="s">
        <v>50</v>
      </c>
      <c r="J15" s="41" t="s">
        <v>49</v>
      </c>
      <c r="K15" s="77" t="s">
        <v>53</v>
      </c>
      <c r="L15" s="19" t="s">
        <v>40</v>
      </c>
      <c r="AJ15" s="63"/>
      <c r="AX15" s="63"/>
      <c r="AY15" s="63"/>
      <c r="AZ15" s="63"/>
      <c r="BA15" s="63"/>
      <c r="BB15" s="63"/>
      <c r="BC15" s="63"/>
      <c r="BD15" s="63"/>
      <c r="BE15" s="63"/>
      <c r="BF15" s="63"/>
      <c r="BG15" s="63"/>
      <c r="BH15" s="63"/>
      <c r="BI15" s="63"/>
      <c r="BJ15" s="63"/>
      <c r="BK15" s="63"/>
    </row>
    <row r="16" spans="1:63" ht="15" thickTop="1" x14ac:dyDescent="0.3">
      <c r="A16" s="95" t="s">
        <v>25</v>
      </c>
      <c r="B16" s="90" t="s">
        <v>4</v>
      </c>
      <c r="C16" s="91">
        <v>298723</v>
      </c>
      <c r="D16" s="81">
        <v>298723</v>
      </c>
      <c r="E16" s="97">
        <f>C16/D16</f>
        <v>1</v>
      </c>
      <c r="F16" s="91">
        <v>9</v>
      </c>
      <c r="G16" s="81">
        <v>9</v>
      </c>
      <c r="H16" s="97">
        <f>G16/F16</f>
        <v>1</v>
      </c>
      <c r="I16" s="91">
        <v>0</v>
      </c>
      <c r="J16" s="81">
        <v>0</v>
      </c>
      <c r="K16" s="92">
        <f t="shared" ref="K16:K39" si="0">IF(I16=J16,1,J16/I16)</f>
        <v>1</v>
      </c>
      <c r="L16" s="47">
        <f>E16*$E$14+H16*$H$14+K16*$K$14</f>
        <v>1</v>
      </c>
      <c r="AJ16" s="63"/>
      <c r="AX16" s="63"/>
      <c r="AY16" s="63"/>
      <c r="AZ16" s="63"/>
      <c r="BA16" s="63"/>
      <c r="BB16" s="63"/>
      <c r="BC16" s="63"/>
      <c r="BD16" s="63"/>
      <c r="BE16" s="63"/>
      <c r="BF16" s="63"/>
      <c r="BG16" s="63"/>
      <c r="BH16" s="63"/>
      <c r="BI16" s="63"/>
      <c r="BJ16" s="63"/>
      <c r="BK16" s="63"/>
    </row>
    <row r="17" spans="1:63" x14ac:dyDescent="0.3">
      <c r="A17" s="95"/>
      <c r="B17" s="93" t="s">
        <v>7</v>
      </c>
      <c r="C17" s="42">
        <v>227783</v>
      </c>
      <c r="D17" s="82">
        <v>227783</v>
      </c>
      <c r="E17" s="51">
        <f t="shared" ref="E17:E43" si="1">C17/D17</f>
        <v>1</v>
      </c>
      <c r="F17" s="42">
        <v>9</v>
      </c>
      <c r="G17" s="82">
        <v>9</v>
      </c>
      <c r="H17" s="51">
        <f t="shared" ref="H17:H43" si="2">G17/F17</f>
        <v>1</v>
      </c>
      <c r="I17" s="42">
        <v>0</v>
      </c>
      <c r="J17" s="82">
        <v>0</v>
      </c>
      <c r="K17" s="78">
        <f t="shared" si="0"/>
        <v>1</v>
      </c>
      <c r="L17" s="17">
        <f t="shared" ref="L17:L43" si="3">E17*$E$14+H17*$H$14+K17*$K$14</f>
        <v>1</v>
      </c>
      <c r="AJ17" s="63"/>
      <c r="AX17" s="63"/>
      <c r="AY17" s="63"/>
      <c r="AZ17" s="63"/>
      <c r="BA17" s="63"/>
      <c r="BB17" s="63"/>
      <c r="BC17" s="63"/>
      <c r="BD17" s="63"/>
      <c r="BE17" s="63"/>
      <c r="BF17" s="63"/>
      <c r="BG17" s="63"/>
      <c r="BH17" s="63"/>
      <c r="BI17" s="63"/>
      <c r="BJ17" s="63"/>
      <c r="BK17" s="63"/>
    </row>
    <row r="18" spans="1:63" x14ac:dyDescent="0.3">
      <c r="A18" s="95"/>
      <c r="B18" s="93" t="s">
        <v>9</v>
      </c>
      <c r="C18" s="42">
        <v>300589</v>
      </c>
      <c r="D18" s="82">
        <v>300589</v>
      </c>
      <c r="E18" s="51">
        <f t="shared" si="1"/>
        <v>1</v>
      </c>
      <c r="F18" s="42">
        <v>9</v>
      </c>
      <c r="G18" s="82">
        <v>9</v>
      </c>
      <c r="H18" s="51">
        <f t="shared" si="2"/>
        <v>1</v>
      </c>
      <c r="I18" s="42">
        <v>0</v>
      </c>
      <c r="J18" s="82">
        <v>0</v>
      </c>
      <c r="K18" s="78">
        <f t="shared" si="0"/>
        <v>1</v>
      </c>
      <c r="L18" s="17">
        <f t="shared" si="3"/>
        <v>1</v>
      </c>
      <c r="AJ18" s="63"/>
      <c r="AX18" s="63"/>
      <c r="AY18" s="63"/>
      <c r="AZ18" s="63"/>
      <c r="BA18" s="63"/>
      <c r="BB18" s="63"/>
      <c r="BC18" s="63"/>
      <c r="BD18" s="63"/>
      <c r="BE18" s="63"/>
      <c r="BF18" s="63"/>
      <c r="BG18" s="63"/>
      <c r="BH18" s="63"/>
      <c r="BI18" s="63"/>
      <c r="BJ18" s="63"/>
      <c r="BK18" s="63"/>
    </row>
    <row r="19" spans="1:63" x14ac:dyDescent="0.3">
      <c r="A19" s="95"/>
      <c r="B19" s="93" t="s">
        <v>11</v>
      </c>
      <c r="C19" s="42">
        <v>5</v>
      </c>
      <c r="D19" s="82">
        <v>5</v>
      </c>
      <c r="E19" s="51">
        <f t="shared" si="1"/>
        <v>1</v>
      </c>
      <c r="F19" s="42">
        <v>3</v>
      </c>
      <c r="G19" s="82">
        <v>1</v>
      </c>
      <c r="H19" s="51">
        <f t="shared" si="2"/>
        <v>0.33333333333333331</v>
      </c>
      <c r="I19" s="42">
        <v>1</v>
      </c>
      <c r="J19" s="82">
        <v>1</v>
      </c>
      <c r="K19" s="78">
        <f t="shared" si="0"/>
        <v>1</v>
      </c>
      <c r="L19" s="17">
        <f t="shared" si="3"/>
        <v>0.93333333333333335</v>
      </c>
      <c r="AJ19" s="63"/>
      <c r="AX19" s="63"/>
      <c r="AY19" s="63"/>
      <c r="AZ19" s="63"/>
      <c r="BA19" s="63"/>
      <c r="BB19" s="63"/>
      <c r="BC19" s="63"/>
      <c r="BD19" s="63"/>
      <c r="BE19" s="63"/>
      <c r="BF19" s="63"/>
      <c r="BG19" s="63"/>
      <c r="BH19" s="63"/>
      <c r="BI19" s="63"/>
      <c r="BJ19" s="63"/>
      <c r="BK19" s="63"/>
    </row>
    <row r="20" spans="1:63" x14ac:dyDescent="0.3">
      <c r="A20" s="95"/>
      <c r="B20" s="93" t="s">
        <v>12</v>
      </c>
      <c r="C20" s="42">
        <v>230540</v>
      </c>
      <c r="D20" s="42">
        <v>230540</v>
      </c>
      <c r="E20" s="51">
        <f t="shared" si="1"/>
        <v>1</v>
      </c>
      <c r="F20" s="42">
        <v>4</v>
      </c>
      <c r="G20" s="82">
        <v>2</v>
      </c>
      <c r="H20" s="51">
        <f t="shared" si="2"/>
        <v>0.5</v>
      </c>
      <c r="I20" s="42">
        <v>2</v>
      </c>
      <c r="J20" s="82">
        <v>2</v>
      </c>
      <c r="K20" s="78">
        <f t="shared" si="0"/>
        <v>1</v>
      </c>
      <c r="L20" s="17">
        <f t="shared" si="3"/>
        <v>0.95000000000000007</v>
      </c>
    </row>
    <row r="21" spans="1:63" x14ac:dyDescent="0.3">
      <c r="A21" s="95"/>
      <c r="B21" s="93" t="s">
        <v>13</v>
      </c>
      <c r="C21" s="42"/>
      <c r="D21" s="82"/>
      <c r="E21" s="51" t="e">
        <f t="shared" si="1"/>
        <v>#DIV/0!</v>
      </c>
      <c r="F21" s="42"/>
      <c r="G21" s="82"/>
      <c r="H21" s="51" t="e">
        <f t="shared" si="2"/>
        <v>#DIV/0!</v>
      </c>
      <c r="I21" s="42"/>
      <c r="J21" s="82"/>
      <c r="K21" s="78">
        <f t="shared" si="0"/>
        <v>1</v>
      </c>
      <c r="L21" s="17" t="e">
        <f t="shared" si="3"/>
        <v>#DIV/0!</v>
      </c>
    </row>
    <row r="22" spans="1:63" ht="15" thickBot="1" x14ac:dyDescent="0.35">
      <c r="A22" s="96"/>
      <c r="B22" s="94" t="s">
        <v>14</v>
      </c>
      <c r="C22" s="68"/>
      <c r="D22" s="88"/>
      <c r="E22" s="52" t="e">
        <f t="shared" si="1"/>
        <v>#DIV/0!</v>
      </c>
      <c r="F22" s="25"/>
      <c r="G22" s="88"/>
      <c r="H22" s="52" t="e">
        <f t="shared" si="2"/>
        <v>#DIV/0!</v>
      </c>
      <c r="I22" s="25"/>
      <c r="J22" s="88"/>
      <c r="K22" s="89">
        <f t="shared" si="0"/>
        <v>1</v>
      </c>
      <c r="L22" s="24" t="e">
        <f t="shared" si="3"/>
        <v>#DIV/0!</v>
      </c>
    </row>
    <row r="23" spans="1:63" ht="15" thickTop="1" x14ac:dyDescent="0.3">
      <c r="A23" s="95" t="s">
        <v>26</v>
      </c>
      <c r="B23" s="93" t="s">
        <v>4</v>
      </c>
      <c r="C23" s="42">
        <v>298723</v>
      </c>
      <c r="D23" s="82">
        <v>298723</v>
      </c>
      <c r="E23" s="51">
        <f t="shared" si="1"/>
        <v>1</v>
      </c>
      <c r="F23" s="91">
        <v>9</v>
      </c>
      <c r="G23" s="81">
        <v>9</v>
      </c>
      <c r="H23" s="97">
        <f t="shared" si="2"/>
        <v>1</v>
      </c>
      <c r="I23" s="91">
        <v>0</v>
      </c>
      <c r="J23" s="81">
        <v>0</v>
      </c>
      <c r="K23" s="92">
        <f t="shared" si="0"/>
        <v>1</v>
      </c>
      <c r="L23" s="17">
        <f t="shared" si="3"/>
        <v>1</v>
      </c>
    </row>
    <row r="24" spans="1:63" x14ac:dyDescent="0.3">
      <c r="A24" s="95"/>
      <c r="B24" s="93" t="s">
        <v>7</v>
      </c>
      <c r="C24" s="42">
        <v>227783</v>
      </c>
      <c r="D24" s="82">
        <v>227783</v>
      </c>
      <c r="E24" s="51">
        <f t="shared" ref="E24:E25" si="4">C24/D24</f>
        <v>1</v>
      </c>
      <c r="F24" s="42">
        <v>9</v>
      </c>
      <c r="G24" s="82">
        <v>9</v>
      </c>
      <c r="H24" s="51">
        <f t="shared" si="2"/>
        <v>1</v>
      </c>
      <c r="I24" s="42">
        <v>0</v>
      </c>
      <c r="J24" s="82">
        <v>0</v>
      </c>
      <c r="K24" s="78">
        <f t="shared" si="0"/>
        <v>1</v>
      </c>
      <c r="L24" s="17">
        <f t="shared" ref="L24:L25" si="5">E24*$E$14+H24*$H$14+K24*$K$14</f>
        <v>1</v>
      </c>
    </row>
    <row r="25" spans="1:63" x14ac:dyDescent="0.3">
      <c r="A25" s="95"/>
      <c r="B25" s="93" t="s">
        <v>9</v>
      </c>
      <c r="C25" s="42">
        <v>300589</v>
      </c>
      <c r="D25" s="82">
        <v>300589</v>
      </c>
      <c r="E25" s="51">
        <f t="shared" si="4"/>
        <v>1</v>
      </c>
      <c r="F25" s="42">
        <v>9</v>
      </c>
      <c r="G25" s="82">
        <v>9</v>
      </c>
      <c r="H25" s="51">
        <f t="shared" si="2"/>
        <v>1</v>
      </c>
      <c r="I25" s="42">
        <v>0</v>
      </c>
      <c r="J25" s="82">
        <v>0</v>
      </c>
      <c r="K25" s="78">
        <f t="shared" si="0"/>
        <v>1</v>
      </c>
      <c r="L25" s="17">
        <f t="shared" si="5"/>
        <v>1</v>
      </c>
    </row>
    <row r="26" spans="1:63" x14ac:dyDescent="0.3">
      <c r="A26" s="95"/>
      <c r="B26" s="93" t="s">
        <v>11</v>
      </c>
      <c r="C26" s="42">
        <v>5</v>
      </c>
      <c r="D26" s="82">
        <v>5</v>
      </c>
      <c r="E26" s="51">
        <f t="shared" si="1"/>
        <v>1</v>
      </c>
      <c r="F26" s="42">
        <v>2</v>
      </c>
      <c r="G26" s="82">
        <v>2</v>
      </c>
      <c r="H26" s="51">
        <f>G26/F26</f>
        <v>1</v>
      </c>
      <c r="I26" s="42">
        <v>1</v>
      </c>
      <c r="J26" s="82">
        <v>1</v>
      </c>
      <c r="K26" s="78">
        <f t="shared" si="0"/>
        <v>1</v>
      </c>
      <c r="L26" s="17">
        <f t="shared" si="3"/>
        <v>1</v>
      </c>
      <c r="M26" s="63"/>
      <c r="N26" s="63"/>
    </row>
    <row r="27" spans="1:63" x14ac:dyDescent="0.3">
      <c r="A27" s="95"/>
      <c r="B27" s="93" t="s">
        <v>12</v>
      </c>
      <c r="C27" s="42">
        <v>230540</v>
      </c>
      <c r="D27" s="42">
        <v>230540</v>
      </c>
      <c r="E27" s="51">
        <f t="shared" si="1"/>
        <v>1</v>
      </c>
      <c r="F27" s="42">
        <v>3</v>
      </c>
      <c r="G27" s="82">
        <v>3</v>
      </c>
      <c r="H27" s="51">
        <f>G27/F27</f>
        <v>1</v>
      </c>
      <c r="I27" s="42">
        <v>2</v>
      </c>
      <c r="J27" s="82">
        <v>2</v>
      </c>
      <c r="K27" s="78">
        <f t="shared" si="0"/>
        <v>1</v>
      </c>
      <c r="L27" s="17">
        <f t="shared" si="3"/>
        <v>1</v>
      </c>
      <c r="M27" s="48"/>
      <c r="N27" s="48"/>
      <c r="O27" s="63"/>
      <c r="P27" s="63"/>
      <c r="Q27" s="63"/>
      <c r="R27" s="63"/>
      <c r="S27" s="63"/>
      <c r="T27" s="63"/>
      <c r="U27" s="63"/>
      <c r="V27" s="63"/>
      <c r="W27" s="63"/>
      <c r="X27" s="63"/>
      <c r="Y27" s="63"/>
      <c r="Z27" s="63"/>
      <c r="AA27" s="63"/>
      <c r="AB27" s="63"/>
      <c r="AC27" s="63"/>
      <c r="AI27" s="44"/>
    </row>
    <row r="28" spans="1:63" x14ac:dyDescent="0.3">
      <c r="A28" s="95"/>
      <c r="B28" s="93" t="s">
        <v>13</v>
      </c>
      <c r="C28" s="42"/>
      <c r="D28" s="82"/>
      <c r="E28" s="51" t="e">
        <f t="shared" si="1"/>
        <v>#DIV/0!</v>
      </c>
      <c r="F28" s="42"/>
      <c r="G28" s="82"/>
      <c r="H28" s="51" t="e">
        <f t="shared" si="2"/>
        <v>#DIV/0!</v>
      </c>
      <c r="I28" s="42"/>
      <c r="J28" s="82"/>
      <c r="K28" s="78">
        <f t="shared" si="0"/>
        <v>1</v>
      </c>
      <c r="L28" s="17" t="e">
        <f t="shared" si="3"/>
        <v>#DIV/0!</v>
      </c>
      <c r="M28" s="41"/>
      <c r="N28" s="41"/>
      <c r="O28" s="63"/>
      <c r="P28" s="63"/>
      <c r="Q28" s="63"/>
      <c r="R28" s="63"/>
      <c r="S28" s="63"/>
      <c r="T28" s="63"/>
      <c r="U28" s="63"/>
      <c r="V28" s="63"/>
      <c r="W28" s="63"/>
      <c r="X28" s="63"/>
      <c r="Y28" s="63"/>
      <c r="Z28" s="63"/>
      <c r="AA28" s="63"/>
      <c r="AB28" s="63"/>
      <c r="AC28" s="63"/>
      <c r="AI28" s="41"/>
    </row>
    <row r="29" spans="1:63" ht="15" thickBot="1" x14ac:dyDescent="0.35">
      <c r="A29" s="96"/>
      <c r="B29" s="94" t="s">
        <v>14</v>
      </c>
      <c r="C29" s="68"/>
      <c r="D29" s="88"/>
      <c r="E29" s="52" t="e">
        <f t="shared" si="1"/>
        <v>#DIV/0!</v>
      </c>
      <c r="F29" s="25"/>
      <c r="G29" s="88"/>
      <c r="H29" s="52" t="e">
        <f t="shared" si="2"/>
        <v>#DIV/0!</v>
      </c>
      <c r="I29" s="25"/>
      <c r="J29" s="88"/>
      <c r="K29" s="89">
        <f t="shared" si="0"/>
        <v>1</v>
      </c>
      <c r="L29" s="24" t="e">
        <f t="shared" si="3"/>
        <v>#DIV/0!</v>
      </c>
      <c r="M29" s="43"/>
      <c r="N29" s="43"/>
      <c r="O29" s="63"/>
      <c r="P29" s="63"/>
      <c r="Q29" s="63"/>
      <c r="R29" s="63"/>
      <c r="S29" s="63"/>
      <c r="T29" s="63"/>
      <c r="U29" s="63"/>
      <c r="V29" s="63"/>
      <c r="W29" s="63"/>
      <c r="X29" s="63"/>
      <c r="Y29" s="63"/>
      <c r="Z29" s="63"/>
      <c r="AA29" s="63"/>
      <c r="AB29" s="63"/>
      <c r="AC29" s="63"/>
      <c r="AI29" s="43"/>
    </row>
    <row r="30" spans="1:63" ht="15" thickTop="1" x14ac:dyDescent="0.3">
      <c r="A30" s="95" t="s">
        <v>27</v>
      </c>
      <c r="B30" s="93" t="s">
        <v>4</v>
      </c>
      <c r="C30" s="42">
        <v>298723</v>
      </c>
      <c r="D30" s="82">
        <v>298723</v>
      </c>
      <c r="E30" s="51">
        <f t="shared" si="1"/>
        <v>1</v>
      </c>
      <c r="F30" s="91">
        <v>9</v>
      </c>
      <c r="G30" s="81">
        <v>9</v>
      </c>
      <c r="H30" s="97">
        <f t="shared" si="2"/>
        <v>1</v>
      </c>
      <c r="I30" s="91">
        <v>0</v>
      </c>
      <c r="J30" s="81">
        <v>0</v>
      </c>
      <c r="K30" s="92">
        <f t="shared" si="0"/>
        <v>1</v>
      </c>
      <c r="L30" s="17">
        <f t="shared" si="3"/>
        <v>1</v>
      </c>
      <c r="M30" s="43"/>
      <c r="N30" s="43"/>
      <c r="O30" s="63"/>
      <c r="P30" s="63"/>
      <c r="Q30" s="63"/>
      <c r="R30" s="63"/>
      <c r="S30" s="63"/>
      <c r="T30" s="63"/>
      <c r="U30" s="63"/>
      <c r="V30" s="63"/>
      <c r="W30" s="63"/>
      <c r="X30" s="63"/>
      <c r="Y30" s="63"/>
      <c r="Z30" s="63"/>
      <c r="AA30" s="63"/>
      <c r="AB30" s="63"/>
      <c r="AC30" s="63"/>
      <c r="AI30" s="43"/>
    </row>
    <row r="31" spans="1:63" x14ac:dyDescent="0.3">
      <c r="A31" s="95"/>
      <c r="B31" s="93" t="s">
        <v>7</v>
      </c>
      <c r="C31" s="42">
        <v>227783</v>
      </c>
      <c r="D31" s="82">
        <v>227783</v>
      </c>
      <c r="E31" s="51">
        <f t="shared" ref="E31:E32" si="6">C31/D31</f>
        <v>1</v>
      </c>
      <c r="F31" s="42">
        <v>9</v>
      </c>
      <c r="G31" s="82">
        <v>9</v>
      </c>
      <c r="H31" s="51">
        <f t="shared" si="2"/>
        <v>1</v>
      </c>
      <c r="I31" s="42">
        <v>0</v>
      </c>
      <c r="J31" s="82">
        <v>0</v>
      </c>
      <c r="K31" s="78">
        <f t="shared" si="0"/>
        <v>1</v>
      </c>
      <c r="L31" s="17">
        <f t="shared" ref="L31:L32" si="7">E31*$E$14+H31*$H$14+K31*$K$14</f>
        <v>1</v>
      </c>
      <c r="M31" s="43"/>
      <c r="N31" s="43"/>
      <c r="O31" s="63"/>
      <c r="P31" s="63"/>
      <c r="Q31" s="63"/>
      <c r="R31" s="63"/>
      <c r="S31" s="63"/>
      <c r="T31" s="63"/>
      <c r="U31" s="63"/>
      <c r="V31" s="63"/>
      <c r="W31" s="63"/>
      <c r="X31" s="63"/>
      <c r="Y31" s="63"/>
      <c r="Z31" s="63"/>
      <c r="AA31" s="63"/>
      <c r="AB31" s="63"/>
      <c r="AC31" s="63"/>
      <c r="AI31" s="43"/>
    </row>
    <row r="32" spans="1:63" x14ac:dyDescent="0.3">
      <c r="A32" s="95"/>
      <c r="B32" s="93" t="s">
        <v>9</v>
      </c>
      <c r="C32" s="42">
        <v>300589</v>
      </c>
      <c r="D32" s="82">
        <v>300589</v>
      </c>
      <c r="E32" s="51">
        <f t="shared" si="6"/>
        <v>1</v>
      </c>
      <c r="F32" s="42">
        <v>9</v>
      </c>
      <c r="G32" s="82">
        <v>9</v>
      </c>
      <c r="H32" s="51">
        <f t="shared" si="2"/>
        <v>1</v>
      </c>
      <c r="I32" s="42">
        <v>0</v>
      </c>
      <c r="J32" s="82">
        <v>0</v>
      </c>
      <c r="K32" s="78">
        <f t="shared" si="0"/>
        <v>1</v>
      </c>
      <c r="L32" s="17">
        <f t="shared" si="7"/>
        <v>1</v>
      </c>
      <c r="M32" s="43"/>
      <c r="N32" s="43"/>
      <c r="AI32" s="43"/>
    </row>
    <row r="33" spans="1:14" x14ac:dyDescent="0.3">
      <c r="A33" s="95"/>
      <c r="B33" s="93" t="s">
        <v>11</v>
      </c>
      <c r="C33" s="42">
        <v>5</v>
      </c>
      <c r="D33" s="82">
        <v>5</v>
      </c>
      <c r="E33" s="51">
        <f t="shared" si="1"/>
        <v>1</v>
      </c>
      <c r="F33" s="42">
        <v>3</v>
      </c>
      <c r="G33" s="82">
        <v>1</v>
      </c>
      <c r="H33" s="51">
        <f t="shared" si="2"/>
        <v>0.33333333333333331</v>
      </c>
      <c r="I33" s="42">
        <v>1</v>
      </c>
      <c r="J33" s="82">
        <v>1</v>
      </c>
      <c r="K33" s="78">
        <f t="shared" si="0"/>
        <v>1</v>
      </c>
      <c r="L33" s="17">
        <f t="shared" si="3"/>
        <v>0.93333333333333335</v>
      </c>
      <c r="M33" s="63"/>
      <c r="N33" s="63"/>
    </row>
    <row r="34" spans="1:14" x14ac:dyDescent="0.3">
      <c r="A34" s="95"/>
      <c r="B34" s="93" t="s">
        <v>12</v>
      </c>
      <c r="C34" s="42">
        <v>230540</v>
      </c>
      <c r="D34" s="42">
        <v>230540</v>
      </c>
      <c r="E34" s="51">
        <f t="shared" si="1"/>
        <v>1</v>
      </c>
      <c r="F34" s="42">
        <v>4</v>
      </c>
      <c r="G34" s="82">
        <v>2</v>
      </c>
      <c r="H34" s="51">
        <f t="shared" si="2"/>
        <v>0.5</v>
      </c>
      <c r="I34" s="42">
        <v>2</v>
      </c>
      <c r="J34" s="82">
        <v>2</v>
      </c>
      <c r="K34" s="78">
        <f t="shared" si="0"/>
        <v>1</v>
      </c>
      <c r="L34" s="17">
        <f t="shared" si="3"/>
        <v>0.95000000000000007</v>
      </c>
      <c r="M34" s="63"/>
      <c r="N34" s="63"/>
    </row>
    <row r="35" spans="1:14" x14ac:dyDescent="0.3">
      <c r="A35" s="95"/>
      <c r="B35" s="93" t="s">
        <v>13</v>
      </c>
      <c r="C35" s="42"/>
      <c r="D35" s="82"/>
      <c r="E35" s="51" t="e">
        <f t="shared" si="1"/>
        <v>#DIV/0!</v>
      </c>
      <c r="F35" s="42"/>
      <c r="G35" s="82"/>
      <c r="H35" s="51" t="e">
        <f t="shared" si="2"/>
        <v>#DIV/0!</v>
      </c>
      <c r="I35" s="42"/>
      <c r="J35" s="82"/>
      <c r="K35" s="78">
        <f t="shared" si="0"/>
        <v>1</v>
      </c>
      <c r="L35" s="17" t="e">
        <f t="shared" si="3"/>
        <v>#DIV/0!</v>
      </c>
      <c r="M35" s="48"/>
      <c r="N35" s="48"/>
    </row>
    <row r="36" spans="1:14" ht="15" thickBot="1" x14ac:dyDescent="0.35">
      <c r="A36" s="96"/>
      <c r="B36" s="94" t="s">
        <v>14</v>
      </c>
      <c r="C36" s="68"/>
      <c r="D36" s="88"/>
      <c r="E36" s="52" t="e">
        <f t="shared" si="1"/>
        <v>#DIV/0!</v>
      </c>
      <c r="F36" s="25"/>
      <c r="G36" s="88"/>
      <c r="H36" s="52" t="e">
        <f t="shared" si="2"/>
        <v>#DIV/0!</v>
      </c>
      <c r="I36" s="25"/>
      <c r="J36" s="88"/>
      <c r="K36" s="89">
        <f t="shared" si="0"/>
        <v>1</v>
      </c>
      <c r="L36" s="24" t="e">
        <f t="shared" si="3"/>
        <v>#DIV/0!</v>
      </c>
      <c r="M36" s="41"/>
      <c r="N36" s="41"/>
    </row>
    <row r="37" spans="1:14" ht="15" thickTop="1" x14ac:dyDescent="0.3">
      <c r="A37" s="86" t="s">
        <v>28</v>
      </c>
      <c r="B37" s="93" t="s">
        <v>4</v>
      </c>
      <c r="C37" s="42">
        <v>298723</v>
      </c>
      <c r="D37" s="82">
        <v>298723</v>
      </c>
      <c r="E37" s="51">
        <f t="shared" si="1"/>
        <v>1</v>
      </c>
      <c r="F37" s="91">
        <v>9</v>
      </c>
      <c r="G37" s="81">
        <v>9</v>
      </c>
      <c r="H37" s="97">
        <f t="shared" si="2"/>
        <v>1</v>
      </c>
      <c r="I37" s="91">
        <v>0</v>
      </c>
      <c r="J37" s="81">
        <v>0</v>
      </c>
      <c r="K37" s="92">
        <f t="shared" si="0"/>
        <v>1</v>
      </c>
      <c r="L37" s="17">
        <f t="shared" si="3"/>
        <v>1</v>
      </c>
      <c r="M37" s="63"/>
      <c r="N37" s="63"/>
    </row>
    <row r="38" spans="1:14" x14ac:dyDescent="0.3">
      <c r="A38" s="86"/>
      <c r="B38" s="93" t="s">
        <v>7</v>
      </c>
      <c r="C38" s="42">
        <v>227783</v>
      </c>
      <c r="D38" s="82">
        <v>227783</v>
      </c>
      <c r="E38" s="51">
        <f t="shared" ref="E38:E39" si="8">C38/D38</f>
        <v>1</v>
      </c>
      <c r="F38" s="42">
        <v>9</v>
      </c>
      <c r="G38" s="82">
        <v>9</v>
      </c>
      <c r="H38" s="51">
        <f t="shared" si="2"/>
        <v>1</v>
      </c>
      <c r="I38" s="42">
        <v>0</v>
      </c>
      <c r="J38" s="82">
        <v>0</v>
      </c>
      <c r="K38" s="78">
        <f t="shared" si="0"/>
        <v>1</v>
      </c>
      <c r="L38" s="17">
        <f t="shared" ref="L38:L39" si="9">E38*$E$14+H38*$H$14+K38*$K$14</f>
        <v>1</v>
      </c>
      <c r="M38" s="63"/>
      <c r="N38" s="63"/>
    </row>
    <row r="39" spans="1:14" x14ac:dyDescent="0.3">
      <c r="A39" s="86"/>
      <c r="B39" s="93" t="s">
        <v>9</v>
      </c>
      <c r="C39" s="42">
        <v>300589</v>
      </c>
      <c r="D39" s="82">
        <v>300589</v>
      </c>
      <c r="E39" s="51">
        <f t="shared" si="8"/>
        <v>1</v>
      </c>
      <c r="F39" s="42">
        <v>9</v>
      </c>
      <c r="G39" s="82">
        <v>9</v>
      </c>
      <c r="H39" s="51">
        <f t="shared" si="2"/>
        <v>1</v>
      </c>
      <c r="I39" s="42">
        <v>0</v>
      </c>
      <c r="J39" s="82">
        <v>0</v>
      </c>
      <c r="K39" s="78">
        <f t="shared" si="0"/>
        <v>1</v>
      </c>
      <c r="L39" s="17">
        <f t="shared" si="9"/>
        <v>1</v>
      </c>
      <c r="M39" s="63"/>
      <c r="N39" s="63"/>
    </row>
    <row r="40" spans="1:14" x14ac:dyDescent="0.3">
      <c r="A40" s="86"/>
      <c r="B40" s="93" t="s">
        <v>11</v>
      </c>
      <c r="C40" s="42">
        <v>5</v>
      </c>
      <c r="D40" s="82">
        <v>5</v>
      </c>
      <c r="E40" s="51">
        <f t="shared" si="1"/>
        <v>1</v>
      </c>
      <c r="F40" s="42">
        <v>3</v>
      </c>
      <c r="G40" s="82">
        <v>1</v>
      </c>
      <c r="H40" s="51">
        <f t="shared" si="2"/>
        <v>0.33333333333333331</v>
      </c>
      <c r="I40" s="42">
        <v>1</v>
      </c>
      <c r="J40" s="82">
        <v>1</v>
      </c>
      <c r="K40" s="78">
        <f>IF(I40=J40,1,J40/I40)</f>
        <v>1</v>
      </c>
      <c r="L40" s="17">
        <f t="shared" si="3"/>
        <v>0.93333333333333335</v>
      </c>
      <c r="M40" s="63"/>
      <c r="N40" s="63"/>
    </row>
    <row r="41" spans="1:14" x14ac:dyDescent="0.3">
      <c r="A41" s="86"/>
      <c r="B41" s="93" t="s">
        <v>12</v>
      </c>
      <c r="C41" s="42">
        <v>230540</v>
      </c>
      <c r="D41" s="42">
        <v>230540</v>
      </c>
      <c r="E41" s="51">
        <f t="shared" si="1"/>
        <v>1</v>
      </c>
      <c r="F41" s="42">
        <v>3</v>
      </c>
      <c r="G41" s="82">
        <v>3</v>
      </c>
      <c r="H41" s="51">
        <f t="shared" si="2"/>
        <v>1</v>
      </c>
      <c r="I41" s="42">
        <v>2</v>
      </c>
      <c r="J41" s="82">
        <v>2</v>
      </c>
      <c r="K41" s="78">
        <f t="shared" ref="K41:K43" si="10">IF(I41=J41,1,J41/I41)</f>
        <v>1</v>
      </c>
      <c r="L41" s="17">
        <f t="shared" si="3"/>
        <v>1</v>
      </c>
    </row>
    <row r="42" spans="1:14" x14ac:dyDescent="0.3">
      <c r="A42" s="86"/>
      <c r="B42" s="93" t="s">
        <v>13</v>
      </c>
      <c r="C42" s="42"/>
      <c r="D42" s="82"/>
      <c r="E42" s="51" t="e">
        <f t="shared" si="1"/>
        <v>#DIV/0!</v>
      </c>
      <c r="F42" s="42"/>
      <c r="G42" s="82"/>
      <c r="H42" s="51" t="e">
        <f t="shared" si="2"/>
        <v>#DIV/0!</v>
      </c>
      <c r="I42" s="42"/>
      <c r="J42" s="82"/>
      <c r="K42" s="78">
        <f t="shared" si="10"/>
        <v>1</v>
      </c>
      <c r="L42" s="17" t="e">
        <f t="shared" si="3"/>
        <v>#DIV/0!</v>
      </c>
    </row>
    <row r="43" spans="1:14" ht="15" thickBot="1" x14ac:dyDescent="0.35">
      <c r="A43" s="87"/>
      <c r="B43" s="94" t="s">
        <v>14</v>
      </c>
      <c r="C43" s="25"/>
      <c r="D43" s="88"/>
      <c r="E43" s="52" t="e">
        <f t="shared" si="1"/>
        <v>#DIV/0!</v>
      </c>
      <c r="F43" s="25"/>
      <c r="G43" s="88"/>
      <c r="H43" s="52" t="e">
        <f t="shared" si="2"/>
        <v>#DIV/0!</v>
      </c>
      <c r="I43" s="25"/>
      <c r="J43" s="88"/>
      <c r="K43" s="89">
        <f t="shared" si="10"/>
        <v>1</v>
      </c>
      <c r="L43" s="24" t="e">
        <f t="shared" si="3"/>
        <v>#DIV/0!</v>
      </c>
    </row>
    <row r="44" spans="1:14" ht="15" thickTop="1" x14ac:dyDescent="0.3"/>
  </sheetData>
  <mergeCells count="14">
    <mergeCell ref="A16:A22"/>
    <mergeCell ref="A23:A29"/>
    <mergeCell ref="A30:A36"/>
    <mergeCell ref="A37:A43"/>
    <mergeCell ref="C14:D14"/>
    <mergeCell ref="F14:G14"/>
    <mergeCell ref="I14:J14"/>
    <mergeCell ref="I2:J2"/>
    <mergeCell ref="K2:L2"/>
    <mergeCell ref="M2:N2"/>
    <mergeCell ref="B1:F2"/>
    <mergeCell ref="A1:A3"/>
    <mergeCell ref="G1:N1"/>
    <mergeCell ref="G2:H2"/>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1C61-E968-4535-8673-345CD3D5567D}">
  <dimension ref="A1:X29"/>
  <sheetViews>
    <sheetView workbookViewId="0">
      <selection activeCell="R14" sqref="R14"/>
    </sheetView>
  </sheetViews>
  <sheetFormatPr defaultRowHeight="14.4" x14ac:dyDescent="0.3"/>
  <sheetData>
    <row r="1" spans="1:24" x14ac:dyDescent="0.3">
      <c r="A1" s="49" t="s">
        <v>37</v>
      </c>
      <c r="B1" s="20"/>
      <c r="C1" s="20"/>
      <c r="D1" s="20"/>
      <c r="E1" s="20"/>
      <c r="F1" s="20"/>
      <c r="G1" s="20"/>
      <c r="H1" s="20"/>
      <c r="I1" s="20"/>
      <c r="J1" s="20"/>
      <c r="K1" s="20"/>
      <c r="L1" s="20"/>
      <c r="M1" s="20"/>
      <c r="N1" s="20"/>
      <c r="O1" s="20"/>
      <c r="P1" s="20"/>
      <c r="Q1" s="20"/>
      <c r="R1" s="20"/>
      <c r="S1" s="20"/>
      <c r="T1" s="20"/>
      <c r="U1" s="20"/>
      <c r="V1" s="20"/>
      <c r="W1" s="20"/>
      <c r="X1" s="21"/>
    </row>
    <row r="2" spans="1:24" x14ac:dyDescent="0.3">
      <c r="A2" s="39" t="s">
        <v>25</v>
      </c>
      <c r="B2" s="12"/>
      <c r="C2" s="12"/>
      <c r="D2" s="12"/>
      <c r="E2" s="12"/>
      <c r="F2" s="53"/>
      <c r="G2" s="62" t="s">
        <v>26</v>
      </c>
      <c r="H2" s="12"/>
      <c r="I2" s="12"/>
      <c r="J2" s="12"/>
      <c r="K2" s="12"/>
      <c r="L2" s="53"/>
      <c r="M2" s="62" t="s">
        <v>27</v>
      </c>
      <c r="N2" s="12"/>
      <c r="O2" s="12"/>
      <c r="P2" s="12"/>
      <c r="Q2" s="12"/>
      <c r="R2" s="53"/>
      <c r="S2" s="62" t="s">
        <v>28</v>
      </c>
      <c r="T2" s="12"/>
      <c r="U2" s="12"/>
      <c r="V2" s="12"/>
      <c r="W2" s="12"/>
      <c r="X2" s="14"/>
    </row>
    <row r="3" spans="1:24" ht="15" thickBot="1" x14ac:dyDescent="0.35">
      <c r="A3" s="11" t="s">
        <v>38</v>
      </c>
      <c r="B3" s="11" t="s">
        <v>39</v>
      </c>
      <c r="C3" s="11" t="s">
        <v>35</v>
      </c>
      <c r="D3" s="11" t="s">
        <v>36</v>
      </c>
      <c r="E3" s="54" t="s">
        <v>43</v>
      </c>
      <c r="F3" s="50" t="s">
        <v>42</v>
      </c>
      <c r="G3" s="11" t="s">
        <v>38</v>
      </c>
      <c r="H3" s="11" t="s">
        <v>39</v>
      </c>
      <c r="I3" s="11" t="s">
        <v>35</v>
      </c>
      <c r="J3" s="11" t="s">
        <v>36</v>
      </c>
      <c r="K3" s="54" t="s">
        <v>43</v>
      </c>
      <c r="L3" s="50" t="s">
        <v>42</v>
      </c>
      <c r="M3" s="11" t="s">
        <v>38</v>
      </c>
      <c r="N3" s="11" t="s">
        <v>39</v>
      </c>
      <c r="O3" s="11" t="s">
        <v>35</v>
      </c>
      <c r="P3" s="11" t="s">
        <v>36</v>
      </c>
      <c r="Q3" s="54" t="s">
        <v>43</v>
      </c>
      <c r="R3" s="50" t="s">
        <v>42</v>
      </c>
      <c r="S3" s="11" t="s">
        <v>38</v>
      </c>
      <c r="T3" s="11" t="s">
        <v>39</v>
      </c>
      <c r="U3" s="11" t="s">
        <v>35</v>
      </c>
      <c r="V3" s="11" t="s">
        <v>36</v>
      </c>
      <c r="W3" s="11" t="s">
        <v>43</v>
      </c>
      <c r="X3" s="57" t="s">
        <v>42</v>
      </c>
    </row>
    <row r="4" spans="1:24" ht="15" thickTop="1" x14ac:dyDescent="0.3">
      <c r="A4" s="42">
        <v>1</v>
      </c>
      <c r="B4" s="43">
        <f>'Wyniki-eksperymenty'!L16</f>
        <v>1</v>
      </c>
      <c r="C4" s="9">
        <f>'Wyniki-eksperymenty'!$B4/'Wyniki-eksperymenty'!C4</f>
        <v>1</v>
      </c>
      <c r="D4" s="43">
        <f>IF('Wyniki-eksperymenty'!G4&lt;&gt;'Wyniki-eksperymenty'!H4,'Wyniki-eksperymenty'!H4/'Wyniki-eksperymenty'!G4,1)</f>
        <v>1</v>
      </c>
      <c r="E4" s="55"/>
      <c r="F4" s="51">
        <f>AVERAGE(A4:E4)</f>
        <v>1</v>
      </c>
      <c r="G4" s="42">
        <v>1</v>
      </c>
      <c r="H4" s="42">
        <f>'Wyniki-eksperymenty'!L23</f>
        <v>1</v>
      </c>
      <c r="I4" s="9">
        <f>'Wyniki-eksperymenty'!$B4/'Wyniki-eksperymenty'!D4</f>
        <v>1</v>
      </c>
      <c r="J4" s="43">
        <f>IF('Wyniki-eksperymenty'!I4='Wyniki-eksperymenty'!J4,1,'Wyniki-eksperymenty'!J4/'Wyniki-eksperymenty'!I4)</f>
        <v>1</v>
      </c>
      <c r="K4" s="55"/>
      <c r="L4" s="51">
        <f>AVERAGE(G4:K4)</f>
        <v>1</v>
      </c>
      <c r="M4" s="42">
        <v>1</v>
      </c>
      <c r="N4" s="42">
        <f>'Wyniki-eksperymenty'!L30</f>
        <v>1</v>
      </c>
      <c r="O4" s="9">
        <f>'Wyniki-eksperymenty'!$B4/'Wyniki-eksperymenty'!E4</f>
        <v>1</v>
      </c>
      <c r="P4" s="43">
        <f>IF('Wyniki-eksperymenty'!L4='Wyniki-eksperymenty'!K4,1,'Wyniki-eksperymenty'!L4/'Wyniki-eksperymenty'!K4)</f>
        <v>1</v>
      </c>
      <c r="Q4" s="55"/>
      <c r="R4" s="51">
        <f>AVERAGE(M4:Q4)</f>
        <v>1</v>
      </c>
      <c r="S4" s="42">
        <v>1</v>
      </c>
      <c r="T4" s="42">
        <f>'Wyniki-eksperymenty'!L37</f>
        <v>1</v>
      </c>
      <c r="U4" s="9">
        <f>'Wyniki-eksperymenty'!$B4/'Wyniki-eksperymenty'!F4</f>
        <v>1</v>
      </c>
      <c r="V4" s="43">
        <f>IF('Wyniki-eksperymenty'!N4='Wyniki-eksperymenty'!M4,1,'Wyniki-eksperymenty'!N4/'Wyniki-eksperymenty'!M4)</f>
        <v>1</v>
      </c>
      <c r="W4" s="43"/>
      <c r="X4" s="58">
        <f>AVERAGE(S4:W4)</f>
        <v>1</v>
      </c>
    </row>
    <row r="5" spans="1:24" x14ac:dyDescent="0.3">
      <c r="A5" s="42">
        <v>1</v>
      </c>
      <c r="B5" s="43">
        <f>'Wyniki-eksperymenty'!L17</f>
        <v>1</v>
      </c>
      <c r="C5" s="9">
        <f>'Wyniki-eksperymenty'!$B5/'Wyniki-eksperymenty'!C5</f>
        <v>0.9998778067783024</v>
      </c>
      <c r="D5" s="43">
        <f>IF('Wyniki-eksperymenty'!G5&lt;&gt;'Wyniki-eksperymenty'!H5,'Wyniki-eksperymenty'!H5/'Wyniki-eksperymenty'!G5,1)</f>
        <v>1</v>
      </c>
      <c r="E5" s="55"/>
      <c r="F5" s="51">
        <f>AVERAGE(A5:E5)</f>
        <v>0.99996945169457563</v>
      </c>
      <c r="G5" s="42">
        <v>1</v>
      </c>
      <c r="H5" s="42">
        <f>'Wyniki-eksperymenty'!L24</f>
        <v>1</v>
      </c>
      <c r="I5" s="9">
        <f>'Wyniki-eksperymenty'!$B5/'Wyniki-eksperymenty'!D5</f>
        <v>0.9998778067783024</v>
      </c>
      <c r="J5" s="43">
        <f>IF('Wyniki-eksperymenty'!I5='Wyniki-eksperymenty'!J5,1,'Wyniki-eksperymenty'!J5/'Wyniki-eksperymenty'!I5)</f>
        <v>1</v>
      </c>
      <c r="K5" s="55"/>
      <c r="L5" s="51">
        <f>AVERAGE(G5:K5)</f>
        <v>0.99996945169457563</v>
      </c>
      <c r="M5" s="42">
        <v>1</v>
      </c>
      <c r="N5" s="42">
        <f>'Wyniki-eksperymenty'!L31</f>
        <v>1</v>
      </c>
      <c r="O5" s="9">
        <f>'Wyniki-eksperymenty'!$B5/'Wyniki-eksperymenty'!E5</f>
        <v>0.9998778067783024</v>
      </c>
      <c r="P5" s="43">
        <f>IF('Wyniki-eksperymenty'!L5='Wyniki-eksperymenty'!K5,1,'Wyniki-eksperymenty'!L5/'Wyniki-eksperymenty'!K5)</f>
        <v>1</v>
      </c>
      <c r="Q5" s="55"/>
      <c r="R5" s="51">
        <f>AVERAGE(M5:Q5)</f>
        <v>0.99996945169457563</v>
      </c>
      <c r="S5" s="42">
        <v>1</v>
      </c>
      <c r="T5" s="42">
        <f>'Wyniki-eksperymenty'!L38</f>
        <v>1</v>
      </c>
      <c r="U5" s="9">
        <f>'Wyniki-eksperymenty'!$B5/'Wyniki-eksperymenty'!F5</f>
        <v>0.9998778067783024</v>
      </c>
      <c r="V5" s="43">
        <f>IF('Wyniki-eksperymenty'!N5='Wyniki-eksperymenty'!M5,1,'Wyniki-eksperymenty'!N5/'Wyniki-eksperymenty'!M5)</f>
        <v>1</v>
      </c>
      <c r="W5" s="43"/>
      <c r="X5" s="59">
        <f>AVERAGE(S5:W5)</f>
        <v>0.99996945169457563</v>
      </c>
    </row>
    <row r="6" spans="1:24" x14ac:dyDescent="0.3">
      <c r="A6" s="71">
        <v>0.5</v>
      </c>
      <c r="B6" s="43">
        <f>'Wyniki-eksperymenty'!L18</f>
        <v>1</v>
      </c>
      <c r="C6" s="9">
        <f>'Wyniki-eksperymenty'!$B6/'Wyniki-eksperymenty'!C6</f>
        <v>0.61339075208913652</v>
      </c>
      <c r="D6" s="43">
        <f>IF('Wyniki-eksperymenty'!G6&lt;&gt;'Wyniki-eksperymenty'!H6,'Wyniki-eksperymenty'!H6/'Wyniki-eksperymenty'!G6,1)</f>
        <v>0</v>
      </c>
      <c r="E6" s="55"/>
      <c r="F6" s="51">
        <f>AVERAGE(A6:E6)</f>
        <v>0.52834768802228416</v>
      </c>
      <c r="G6" s="42">
        <v>1</v>
      </c>
      <c r="H6" s="42">
        <f>'Wyniki-eksperymenty'!L25</f>
        <v>1</v>
      </c>
      <c r="I6" s="9">
        <f>'Wyniki-eksperymenty'!$B6/'Wyniki-eksperymenty'!D6</f>
        <v>1</v>
      </c>
      <c r="J6" s="43">
        <f>IF('Wyniki-eksperymenty'!I6='Wyniki-eksperymenty'!J6,1,'Wyniki-eksperymenty'!J6/'Wyniki-eksperymenty'!I6)</f>
        <v>1</v>
      </c>
      <c r="K6" s="55"/>
      <c r="L6" s="51">
        <f>AVERAGE(G6:K6)</f>
        <v>1</v>
      </c>
      <c r="M6" s="42">
        <v>1</v>
      </c>
      <c r="N6" s="42">
        <f>'Wyniki-eksperymenty'!L32</f>
        <v>1</v>
      </c>
      <c r="O6" s="9">
        <f>'Wyniki-eksperymenty'!$B6/'Wyniki-eksperymenty'!E6</f>
        <v>0.84688827690008217</v>
      </c>
      <c r="P6" s="43">
        <f>IF('Wyniki-eksperymenty'!L6='Wyniki-eksperymenty'!K6,1,'Wyniki-eksperymenty'!L6/'Wyniki-eksperymenty'!K6)</f>
        <v>1</v>
      </c>
      <c r="Q6" s="55"/>
      <c r="R6" s="51">
        <f>AVERAGE(M6:Q6)</f>
        <v>0.96172206922502057</v>
      </c>
      <c r="S6" s="42">
        <v>1</v>
      </c>
      <c r="T6" s="42">
        <f>'Wyniki-eksperymenty'!L39</f>
        <v>1</v>
      </c>
      <c r="U6" s="9">
        <f>'Wyniki-eksperymenty'!$B6/'Wyniki-eksperymenty'!F6</f>
        <v>0.84688827690008217</v>
      </c>
      <c r="V6" s="43">
        <f>IF('Wyniki-eksperymenty'!N6='Wyniki-eksperymenty'!M6,1,'Wyniki-eksperymenty'!N6/'Wyniki-eksperymenty'!M6)</f>
        <v>1</v>
      </c>
      <c r="W6" s="43"/>
      <c r="X6" s="59">
        <f>AVERAGE(S6:W6)</f>
        <v>0.96172206922502057</v>
      </c>
    </row>
    <row r="7" spans="1:24" x14ac:dyDescent="0.3">
      <c r="A7" s="42">
        <v>1</v>
      </c>
      <c r="B7" s="43">
        <f>'Wyniki-eksperymenty'!L19</f>
        <v>0.93333333333333335</v>
      </c>
      <c r="C7" s="9">
        <f>'Wyniki-eksperymenty'!$B7/'Wyniki-eksperymenty'!C7</f>
        <v>1</v>
      </c>
      <c r="D7" s="43">
        <f>IF('Wyniki-eksperymenty'!G7&lt;&gt;'Wyniki-eksperymenty'!H7,'Wyniki-eksperymenty'!H7/'Wyniki-eksperymenty'!G7,1)</f>
        <v>0</v>
      </c>
      <c r="E7" s="55">
        <v>1</v>
      </c>
      <c r="F7" s="51">
        <f>AVERAGE(A7:E7)</f>
        <v>0.78666666666666674</v>
      </c>
      <c r="G7" s="43">
        <v>1</v>
      </c>
      <c r="H7" s="43">
        <f>'Wyniki-eksperymenty'!L26</f>
        <v>1</v>
      </c>
      <c r="I7" s="9">
        <f>'Wyniki-eksperymenty'!$B7/'Wyniki-eksperymenty'!D7</f>
        <v>1.0004958713912342</v>
      </c>
      <c r="J7" s="43">
        <f>IF('Wyniki-eksperymenty'!I7='Wyniki-eksperymenty'!J7,1,'Wyniki-eksperymenty'!J7/'Wyniki-eksperymenty'!I7)</f>
        <v>1</v>
      </c>
      <c r="K7" s="55">
        <v>0</v>
      </c>
      <c r="L7" s="51">
        <f>AVERAGE(G7:K7)</f>
        <v>0.80009917427824673</v>
      </c>
      <c r="M7" s="43">
        <v>1</v>
      </c>
      <c r="N7" s="43">
        <f>'Wyniki-eksperymenty'!L33</f>
        <v>0.93333333333333335</v>
      </c>
      <c r="O7" s="9">
        <f>'Wyniki-eksperymenty'!$B7/'Wyniki-eksperymenty'!E7</f>
        <v>1</v>
      </c>
      <c r="P7" s="43">
        <f>IF('Wyniki-eksperymenty'!L7='Wyniki-eksperymenty'!K7,1,'Wyniki-eksperymenty'!L7/'Wyniki-eksperymenty'!K7)</f>
        <v>1</v>
      </c>
      <c r="Q7" s="55">
        <v>1</v>
      </c>
      <c r="R7" s="51">
        <f>AVERAGE(M7:Q7)</f>
        <v>0.98666666666666669</v>
      </c>
      <c r="S7" s="43">
        <v>1</v>
      </c>
      <c r="T7" s="43">
        <f>'Wyniki-eksperymenty'!L40</f>
        <v>0.93333333333333335</v>
      </c>
      <c r="U7" s="9">
        <f>'Wyniki-eksperymenty'!$B7/'Wyniki-eksperymenty'!F7</f>
        <v>1.0004958713912342</v>
      </c>
      <c r="V7" s="43">
        <f>IF('Wyniki-eksperymenty'!N7='Wyniki-eksperymenty'!M7,1,'Wyniki-eksperymenty'!N7/'Wyniki-eksperymenty'!M7)</f>
        <v>0</v>
      </c>
      <c r="W7" s="43">
        <v>0</v>
      </c>
      <c r="X7" s="59">
        <f>AVERAGE(S7:W7)</f>
        <v>0.58676584094491346</v>
      </c>
    </row>
    <row r="8" spans="1:24" x14ac:dyDescent="0.3">
      <c r="A8" s="42">
        <v>1</v>
      </c>
      <c r="B8" s="43">
        <f>'Wyniki-eksperymenty'!L20</f>
        <v>0.95000000000000007</v>
      </c>
      <c r="C8" s="9">
        <f>'Wyniki-eksperymenty'!$B8/'Wyniki-eksperymenty'!C8</f>
        <v>0.43955953815512355</v>
      </c>
      <c r="D8" s="43">
        <f>IF('Wyniki-eksperymenty'!G8&lt;&gt;'Wyniki-eksperymenty'!H8,'Wyniki-eksperymenty'!H8/'Wyniki-eksperymenty'!G8,1)</f>
        <v>0</v>
      </c>
      <c r="E8" s="55">
        <v>1</v>
      </c>
      <c r="F8" s="51">
        <f>AVERAGE(A8:E8)</f>
        <v>0.67791190763102471</v>
      </c>
      <c r="G8" s="43">
        <v>1</v>
      </c>
      <c r="H8" s="43">
        <f>'Wyniki-eksperymenty'!L27</f>
        <v>1</v>
      </c>
      <c r="I8" s="9">
        <f>'Wyniki-eksperymenty'!$B8/'Wyniki-eksperymenty'!D8</f>
        <v>0.43955953815512355</v>
      </c>
      <c r="J8" s="43">
        <f>IF('Wyniki-eksperymenty'!I8='Wyniki-eksperymenty'!J8,1,'Wyniki-eksperymenty'!J8/'Wyniki-eksperymenty'!I8)</f>
        <v>0</v>
      </c>
      <c r="K8" s="55">
        <v>0</v>
      </c>
      <c r="L8" s="51">
        <f>AVERAGE(G8:K8)</f>
        <v>0.48791190763102471</v>
      </c>
      <c r="M8" s="43">
        <v>1</v>
      </c>
      <c r="N8" s="43">
        <f>'Wyniki-eksperymenty'!L34</f>
        <v>0.95000000000000007</v>
      </c>
      <c r="O8" s="9">
        <f>'Wyniki-eksperymenty'!$B8/'Wyniki-eksperymenty'!E8</f>
        <v>1</v>
      </c>
      <c r="P8" s="43">
        <f>IF('Wyniki-eksperymenty'!L8='Wyniki-eksperymenty'!K8,1,'Wyniki-eksperymenty'!L8/'Wyniki-eksperymenty'!K8)</f>
        <v>1</v>
      </c>
      <c r="Q8" s="55">
        <v>0</v>
      </c>
      <c r="R8" s="51">
        <f>AVERAGE(M8:Q8)</f>
        <v>0.79</v>
      </c>
      <c r="S8" s="43">
        <v>1</v>
      </c>
      <c r="T8" s="43">
        <f>'Wyniki-eksperymenty'!L41</f>
        <v>1</v>
      </c>
      <c r="U8" s="9">
        <f>'Wyniki-eksperymenty'!$B8/'Wyniki-eksperymenty'!F8</f>
        <v>0.43955953815512355</v>
      </c>
      <c r="V8" s="43">
        <f>IF('Wyniki-eksperymenty'!N8='Wyniki-eksperymenty'!M8,1,'Wyniki-eksperymenty'!N8/'Wyniki-eksperymenty'!M8)</f>
        <v>0</v>
      </c>
      <c r="W8" s="43">
        <v>0</v>
      </c>
      <c r="X8" s="59">
        <f>AVERAGE(S8:W8)</f>
        <v>0.48791190763102471</v>
      </c>
    </row>
    <row r="9" spans="1:24" x14ac:dyDescent="0.3">
      <c r="A9" s="42"/>
      <c r="B9" s="43" t="e">
        <f>'Wyniki-eksperymenty'!L21</f>
        <v>#DIV/0!</v>
      </c>
      <c r="C9" s="9" t="e">
        <f>'Wyniki-eksperymenty'!$B9/'Wyniki-eksperymenty'!C9</f>
        <v>#DIV/0!</v>
      </c>
      <c r="D9" s="43">
        <f>IF('Wyniki-eksperymenty'!G9&lt;&gt;'Wyniki-eksperymenty'!H9,'Wyniki-eksperymenty'!H9/'Wyniki-eksperymenty'!G9,1)</f>
        <v>1</v>
      </c>
      <c r="E9" s="55"/>
      <c r="F9" s="51" t="e">
        <f>AVERAGE(A9:E9)</f>
        <v>#DIV/0!</v>
      </c>
      <c r="G9" s="43"/>
      <c r="H9" s="43" t="e">
        <f>'Wyniki-eksperymenty'!L28</f>
        <v>#DIV/0!</v>
      </c>
      <c r="I9" s="9" t="e">
        <f>'Wyniki-eksperymenty'!$B9/'Wyniki-eksperymenty'!D9</f>
        <v>#DIV/0!</v>
      </c>
      <c r="J9" s="43">
        <f>IF('Wyniki-eksperymenty'!I9='Wyniki-eksperymenty'!J9,1,'Wyniki-eksperymenty'!J9/'Wyniki-eksperymenty'!I9)</f>
        <v>1</v>
      </c>
      <c r="K9" s="55"/>
      <c r="L9" s="51" t="e">
        <f>AVERAGE(G9:K9)</f>
        <v>#DIV/0!</v>
      </c>
      <c r="M9" s="43"/>
      <c r="N9" s="43" t="e">
        <f>'Wyniki-eksperymenty'!L35</f>
        <v>#DIV/0!</v>
      </c>
      <c r="O9" s="9" t="e">
        <f>'Wyniki-eksperymenty'!$B9/'Wyniki-eksperymenty'!E9</f>
        <v>#DIV/0!</v>
      </c>
      <c r="P9" s="43">
        <f>IF('Wyniki-eksperymenty'!L9='Wyniki-eksperymenty'!K9,1,'Wyniki-eksperymenty'!L9/'Wyniki-eksperymenty'!K9)</f>
        <v>1</v>
      </c>
      <c r="Q9" s="55"/>
      <c r="R9" s="51" t="e">
        <f>AVERAGE(M9:Q9)</f>
        <v>#DIV/0!</v>
      </c>
      <c r="S9" s="43"/>
      <c r="T9" s="43" t="e">
        <f>'Wyniki-eksperymenty'!L42</f>
        <v>#DIV/0!</v>
      </c>
      <c r="U9" s="9" t="e">
        <f>'Wyniki-eksperymenty'!$B9/'Wyniki-eksperymenty'!F9</f>
        <v>#DIV/0!</v>
      </c>
      <c r="V9" s="43">
        <f>IF('Wyniki-eksperymenty'!N9='Wyniki-eksperymenty'!M9,1,'Wyniki-eksperymenty'!N9/'Wyniki-eksperymenty'!M9)</f>
        <v>1</v>
      </c>
      <c r="W9" s="43"/>
      <c r="X9" s="59" t="e">
        <f>AVERAGE(S9:W9)</f>
        <v>#DIV/0!</v>
      </c>
    </row>
    <row r="10" spans="1:24" ht="15" thickBot="1" x14ac:dyDescent="0.35">
      <c r="A10" s="25"/>
      <c r="B10" s="23" t="e">
        <f>'Wyniki-eksperymenty'!L22</f>
        <v>#DIV/0!</v>
      </c>
      <c r="C10" s="23" t="e">
        <f>'Wyniki-eksperymenty'!$B10/'Wyniki-eksperymenty'!C10</f>
        <v>#DIV/0!</v>
      </c>
      <c r="D10" s="23">
        <f>IF('Wyniki-eksperymenty'!G10&lt;&gt;'Wyniki-eksperymenty'!H10,'Wyniki-eksperymenty'!H10/'Wyniki-eksperymenty'!G10,1)</f>
        <v>1</v>
      </c>
      <c r="E10" s="56"/>
      <c r="F10" s="52" t="e">
        <f>AVERAGE(A10:E10)</f>
        <v>#DIV/0!</v>
      </c>
      <c r="G10" s="23"/>
      <c r="H10" s="23" t="e">
        <f>'Wyniki-eksperymenty'!L29</f>
        <v>#DIV/0!</v>
      </c>
      <c r="I10" s="23" t="e">
        <f>'Wyniki-eksperymenty'!$B10/'Wyniki-eksperymenty'!D10</f>
        <v>#DIV/0!</v>
      </c>
      <c r="J10" s="23">
        <f>IF('Wyniki-eksperymenty'!I10='Wyniki-eksperymenty'!J10,1,'Wyniki-eksperymenty'!J10/'Wyniki-eksperymenty'!I10)</f>
        <v>1</v>
      </c>
      <c r="K10" s="56"/>
      <c r="L10" s="52" t="e">
        <f>AVERAGE(G10:K10)</f>
        <v>#DIV/0!</v>
      </c>
      <c r="M10" s="23"/>
      <c r="N10" s="23" t="e">
        <f>'Wyniki-eksperymenty'!L36</f>
        <v>#DIV/0!</v>
      </c>
      <c r="O10" s="23" t="e">
        <f>'Wyniki-eksperymenty'!$B10/'Wyniki-eksperymenty'!E10</f>
        <v>#DIV/0!</v>
      </c>
      <c r="P10" s="23">
        <f>IF('Wyniki-eksperymenty'!L10='Wyniki-eksperymenty'!K10,1,'Wyniki-eksperymenty'!L10/'Wyniki-eksperymenty'!K10)</f>
        <v>1</v>
      </c>
      <c r="Q10" s="56"/>
      <c r="R10" s="52" t="e">
        <f>AVERAGE(M10:Q10)</f>
        <v>#DIV/0!</v>
      </c>
      <c r="S10" s="23"/>
      <c r="T10" s="23" t="e">
        <f>'Wyniki-eksperymenty'!L43</f>
        <v>#DIV/0!</v>
      </c>
      <c r="U10" s="23" t="e">
        <f>'Wyniki-eksperymenty'!$B10/'Wyniki-eksperymenty'!F10</f>
        <v>#DIV/0!</v>
      </c>
      <c r="V10" s="23">
        <f>IF('Wyniki-eksperymenty'!N10='Wyniki-eksperymenty'!M10,1,'Wyniki-eksperymenty'!N10/'Wyniki-eksperymenty'!M10)</f>
        <v>1</v>
      </c>
      <c r="W10" s="23"/>
      <c r="X10" s="60" t="e">
        <f>AVERAGE(S10:W10)</f>
        <v>#DIV/0!</v>
      </c>
    </row>
    <row r="11" spans="1:24" ht="15" thickTop="1" x14ac:dyDescent="0.3"/>
    <row r="12" spans="1:24" x14ac:dyDescent="0.3">
      <c r="D12" t="s">
        <v>57</v>
      </c>
      <c r="G12" t="s">
        <v>59</v>
      </c>
      <c r="K12" t="s">
        <v>61</v>
      </c>
    </row>
    <row r="13" spans="1:24" x14ac:dyDescent="0.3">
      <c r="D13" t="s">
        <v>58</v>
      </c>
      <c r="G13" t="s">
        <v>60</v>
      </c>
    </row>
    <row r="15" spans="1:24" ht="15" thickBot="1" x14ac:dyDescent="0.35"/>
    <row r="16" spans="1:24" ht="15" thickTop="1" x14ac:dyDescent="0.3">
      <c r="D16" s="64" t="s">
        <v>4</v>
      </c>
      <c r="E16" s="65"/>
      <c r="F16" s="65"/>
      <c r="G16" s="65"/>
      <c r="H16" s="66"/>
      <c r="I16" s="63"/>
      <c r="J16" s="64" t="s">
        <v>7</v>
      </c>
      <c r="K16" s="65"/>
      <c r="L16" s="65"/>
      <c r="M16" s="65"/>
      <c r="N16" s="66"/>
      <c r="P16" s="64" t="s">
        <v>9</v>
      </c>
      <c r="Q16" s="65"/>
      <c r="R16" s="65"/>
      <c r="S16" s="65"/>
      <c r="T16" s="66"/>
    </row>
    <row r="17" spans="3:20" x14ac:dyDescent="0.3">
      <c r="D17" s="45" t="s">
        <v>38</v>
      </c>
      <c r="E17" s="41" t="s">
        <v>39</v>
      </c>
      <c r="F17" s="41" t="s">
        <v>35</v>
      </c>
      <c r="G17" s="41" t="s">
        <v>36</v>
      </c>
      <c r="H17" s="19" t="s">
        <v>40</v>
      </c>
      <c r="I17" s="63"/>
      <c r="J17" s="45" t="s">
        <v>38</v>
      </c>
      <c r="K17" s="41" t="s">
        <v>39</v>
      </c>
      <c r="L17" s="41" t="s">
        <v>35</v>
      </c>
      <c r="M17" s="41" t="s">
        <v>36</v>
      </c>
      <c r="N17" s="19" t="s">
        <v>40</v>
      </c>
      <c r="P17" s="45" t="s">
        <v>38</v>
      </c>
      <c r="Q17" s="41" t="s">
        <v>39</v>
      </c>
      <c r="R17" s="41" t="s">
        <v>35</v>
      </c>
      <c r="S17" s="41" t="s">
        <v>36</v>
      </c>
      <c r="T17" s="19" t="s">
        <v>40</v>
      </c>
    </row>
    <row r="18" spans="3:20" x14ac:dyDescent="0.3">
      <c r="C18" t="s">
        <v>41</v>
      </c>
      <c r="D18" s="67">
        <f>A4</f>
        <v>1</v>
      </c>
      <c r="E18" s="42">
        <f t="shared" ref="E18:H18" si="0">B4</f>
        <v>1</v>
      </c>
      <c r="F18" s="43">
        <f t="shared" si="0"/>
        <v>1</v>
      </c>
      <c r="G18" s="43">
        <f t="shared" si="0"/>
        <v>1</v>
      </c>
      <c r="H18" s="17">
        <f>F4</f>
        <v>1</v>
      </c>
      <c r="I18" s="63"/>
      <c r="J18" s="67">
        <f>A5</f>
        <v>1</v>
      </c>
      <c r="K18" s="42">
        <f t="shared" ref="K18:M18" si="1">B5</f>
        <v>1</v>
      </c>
      <c r="L18" s="43">
        <f t="shared" si="1"/>
        <v>0.9998778067783024</v>
      </c>
      <c r="M18" s="43">
        <f t="shared" si="1"/>
        <v>1</v>
      </c>
      <c r="N18" s="17">
        <f>F5</f>
        <v>0.99996945169457563</v>
      </c>
      <c r="P18" s="72">
        <f>'Wyniki-podsumowanie'!A6</f>
        <v>0.5</v>
      </c>
      <c r="Q18" s="42">
        <f>'Wyniki-podsumowanie'!B6</f>
        <v>1</v>
      </c>
      <c r="R18" s="43">
        <f>'Wyniki-podsumowanie'!C6</f>
        <v>0.61339075208913652</v>
      </c>
      <c r="S18" s="43">
        <f>'Wyniki-podsumowanie'!D6</f>
        <v>0</v>
      </c>
      <c r="T18" s="17">
        <f>'Wyniki-podsumowanie'!F6</f>
        <v>0.52834768802228416</v>
      </c>
    </row>
    <row r="19" spans="3:20" x14ac:dyDescent="0.3">
      <c r="C19" t="s">
        <v>26</v>
      </c>
      <c r="D19" s="67">
        <f>G4</f>
        <v>1</v>
      </c>
      <c r="E19" s="42">
        <f t="shared" ref="E19:H19" si="2">H4</f>
        <v>1</v>
      </c>
      <c r="F19" s="43">
        <f t="shared" si="2"/>
        <v>1</v>
      </c>
      <c r="G19" s="43">
        <f t="shared" si="2"/>
        <v>1</v>
      </c>
      <c r="H19" s="17">
        <f>L4</f>
        <v>1</v>
      </c>
      <c r="I19" s="63"/>
      <c r="J19" s="67">
        <f>G5</f>
        <v>1</v>
      </c>
      <c r="K19" s="42">
        <f t="shared" ref="K19:M19" si="3">H5</f>
        <v>1</v>
      </c>
      <c r="L19" s="43">
        <f t="shared" si="3"/>
        <v>0.9998778067783024</v>
      </c>
      <c r="M19" s="43">
        <f t="shared" si="3"/>
        <v>1</v>
      </c>
      <c r="N19" s="17">
        <f>L5</f>
        <v>0.99996945169457563</v>
      </c>
      <c r="P19" s="67">
        <f>'Wyniki-podsumowanie'!G6</f>
        <v>1</v>
      </c>
      <c r="Q19" s="42">
        <f>'Wyniki-podsumowanie'!H6</f>
        <v>1</v>
      </c>
      <c r="R19" s="43">
        <f>'Wyniki-podsumowanie'!I6</f>
        <v>1</v>
      </c>
      <c r="S19" s="43">
        <f>'Wyniki-podsumowanie'!J6</f>
        <v>1</v>
      </c>
      <c r="T19" s="17">
        <f>'Wyniki-podsumowanie'!L6</f>
        <v>1</v>
      </c>
    </row>
    <row r="20" spans="3:20" x14ac:dyDescent="0.3">
      <c r="C20" t="s">
        <v>27</v>
      </c>
      <c r="D20" s="67">
        <f>M4</f>
        <v>1</v>
      </c>
      <c r="E20" s="42">
        <f t="shared" ref="E20:H20" si="4">N4</f>
        <v>1</v>
      </c>
      <c r="F20" s="43">
        <f t="shared" si="4"/>
        <v>1</v>
      </c>
      <c r="G20" s="43">
        <f t="shared" si="4"/>
        <v>1</v>
      </c>
      <c r="H20" s="17">
        <f>R4</f>
        <v>1</v>
      </c>
      <c r="I20" s="63"/>
      <c r="J20" s="67">
        <f>M5</f>
        <v>1</v>
      </c>
      <c r="K20" s="42">
        <f t="shared" ref="K20:M20" si="5">N5</f>
        <v>1</v>
      </c>
      <c r="L20" s="43">
        <f t="shared" si="5"/>
        <v>0.9998778067783024</v>
      </c>
      <c r="M20" s="43">
        <f t="shared" si="5"/>
        <v>1</v>
      </c>
      <c r="N20" s="17">
        <f>R5</f>
        <v>0.99996945169457563</v>
      </c>
      <c r="P20" s="67">
        <f>'Wyniki-podsumowanie'!M6</f>
        <v>1</v>
      </c>
      <c r="Q20" s="42">
        <f>'Wyniki-podsumowanie'!N6</f>
        <v>1</v>
      </c>
      <c r="R20" s="43">
        <f>'Wyniki-podsumowanie'!O6</f>
        <v>0.84688827690008217</v>
      </c>
      <c r="S20" s="43">
        <f>'Wyniki-podsumowanie'!P6</f>
        <v>1</v>
      </c>
      <c r="T20" s="17">
        <f>'Wyniki-podsumowanie'!R6</f>
        <v>0.96172206922502057</v>
      </c>
    </row>
    <row r="21" spans="3:20" ht="15" thickBot="1" x14ac:dyDescent="0.35">
      <c r="C21" t="s">
        <v>28</v>
      </c>
      <c r="D21" s="68">
        <f>S4</f>
        <v>1</v>
      </c>
      <c r="E21" s="25">
        <f t="shared" ref="E21:H21" si="6">T4</f>
        <v>1</v>
      </c>
      <c r="F21" s="23">
        <f t="shared" si="6"/>
        <v>1</v>
      </c>
      <c r="G21" s="23">
        <f t="shared" si="6"/>
        <v>1</v>
      </c>
      <c r="H21" s="24">
        <f>X4</f>
        <v>1</v>
      </c>
      <c r="J21" s="68">
        <f>S5</f>
        <v>1</v>
      </c>
      <c r="K21" s="25">
        <f t="shared" ref="K21:M21" si="7">T5</f>
        <v>1</v>
      </c>
      <c r="L21" s="23">
        <f t="shared" si="7"/>
        <v>0.9998778067783024</v>
      </c>
      <c r="M21" s="23">
        <f t="shared" si="7"/>
        <v>1</v>
      </c>
      <c r="N21" s="24">
        <f>X5</f>
        <v>0.99996945169457563</v>
      </c>
      <c r="P21" s="68">
        <f>'Wyniki-podsumowanie'!S6</f>
        <v>1</v>
      </c>
      <c r="Q21" s="25">
        <f>'Wyniki-podsumowanie'!T6</f>
        <v>1</v>
      </c>
      <c r="R21" s="23">
        <f>'Wyniki-podsumowanie'!U6</f>
        <v>0.84688827690008217</v>
      </c>
      <c r="S21" s="23">
        <f>'Wyniki-podsumowanie'!V6</f>
        <v>1</v>
      </c>
      <c r="T21" s="24">
        <f>'Wyniki-podsumowanie'!X6</f>
        <v>0.96172206922502057</v>
      </c>
    </row>
    <row r="22" spans="3:20" ht="15.6" thickTop="1" thickBot="1" x14ac:dyDescent="0.35">
      <c r="E22" s="10"/>
      <c r="F22" s="10"/>
      <c r="G22" s="10"/>
      <c r="H22" s="10"/>
    </row>
    <row r="23" spans="3:20" ht="15" thickTop="1" x14ac:dyDescent="0.3">
      <c r="D23" s="64" t="s">
        <v>11</v>
      </c>
      <c r="E23" s="65"/>
      <c r="F23" s="65"/>
      <c r="G23" s="65"/>
      <c r="H23" s="65"/>
      <c r="I23" s="66"/>
      <c r="K23" s="64" t="s">
        <v>12</v>
      </c>
      <c r="L23" s="65"/>
      <c r="M23" s="65"/>
      <c r="N23" s="65"/>
      <c r="O23" s="65"/>
      <c r="P23" s="66"/>
    </row>
    <row r="24" spans="3:20" x14ac:dyDescent="0.3">
      <c r="D24" s="45" t="s">
        <v>38</v>
      </c>
      <c r="E24" s="41" t="s">
        <v>39</v>
      </c>
      <c r="F24" s="41" t="s">
        <v>35</v>
      </c>
      <c r="G24" s="41" t="s">
        <v>36</v>
      </c>
      <c r="H24" s="75" t="s">
        <v>43</v>
      </c>
      <c r="I24" s="19" t="s">
        <v>40</v>
      </c>
      <c r="K24" s="45" t="s">
        <v>38</v>
      </c>
      <c r="L24" s="41" t="s">
        <v>39</v>
      </c>
      <c r="M24" s="41" t="s">
        <v>35</v>
      </c>
      <c r="N24" s="41" t="s">
        <v>36</v>
      </c>
      <c r="O24" s="75" t="s">
        <v>43</v>
      </c>
      <c r="P24" s="19" t="s">
        <v>40</v>
      </c>
    </row>
    <row r="25" spans="3:20" x14ac:dyDescent="0.3">
      <c r="C25" t="s">
        <v>41</v>
      </c>
      <c r="D25" s="73">
        <f>A7</f>
        <v>1</v>
      </c>
      <c r="E25" s="43">
        <f>B7</f>
        <v>0.93333333333333335</v>
      </c>
      <c r="F25" s="43">
        <f>C7</f>
        <v>1</v>
      </c>
      <c r="G25" s="43">
        <f>D7</f>
        <v>0</v>
      </c>
      <c r="H25" s="9">
        <f>E7</f>
        <v>1</v>
      </c>
      <c r="I25" s="17">
        <f>F7</f>
        <v>0.78666666666666674</v>
      </c>
      <c r="K25" s="69"/>
      <c r="L25" s="63"/>
      <c r="M25" s="63"/>
      <c r="N25" s="63"/>
      <c r="P25" s="13"/>
    </row>
    <row r="26" spans="3:20" x14ac:dyDescent="0.3">
      <c r="C26" t="s">
        <v>26</v>
      </c>
      <c r="D26" s="73">
        <f>G7</f>
        <v>1</v>
      </c>
      <c r="E26" s="43">
        <f>H7</f>
        <v>1</v>
      </c>
      <c r="F26" s="43">
        <f>I7</f>
        <v>1.0004958713912342</v>
      </c>
      <c r="G26" s="43">
        <f>J7</f>
        <v>1</v>
      </c>
      <c r="H26" s="9">
        <f>K7</f>
        <v>0</v>
      </c>
      <c r="I26" s="17">
        <f>L7</f>
        <v>0.80009917427824673</v>
      </c>
      <c r="K26" s="69"/>
      <c r="L26" s="63"/>
      <c r="M26" s="63"/>
      <c r="N26" s="63"/>
      <c r="P26" s="13"/>
    </row>
    <row r="27" spans="3:20" x14ac:dyDescent="0.3">
      <c r="C27" t="s">
        <v>27</v>
      </c>
      <c r="D27" s="73">
        <f>M7</f>
        <v>1</v>
      </c>
      <c r="E27" s="43">
        <f>N7</f>
        <v>0.93333333333333335</v>
      </c>
      <c r="F27" s="43">
        <f>O7</f>
        <v>1</v>
      </c>
      <c r="G27" s="43">
        <f>P7</f>
        <v>1</v>
      </c>
      <c r="H27" s="9">
        <f>Q7</f>
        <v>1</v>
      </c>
      <c r="I27" s="17">
        <f>R7</f>
        <v>0.98666666666666669</v>
      </c>
      <c r="K27" s="69"/>
      <c r="L27" s="63"/>
      <c r="M27" s="63"/>
      <c r="N27" s="63"/>
      <c r="P27" s="13"/>
    </row>
    <row r="28" spans="3:20" ht="15" thickBot="1" x14ac:dyDescent="0.35">
      <c r="C28" t="s">
        <v>28</v>
      </c>
      <c r="D28" s="76">
        <f>S7</f>
        <v>1</v>
      </c>
      <c r="E28" s="23">
        <f>T7</f>
        <v>0.93333333333333335</v>
      </c>
      <c r="F28" s="23">
        <f>U7</f>
        <v>1.0004958713912342</v>
      </c>
      <c r="G28" s="23">
        <f>V7</f>
        <v>0</v>
      </c>
      <c r="H28" s="23">
        <f>W7</f>
        <v>0</v>
      </c>
      <c r="I28" s="24">
        <f>X7</f>
        <v>0.58676584094491346</v>
      </c>
      <c r="K28" s="70"/>
      <c r="L28" s="61"/>
      <c r="M28" s="61"/>
      <c r="N28" s="61"/>
      <c r="O28" s="61"/>
      <c r="P28" s="22"/>
    </row>
    <row r="29" spans="3:20" ht="15" thickTop="1" x14ac:dyDescent="0.3"/>
  </sheetData>
  <mergeCells count="10">
    <mergeCell ref="P16:T16"/>
    <mergeCell ref="D23:I23"/>
    <mergeCell ref="K23:P23"/>
    <mergeCell ref="A2:F2"/>
    <mergeCell ref="A1:X1"/>
    <mergeCell ref="G2:L2"/>
    <mergeCell ref="M2:R2"/>
    <mergeCell ref="S2:X2"/>
    <mergeCell ref="D16:H16"/>
    <mergeCell ref="J16:N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9FD2-DF39-49F1-B41D-D8B20507C449}">
  <sheetPr>
    <tabColor rgb="FF92D050"/>
  </sheetPr>
  <dimension ref="A1:B8"/>
  <sheetViews>
    <sheetView topLeftCell="A8" workbookViewId="0">
      <selection activeCell="B8" sqref="B8"/>
    </sheetView>
  </sheetViews>
  <sheetFormatPr defaultRowHeight="14.4" x14ac:dyDescent="0.3"/>
  <cols>
    <col min="1" max="1" width="15" customWidth="1"/>
    <col min="2" max="2" width="98.6640625" customWidth="1"/>
  </cols>
  <sheetData>
    <row r="1" spans="1:2" x14ac:dyDescent="0.3">
      <c r="A1" s="5" t="s">
        <v>0</v>
      </c>
      <c r="B1" s="5" t="s">
        <v>5</v>
      </c>
    </row>
    <row r="2" spans="1:2" ht="43.2" x14ac:dyDescent="0.3">
      <c r="A2" s="4" t="s">
        <v>4</v>
      </c>
      <c r="B2" s="6" t="s">
        <v>6</v>
      </c>
    </row>
    <row r="3" spans="1:2" ht="43.2" x14ac:dyDescent="0.3">
      <c r="A3" s="4" t="s">
        <v>7</v>
      </c>
      <c r="B3" s="6" t="s">
        <v>8</v>
      </c>
    </row>
    <row r="4" spans="1:2" ht="43.2" x14ac:dyDescent="0.3">
      <c r="A4" s="4" t="s">
        <v>9</v>
      </c>
      <c r="B4" s="6" t="s">
        <v>10</v>
      </c>
    </row>
    <row r="5" spans="1:2" ht="57.6" x14ac:dyDescent="0.3">
      <c r="A5" s="4" t="s">
        <v>11</v>
      </c>
      <c r="B5" s="7" t="s">
        <v>15</v>
      </c>
    </row>
    <row r="6" spans="1:2" ht="57.6" x14ac:dyDescent="0.3">
      <c r="A6" s="4" t="s">
        <v>12</v>
      </c>
      <c r="B6" s="7" t="s">
        <v>16</v>
      </c>
    </row>
    <row r="7" spans="1:2" ht="57.6" x14ac:dyDescent="0.3">
      <c r="A7" s="4" t="s">
        <v>13</v>
      </c>
      <c r="B7" s="7" t="s">
        <v>17</v>
      </c>
    </row>
    <row r="8" spans="1:2" ht="259.2" x14ac:dyDescent="0.3">
      <c r="A8" s="4" t="s">
        <v>14</v>
      </c>
      <c r="B8" s="7" t="s">
        <v>18</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14ED0-ADBC-420F-BE5B-512FE7B1DDF9}">
  <sheetPr>
    <tabColor rgb="FFFFFF00"/>
  </sheetPr>
  <dimension ref="A1:E2"/>
  <sheetViews>
    <sheetView workbookViewId="0">
      <selection activeCell="C3" sqref="C3"/>
    </sheetView>
  </sheetViews>
  <sheetFormatPr defaultRowHeight="14.4" x14ac:dyDescent="0.3"/>
  <cols>
    <col min="1" max="1" width="15" customWidth="1"/>
    <col min="2" max="2" width="15.33203125" customWidth="1"/>
    <col min="3" max="3" width="75.44140625" customWidth="1"/>
    <col min="4" max="4" width="85.33203125" customWidth="1"/>
    <col min="5" max="5" width="58.77734375" bestFit="1" customWidth="1"/>
  </cols>
  <sheetData>
    <row r="1" spans="1:5" x14ac:dyDescent="0.3">
      <c r="A1" s="3" t="s">
        <v>0</v>
      </c>
      <c r="B1" s="3" t="s">
        <v>1</v>
      </c>
      <c r="C1" s="3" t="s">
        <v>2</v>
      </c>
      <c r="D1" s="3" t="s">
        <v>3</v>
      </c>
      <c r="E1" s="3" t="s">
        <v>22</v>
      </c>
    </row>
    <row r="2" spans="1:5" ht="409.2" customHeight="1" x14ac:dyDescent="0.3">
      <c r="A2" s="4" t="s">
        <v>4</v>
      </c>
      <c r="B2" s="2" t="s">
        <v>19</v>
      </c>
      <c r="C2" s="1" t="s">
        <v>20</v>
      </c>
      <c r="D2" s="1" t="s">
        <v>21</v>
      </c>
      <c r="E2" s="8" t="s">
        <v>23</v>
      </c>
    </row>
  </sheetData>
  <hyperlinks>
    <hyperlink ref="E2" r:id="rId1" xr:uid="{FF9BC21B-EA0B-4A93-93E1-21E1BE7EAA72}"/>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Wyniki-eksperymenty</vt:lpstr>
      <vt:lpstr>Wyniki-podsumowanie</vt:lpstr>
      <vt:lpstr>Transformacje</vt:lpstr>
      <vt:lpstr>Eksperymenty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 Mar</dc:creator>
  <cp:lastModifiedBy>Pio Mar</cp:lastModifiedBy>
  <dcterms:created xsi:type="dcterms:W3CDTF">2025-06-24T22:26:39Z</dcterms:created>
  <dcterms:modified xsi:type="dcterms:W3CDTF">2025-07-27T16:07:11Z</dcterms:modified>
</cp:coreProperties>
</file>