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ssignment\assignment1\"/>
    </mc:Choice>
  </mc:AlternateContent>
  <xr:revisionPtr revIDLastSave="0" documentId="13_ncr:1_{72D3AE53-3399-4404-8ECE-C429D2690AD0}" xr6:coauthVersionLast="47" xr6:coauthVersionMax="47" xr10:uidLastSave="{00000000-0000-0000-0000-000000000000}"/>
  <bookViews>
    <workbookView xWindow="-120" yWindow="-120" windowWidth="29040" windowHeight="15720" tabRatio="492" xr2:uid="{00000000-000D-0000-FFFF-FFFF00000000}"/>
  </bookViews>
  <sheets>
    <sheet name="Q7" sheetId="1" r:id="rId1"/>
  </sheets>
  <definedNames>
    <definedName name="_xlchart.v1.0" hidden="1">'Q7'!$B$2:$B$33</definedName>
    <definedName name="_xlchart.v1.1" hidden="1">'Q7'!$C$2:$C$33</definedName>
    <definedName name="_xlchart.v1.2" hidden="1">'Q7'!$D$2:$D$33</definedName>
    <definedName name="_xlchart.v1.3" hidden="1">'Q7'!$D$2:$D$33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8" i="1" l="1"/>
  <c r="D46" i="1"/>
  <c r="I36" i="1"/>
  <c r="K36" i="1"/>
  <c r="G36" i="1"/>
  <c r="G37" i="1" s="1"/>
  <c r="B41" i="1"/>
  <c r="B37" i="1"/>
  <c r="C44" i="1"/>
  <c r="C36" i="1"/>
  <c r="D36" i="1"/>
  <c r="B36" i="1"/>
  <c r="C38" i="1"/>
  <c r="D38" i="1"/>
  <c r="C37" i="1"/>
  <c r="D37" i="1"/>
  <c r="B40" i="1"/>
  <c r="C41" i="1"/>
  <c r="D41" i="1"/>
  <c r="D40" i="1"/>
  <c r="C40" i="1"/>
  <c r="C49" i="1"/>
  <c r="D49" i="1"/>
  <c r="C48" i="1"/>
  <c r="D48" i="1"/>
  <c r="C47" i="1"/>
  <c r="D47" i="1"/>
  <c r="C46" i="1"/>
  <c r="C45" i="1"/>
  <c r="D45" i="1"/>
  <c r="D44" i="1"/>
  <c r="B47" i="1"/>
  <c r="B48" i="1"/>
  <c r="B46" i="1"/>
  <c r="B45" i="1"/>
  <c r="B44" i="1"/>
  <c r="K35" i="1"/>
  <c r="I35" i="1"/>
  <c r="G35" i="1"/>
  <c r="B49" i="1" l="1"/>
  <c r="K37" i="1"/>
  <c r="I37" i="1"/>
</calcChain>
</file>

<file path=xl/sharedStrings.xml><?xml version="1.0" encoding="utf-8"?>
<sst xmlns="http://schemas.openxmlformats.org/spreadsheetml/2006/main" count="75" uniqueCount="74">
  <si>
    <t>Points</t>
  </si>
  <si>
    <t>Score</t>
  </si>
  <si>
    <t>Weigh</t>
  </si>
  <si>
    <t>points(x-mean)</t>
  </si>
  <si>
    <t>points(x-mean)^2</t>
  </si>
  <si>
    <t>score(x-mean)</t>
  </si>
  <si>
    <t>score(x-mean)^2</t>
  </si>
  <si>
    <t>weigh(x-mean)</t>
  </si>
  <si>
    <t>weigh(x-mean)^2</t>
  </si>
  <si>
    <t>Mazda RX4</t>
  </si>
  <si>
    <t>Mazda RX4 Wag</t>
  </si>
  <si>
    <t>Datsun 710</t>
  </si>
  <si>
    <t>Hornet 4 Drive</t>
  </si>
  <si>
    <t>Hornet Sportabout</t>
  </si>
  <si>
    <t>Valiant</t>
  </si>
  <si>
    <t>Duster 360</t>
  </si>
  <si>
    <t>Merc 240D</t>
  </si>
  <si>
    <t>Merc 230</t>
  </si>
  <si>
    <t>Merc 280</t>
  </si>
  <si>
    <t>Merc 280C</t>
  </si>
  <si>
    <t>Merc 450SE</t>
  </si>
  <si>
    <t>Merc 450SL</t>
  </si>
  <si>
    <t>Merc 450SLC</t>
  </si>
  <si>
    <t>Cadillac Fleetwood</t>
  </si>
  <si>
    <t>Lincoln Continental</t>
  </si>
  <si>
    <t>Chrysler Imperial</t>
  </si>
  <si>
    <t>Fiat 128</t>
  </si>
  <si>
    <t>Honda Civic</t>
  </si>
  <si>
    <t>Toyota Corolla</t>
  </si>
  <si>
    <t>Toyota Corona</t>
  </si>
  <si>
    <t>Dodge Challenger</t>
  </si>
  <si>
    <t>AMC Javelin</t>
  </si>
  <si>
    <t>Camaro Z28</t>
  </si>
  <si>
    <t>Pontiac Firebird</t>
  </si>
  <si>
    <t>Fiat X1-9</t>
  </si>
  <si>
    <t>Porsche 914-2</t>
  </si>
  <si>
    <t>Lotus Europa</t>
  </si>
  <si>
    <t>Ford Pantera L</t>
  </si>
  <si>
    <t>Ferrari Dino</t>
  </si>
  <si>
    <t>Maserati Bora</t>
  </si>
  <si>
    <t>Volvo 142E</t>
  </si>
  <si>
    <t>sum[points(x-mean)^2]</t>
  </si>
  <si>
    <t>MEAN</t>
  </si>
  <si>
    <t>n=(count of data-1)</t>
  </si>
  <si>
    <t>MEDIAN</t>
  </si>
  <si>
    <t>VARIANCE</t>
  </si>
  <si>
    <t>MODE</t>
  </si>
  <si>
    <t>STD DEVIATION</t>
  </si>
  <si>
    <t>RANGE</t>
  </si>
  <si>
    <t>BOXPLOT</t>
  </si>
  <si>
    <t>POINT</t>
  </si>
  <si>
    <t>SCORE</t>
  </si>
  <si>
    <t>WEIGH</t>
  </si>
  <si>
    <t>QUARTILE_1 Q1 (25th percentile)</t>
  </si>
  <si>
    <t>Median</t>
  </si>
  <si>
    <t>QUARTILE_3 Q3 (75th percentile)</t>
  </si>
  <si>
    <t>IQR (Q3-Q1)</t>
  </si>
  <si>
    <t>MINIMUM</t>
  </si>
  <si>
    <t>MAXIMUM</t>
  </si>
  <si>
    <t>50% of the data set lies between 3.920 to 3.080</t>
  </si>
  <si>
    <t>upper quartile ( 75% of the tha data value lies below 3.92)</t>
  </si>
  <si>
    <t>lower quartile(25% of the value falls below 3.08)</t>
  </si>
  <si>
    <t>this distribution is positively skewed</t>
  </si>
  <si>
    <t>50 % of the data set lies in between 3.69 to 2.5</t>
  </si>
  <si>
    <t>lower quartile(25% of the value falls below 2.504)</t>
  </si>
  <si>
    <t>upper quartile (75% of the data lie below 3.69)</t>
  </si>
  <si>
    <t>(q3-q2)&gt;(q2-q1)</t>
  </si>
  <si>
    <t xml:space="preserve">the boxplot with sample size of of 6 points with 3.695 as centered </t>
  </si>
  <si>
    <t>Distribution is positive skewed</t>
  </si>
  <si>
    <t>this distribution is negatively skewed</t>
  </si>
  <si>
    <t>this boxplot with sample size of 25 points with 17.710 as centered, and having an outlier at 22.90</t>
  </si>
  <si>
    <t>lower quartile(25% of the value falls below 16.878)</t>
  </si>
  <si>
    <t>upper quartile (75% of the data lie below 18.900)</t>
  </si>
  <si>
    <t>50 % of the data set lies in between 16.879 to 18.900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</si>
</sst>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8">
    <xf numFmtId="0" fontId="0" fillId="0" borderId="0" xfId="0"/>
    <xf numFmtId="164" fontId="0" fillId="0" borderId="0" xfId="0" applyNumberFormat="1"/>
    <xf numFmtId="164" fontId="0" fillId="0" borderId="0" xfId="0" applyNumberFormat="1" applyAlignment="1">
      <alignment horizontal="center"/>
    </xf>
    <xf numFmtId="164" fontId="0" fillId="33" borderId="0" xfId="0" applyNumberFormat="1" applyFill="1" applyAlignment="1">
      <alignment horizontal="center"/>
    </xf>
    <xf numFmtId="164" fontId="0" fillId="33" borderId="0" xfId="0" applyNumberFormat="1" applyFill="1"/>
    <xf numFmtId="164" fontId="14" fillId="0" borderId="0" xfId="0" applyNumberFormat="1" applyFont="1" applyAlignment="1">
      <alignment horizontal="center"/>
    </xf>
    <xf numFmtId="164" fontId="0" fillId="34" borderId="0" xfId="0" applyNumberFormat="1" applyFill="1" applyAlignment="1">
      <alignment horizontal="center"/>
    </xf>
    <xf numFmtId="164" fontId="0" fillId="35" borderId="0" xfId="0" applyNumberFormat="1" applyFill="1"/>
    <xf numFmtId="164" fontId="0" fillId="35" borderId="0" xfId="0" applyNumberFormat="1" applyFill="1" applyAlignment="1">
      <alignment horizontal="center"/>
    </xf>
    <xf numFmtId="164" fontId="0" fillId="36" borderId="0" xfId="0" applyNumberFormat="1" applyFill="1" applyAlignment="1">
      <alignment horizontal="center"/>
    </xf>
    <xf numFmtId="164" fontId="0" fillId="37" borderId="0" xfId="0" applyNumberFormat="1" applyFill="1" applyAlignment="1">
      <alignment horizontal="center"/>
    </xf>
    <xf numFmtId="164" fontId="0" fillId="37" borderId="0" xfId="0" applyNumberFormat="1" applyFill="1"/>
    <xf numFmtId="164" fontId="0" fillId="38" borderId="0" xfId="0" applyNumberFormat="1" applyFill="1"/>
    <xf numFmtId="164" fontId="0" fillId="39" borderId="0" xfId="0" applyNumberFormat="1" applyFill="1"/>
    <xf numFmtId="164" fontId="0" fillId="40" borderId="0" xfId="0" applyNumberFormat="1" applyFill="1"/>
    <xf numFmtId="164" fontId="0" fillId="41" borderId="0" xfId="0" applyNumberFormat="1" applyFill="1"/>
    <xf numFmtId="164" fontId="0" fillId="42" borderId="0" xfId="0" applyNumberFormat="1" applyFill="1"/>
    <xf numFmtId="164" fontId="0" fillId="39" borderId="0" xfId="0" applyNumberForma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SCORE_boxplot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SCORE_boxplot</a:t>
          </a:r>
        </a:p>
      </cx:txPr>
    </cx:title>
    <cx:plotArea>
      <cx:plotAreaRegion>
        <cx:plotSurface>
          <cx:spPr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</cx:spPr>
        </cx:plotSurface>
        <cx:series layoutId="boxWhisker" uniqueId="{1E87A7C2-4976-4F16-8E05-862A69E503F1}">
          <cx:dataLabels>
            <cx:visibility seriesName="0" categoryName="0" value="1"/>
            <cx:dataLabelHidden idx="35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POINT_boxplot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POINT_boxplot</a:t>
          </a:r>
        </a:p>
      </cx:txPr>
    </cx:title>
    <cx:plotArea>
      <cx:plotAreaRegion>
        <cx:plotSurface>
          <cx:spPr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</cx:spPr>
        </cx:plotSurface>
        <cx:series layoutId="boxWhisker" uniqueId="{AEA725B3-CF3D-4729-A655-A80EA522914F}">
          <cx:dataLabels>
            <cx:visibility seriesName="0" categoryName="0" value="1"/>
            <cx:separator>, </cx:separator>
            <cx:dataLabel idx="0"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>
                      <a:solidFill>
                        <a:sysClr val="windowText" lastClr="000000">
                          <a:lumMod val="65000"/>
                          <a:lumOff val="35000"/>
                        </a:sysClr>
                      </a:solidFill>
                    </a:defRPr>
                  </a:pPr>
                  <a:r>
                    <a:rPr lang="en-US" sz="900" b="0" i="0" u="none" strike="noStrike" baseline="0">
                      <a:solidFill>
                        <a:sysClr val="windowText" lastClr="000000">
                          <a:lumMod val="65000"/>
                          <a:lumOff val="35000"/>
                        </a:sysClr>
                      </a:solidFill>
                      <a:latin typeface="Calibri" panose="020F0502020204030204"/>
                    </a:rPr>
                    <a:t>2.760</a:t>
                  </a:r>
                </a:p>
              </cx:txPr>
            </cx:dataLabel>
            <cx:dataLabel idx="31">
              <cx:visibility seriesName="0" categoryName="0" value="1"/>
              <cx:separator>, </cx:separator>
            </cx:dataLabel>
            <cx:dataLabelHidden idx="35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WEIGH_boxplot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WEIGH_boxplot</a:t>
          </a:r>
        </a:p>
      </cx:txPr>
    </cx:title>
    <cx:plotArea>
      <cx:plotAreaRegion>
        <cx:series layoutId="boxWhisker" uniqueId="{8620B9F5-D266-4487-B2C3-E98A5B2753C5}">
          <cx:dataLabels>
            <cx:visibility seriesName="0" categoryName="0" value="1"/>
            <cx:dataLabelHidden idx="35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  <cx:spPr>
    <a:gradFill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594619</xdr:colOff>
      <xdr:row>50</xdr:row>
      <xdr:rowOff>18497</xdr:rowOff>
    </xdr:from>
    <xdr:to>
      <xdr:col>9</xdr:col>
      <xdr:colOff>323665</xdr:colOff>
      <xdr:row>69</xdr:row>
      <xdr:rowOff>64733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BB1F880F-9A12-4323-9AC9-845633C4EFE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38244" y="9543497"/>
              <a:ext cx="4434396" cy="366573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25061</xdr:colOff>
      <xdr:row>50</xdr:row>
      <xdr:rowOff>13015</xdr:rowOff>
    </xdr:from>
    <xdr:to>
      <xdr:col>5</xdr:col>
      <xdr:colOff>177184</xdr:colOff>
      <xdr:row>69</xdr:row>
      <xdr:rowOff>48341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4078B8B4-5507-46B3-91D4-CD4FECFC7E1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68186" y="9538015"/>
              <a:ext cx="4569342" cy="365482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10</xdr:col>
      <xdr:colOff>869040</xdr:colOff>
      <xdr:row>50</xdr:row>
      <xdr:rowOff>145418</xdr:rowOff>
    </xdr:from>
    <xdr:to>
      <xdr:col>17</xdr:col>
      <xdr:colOff>217548</xdr:colOff>
      <xdr:row>69</xdr:row>
      <xdr:rowOff>38146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E28BB2B4-0EDE-4615-B246-9AA6FE02DE5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287259" y="9670418"/>
              <a:ext cx="6063633" cy="351222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77"/>
  <sheetViews>
    <sheetView tabSelected="1" topLeftCell="A4" zoomScale="80" zoomScaleNormal="100" workbookViewId="0">
      <selection activeCell="I42" sqref="I42"/>
    </sheetView>
  </sheetViews>
  <sheetFormatPr defaultRowHeight="15" x14ac:dyDescent="0.25"/>
  <cols>
    <col min="1" max="1" width="32.140625" style="1" customWidth="1"/>
    <col min="2" max="2" width="15" style="2" customWidth="1"/>
    <col min="3" max="3" width="11.5703125" style="2" customWidth="1"/>
    <col min="4" max="4" width="12.5703125" style="2" customWidth="1"/>
    <col min="5" max="5" width="27.140625" style="1" customWidth="1"/>
    <col min="6" max="6" width="28.7109375" style="2" customWidth="1"/>
    <col min="7" max="7" width="18.42578125" style="2" customWidth="1"/>
    <col min="8" max="8" width="14.7109375" style="2" customWidth="1"/>
    <col min="9" max="9" width="16.28515625" style="2" customWidth="1"/>
    <col min="10" max="10" width="17.5703125" style="2" customWidth="1"/>
    <col min="11" max="11" width="46" style="2" customWidth="1"/>
    <col min="12" max="12" width="9.140625" style="2"/>
    <col min="13" max="16384" width="9.140625" style="1"/>
  </cols>
  <sheetData>
    <row r="1" spans="1:11" x14ac:dyDescent="0.25">
      <c r="B1" s="6" t="s">
        <v>0</v>
      </c>
      <c r="C1" s="6" t="s">
        <v>1</v>
      </c>
      <c r="D1" s="6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</row>
    <row r="2" spans="1:11" x14ac:dyDescent="0.25">
      <c r="A2" s="1" t="s">
        <v>9</v>
      </c>
      <c r="B2" s="2">
        <v>3.9</v>
      </c>
      <c r="C2" s="2">
        <v>2.62</v>
      </c>
      <c r="D2" s="2">
        <v>16.46</v>
      </c>
      <c r="F2" s="2">
        <v>0.30299999999999999</v>
      </c>
      <c r="G2" s="2">
        <v>9.1999999999999998E-2</v>
      </c>
      <c r="H2" s="2">
        <v>-0.59699999999999998</v>
      </c>
      <c r="I2" s="2">
        <v>0.35699999999999998</v>
      </c>
      <c r="J2" s="2">
        <v>-1.389</v>
      </c>
      <c r="K2" s="2">
        <v>1.929</v>
      </c>
    </row>
    <row r="3" spans="1:11" x14ac:dyDescent="0.25">
      <c r="A3" s="1" t="s">
        <v>10</v>
      </c>
      <c r="B3" s="2">
        <v>3.9</v>
      </c>
      <c r="C3" s="2">
        <v>2.875</v>
      </c>
      <c r="D3" s="2">
        <v>17.02</v>
      </c>
      <c r="F3" s="2">
        <v>0.30299999999999999</v>
      </c>
      <c r="G3" s="2">
        <v>9.1999999999999998E-2</v>
      </c>
      <c r="H3" s="2">
        <v>-0.34200000000000003</v>
      </c>
      <c r="I3" s="2">
        <v>0.11700000000000001</v>
      </c>
      <c r="J3" s="2">
        <v>-0.82899999999999996</v>
      </c>
      <c r="K3" s="2">
        <v>0.68700000000000006</v>
      </c>
    </row>
    <row r="4" spans="1:11" x14ac:dyDescent="0.25">
      <c r="A4" s="1" t="s">
        <v>11</v>
      </c>
      <c r="B4" s="2">
        <v>3.85</v>
      </c>
      <c r="C4" s="2">
        <v>2.3199999999999998</v>
      </c>
      <c r="D4" s="2">
        <v>18.61</v>
      </c>
      <c r="F4" s="2">
        <v>0.253</v>
      </c>
      <c r="G4" s="2">
        <v>6.4000000000000001E-2</v>
      </c>
      <c r="H4" s="2">
        <v>-0.89700000000000002</v>
      </c>
      <c r="I4" s="2">
        <v>0.80500000000000005</v>
      </c>
      <c r="J4" s="2">
        <v>0.76100000000000001</v>
      </c>
      <c r="K4" s="2">
        <v>0.57999999999999996</v>
      </c>
    </row>
    <row r="5" spans="1:11" x14ac:dyDescent="0.25">
      <c r="A5" s="1" t="s">
        <v>12</v>
      </c>
      <c r="B5" s="2">
        <v>3.08</v>
      </c>
      <c r="C5" s="2">
        <v>3.2149999999999999</v>
      </c>
      <c r="D5" s="2">
        <v>19.440000000000001</v>
      </c>
      <c r="F5" s="2">
        <v>-0.51700000000000002</v>
      </c>
      <c r="G5" s="2">
        <v>0.26700000000000002</v>
      </c>
      <c r="H5" s="2">
        <v>-2E-3</v>
      </c>
      <c r="I5" s="2">
        <v>0</v>
      </c>
      <c r="J5" s="2">
        <v>1.591</v>
      </c>
      <c r="K5" s="2">
        <v>2.532</v>
      </c>
    </row>
    <row r="6" spans="1:11" x14ac:dyDescent="0.25">
      <c r="A6" s="1" t="s">
        <v>13</v>
      </c>
      <c r="B6" s="2">
        <v>3.15</v>
      </c>
      <c r="C6" s="2">
        <v>3.44</v>
      </c>
      <c r="D6" s="2">
        <v>17.02</v>
      </c>
      <c r="F6" s="2">
        <v>-0.44700000000000001</v>
      </c>
      <c r="G6" s="2">
        <v>0.19900000000000001</v>
      </c>
      <c r="H6" s="2">
        <v>0.223</v>
      </c>
      <c r="I6" s="2">
        <v>0.05</v>
      </c>
      <c r="J6" s="2">
        <v>-0.82899999999999996</v>
      </c>
      <c r="K6" s="2">
        <v>0.68700000000000006</v>
      </c>
    </row>
    <row r="7" spans="1:11" x14ac:dyDescent="0.25">
      <c r="A7" s="1" t="s">
        <v>14</v>
      </c>
      <c r="B7" s="2">
        <v>2.76</v>
      </c>
      <c r="C7" s="2">
        <v>3.46</v>
      </c>
      <c r="D7" s="2">
        <v>20.22</v>
      </c>
      <c r="F7" s="2">
        <v>-0.83699999999999997</v>
      </c>
      <c r="G7" s="2">
        <v>0.7</v>
      </c>
      <c r="H7" s="2">
        <v>0.24299999999999999</v>
      </c>
      <c r="I7" s="2">
        <v>5.8999999999999997E-2</v>
      </c>
      <c r="J7" s="2">
        <v>2.371</v>
      </c>
      <c r="K7" s="2">
        <v>5.6230000000000002</v>
      </c>
    </row>
    <row r="8" spans="1:11" x14ac:dyDescent="0.25">
      <c r="A8" s="1" t="s">
        <v>15</v>
      </c>
      <c r="B8" s="2">
        <v>3.21</v>
      </c>
      <c r="C8" s="2">
        <v>3.57</v>
      </c>
      <c r="D8" s="2">
        <v>15.84</v>
      </c>
      <c r="F8" s="2">
        <v>-0.38700000000000001</v>
      </c>
      <c r="G8" s="2">
        <v>0.14899999999999999</v>
      </c>
      <c r="H8" s="2">
        <v>0.35299999999999998</v>
      </c>
      <c r="I8" s="2">
        <v>0.124</v>
      </c>
      <c r="J8" s="2">
        <v>-2.0089999999999999</v>
      </c>
      <c r="K8" s="2">
        <v>4.0350000000000001</v>
      </c>
    </row>
    <row r="9" spans="1:11" x14ac:dyDescent="0.25">
      <c r="A9" s="1" t="s">
        <v>16</v>
      </c>
      <c r="B9" s="2">
        <v>3.69</v>
      </c>
      <c r="C9" s="2">
        <v>3.19</v>
      </c>
      <c r="D9" s="2">
        <v>20</v>
      </c>
      <c r="F9" s="2">
        <v>9.2999999999999999E-2</v>
      </c>
      <c r="G9" s="2">
        <v>8.9999999999999993E-3</v>
      </c>
      <c r="H9" s="2">
        <v>-2.7E-2</v>
      </c>
      <c r="I9" s="2">
        <v>1E-3</v>
      </c>
      <c r="J9" s="2">
        <v>2.1509999999999998</v>
      </c>
      <c r="K9" s="2">
        <v>4.6280000000000001</v>
      </c>
    </row>
    <row r="10" spans="1:11" x14ac:dyDescent="0.25">
      <c r="A10" s="1" t="s">
        <v>17</v>
      </c>
      <c r="B10" s="2">
        <v>3.92</v>
      </c>
      <c r="C10" s="2">
        <v>3.15</v>
      </c>
      <c r="D10" s="2">
        <v>22.9</v>
      </c>
      <c r="F10" s="2">
        <v>0.32300000000000001</v>
      </c>
      <c r="G10" s="2">
        <v>0.105</v>
      </c>
      <c r="H10" s="2">
        <v>-6.7000000000000004E-2</v>
      </c>
      <c r="I10" s="2">
        <v>5.0000000000000001E-3</v>
      </c>
      <c r="J10" s="2">
        <v>5.0510000000000002</v>
      </c>
      <c r="K10" s="2">
        <v>25.515000000000001</v>
      </c>
    </row>
    <row r="11" spans="1:11" x14ac:dyDescent="0.25">
      <c r="A11" s="1" t="s">
        <v>18</v>
      </c>
      <c r="B11" s="2">
        <v>3.92</v>
      </c>
      <c r="C11" s="2">
        <v>3.44</v>
      </c>
      <c r="D11" s="2">
        <v>18.3</v>
      </c>
      <c r="F11" s="2">
        <v>0.32300000000000001</v>
      </c>
      <c r="G11" s="2">
        <v>0.105</v>
      </c>
      <c r="H11" s="2">
        <v>0.223</v>
      </c>
      <c r="I11" s="2">
        <v>0.05</v>
      </c>
      <c r="J11" s="2">
        <v>0.45100000000000001</v>
      </c>
      <c r="K11" s="2">
        <v>0.20399999999999999</v>
      </c>
    </row>
    <row r="12" spans="1:11" x14ac:dyDescent="0.25">
      <c r="A12" s="1" t="s">
        <v>19</v>
      </c>
      <c r="B12" s="2">
        <v>3.92</v>
      </c>
      <c r="C12" s="2">
        <v>3.44</v>
      </c>
      <c r="D12" s="2">
        <v>18.899999999999999</v>
      </c>
      <c r="F12" s="2">
        <v>0.32300000000000001</v>
      </c>
      <c r="G12" s="2">
        <v>0.105</v>
      </c>
      <c r="H12" s="2">
        <v>0.223</v>
      </c>
      <c r="I12" s="2">
        <v>0.05</v>
      </c>
      <c r="J12" s="2">
        <v>1.0509999999999999</v>
      </c>
      <c r="K12" s="2">
        <v>1.105</v>
      </c>
    </row>
    <row r="13" spans="1:11" x14ac:dyDescent="0.25">
      <c r="A13" s="1" t="s">
        <v>20</v>
      </c>
      <c r="B13" s="2">
        <v>3.07</v>
      </c>
      <c r="C13" s="2">
        <v>4.07</v>
      </c>
      <c r="D13" s="2">
        <v>17.399999999999999</v>
      </c>
      <c r="F13" s="2">
        <v>-0.52700000000000002</v>
      </c>
      <c r="G13" s="2">
        <v>0.27700000000000002</v>
      </c>
      <c r="H13" s="2">
        <v>0.85299999999999998</v>
      </c>
      <c r="I13" s="2">
        <v>0.72699999999999998</v>
      </c>
      <c r="J13" s="2">
        <v>-0.44900000000000001</v>
      </c>
      <c r="K13" s="2">
        <v>0.20100000000000001</v>
      </c>
    </row>
    <row r="14" spans="1:11" x14ac:dyDescent="0.25">
      <c r="A14" s="1" t="s">
        <v>21</v>
      </c>
      <c r="B14" s="2">
        <v>3.07</v>
      </c>
      <c r="C14" s="2">
        <v>3.73</v>
      </c>
      <c r="D14" s="2">
        <v>17.600000000000001</v>
      </c>
      <c r="F14" s="2">
        <v>-0.52700000000000002</v>
      </c>
      <c r="G14" s="2">
        <v>0.27700000000000002</v>
      </c>
      <c r="H14" s="2">
        <v>0.51300000000000001</v>
      </c>
      <c r="I14" s="2">
        <v>0.26300000000000001</v>
      </c>
      <c r="J14" s="2">
        <v>-0.249</v>
      </c>
      <c r="K14" s="2">
        <v>6.2E-2</v>
      </c>
    </row>
    <row r="15" spans="1:11" x14ac:dyDescent="0.25">
      <c r="A15" s="1" t="s">
        <v>22</v>
      </c>
      <c r="B15" s="2">
        <v>3.07</v>
      </c>
      <c r="C15" s="2">
        <v>3.78</v>
      </c>
      <c r="D15" s="2">
        <v>18</v>
      </c>
      <c r="F15" s="2">
        <v>-0.52700000000000002</v>
      </c>
      <c r="G15" s="2">
        <v>0.27700000000000002</v>
      </c>
      <c r="H15" s="2">
        <v>0.56299999999999994</v>
      </c>
      <c r="I15" s="2">
        <v>0.317</v>
      </c>
      <c r="J15" s="2">
        <v>0.151</v>
      </c>
      <c r="K15" s="2">
        <v>2.3E-2</v>
      </c>
    </row>
    <row r="16" spans="1:11" x14ac:dyDescent="0.25">
      <c r="A16" s="1" t="s">
        <v>23</v>
      </c>
      <c r="B16" s="2">
        <v>2.93</v>
      </c>
      <c r="C16" s="2">
        <v>5.25</v>
      </c>
      <c r="D16" s="2">
        <v>17.98</v>
      </c>
      <c r="F16" s="2">
        <v>-0.66700000000000004</v>
      </c>
      <c r="G16" s="2">
        <v>0.44400000000000001</v>
      </c>
      <c r="H16" s="2">
        <v>2.0329999999999999</v>
      </c>
      <c r="I16" s="2">
        <v>4.1319999999999997</v>
      </c>
      <c r="J16" s="2">
        <v>0.13100000000000001</v>
      </c>
      <c r="K16" s="2">
        <v>1.7000000000000001E-2</v>
      </c>
    </row>
    <row r="17" spans="1:11" x14ac:dyDescent="0.25">
      <c r="A17" s="1" t="s">
        <v>24</v>
      </c>
      <c r="B17" s="2">
        <v>3</v>
      </c>
      <c r="C17" s="2">
        <v>5.4240000000000004</v>
      </c>
      <c r="D17" s="2">
        <v>17.82</v>
      </c>
      <c r="F17" s="2">
        <v>-0.59699999999999998</v>
      </c>
      <c r="G17" s="2">
        <v>0.35599999999999998</v>
      </c>
      <c r="H17" s="2">
        <v>2.2069999999999999</v>
      </c>
      <c r="I17" s="2">
        <v>4.87</v>
      </c>
      <c r="J17" s="2">
        <v>-2.9000000000000001E-2</v>
      </c>
      <c r="K17" s="2">
        <v>1E-3</v>
      </c>
    </row>
    <row r="18" spans="1:11" x14ac:dyDescent="0.25">
      <c r="A18" s="1" t="s">
        <v>25</v>
      </c>
      <c r="B18" s="2">
        <v>3.23</v>
      </c>
      <c r="C18" s="2">
        <v>5.3449999999999998</v>
      </c>
      <c r="D18" s="2">
        <v>17.420000000000002</v>
      </c>
      <c r="F18" s="2">
        <v>-0.36699999999999999</v>
      </c>
      <c r="G18" s="2">
        <v>0.13400000000000001</v>
      </c>
      <c r="H18" s="2">
        <v>2.1280000000000001</v>
      </c>
      <c r="I18" s="2">
        <v>4.5270000000000001</v>
      </c>
      <c r="J18" s="2">
        <v>-0.42899999999999999</v>
      </c>
      <c r="K18" s="2">
        <v>0.184</v>
      </c>
    </row>
    <row r="19" spans="1:11" x14ac:dyDescent="0.25">
      <c r="A19" s="1" t="s">
        <v>26</v>
      </c>
      <c r="B19" s="2">
        <v>4.08</v>
      </c>
      <c r="C19" s="2">
        <v>2.2000000000000002</v>
      </c>
      <c r="D19" s="2">
        <v>19.47</v>
      </c>
      <c r="F19" s="2">
        <v>0.48299999999999998</v>
      </c>
      <c r="G19" s="2">
        <v>0.23400000000000001</v>
      </c>
      <c r="H19" s="2">
        <v>-1.0169999999999999</v>
      </c>
      <c r="I19" s="2">
        <v>1.0349999999999999</v>
      </c>
      <c r="J19" s="2">
        <v>1.621</v>
      </c>
      <c r="K19" s="2">
        <v>2.6280000000000001</v>
      </c>
    </row>
    <row r="20" spans="1:11" x14ac:dyDescent="0.25">
      <c r="A20" s="1" t="s">
        <v>27</v>
      </c>
      <c r="B20" s="2">
        <v>4.93</v>
      </c>
      <c r="C20" s="2">
        <v>1.615</v>
      </c>
      <c r="D20" s="2">
        <v>18.52</v>
      </c>
      <c r="F20" s="2">
        <v>1.333</v>
      </c>
      <c r="G20" s="2">
        <v>1.778</v>
      </c>
      <c r="H20" s="2">
        <v>-1.6020000000000001</v>
      </c>
      <c r="I20" s="2">
        <v>2.5670000000000002</v>
      </c>
      <c r="J20" s="2">
        <v>0.67100000000000004</v>
      </c>
      <c r="K20" s="2">
        <v>0.45100000000000001</v>
      </c>
    </row>
    <row r="21" spans="1:11" x14ac:dyDescent="0.25">
      <c r="A21" s="1" t="s">
        <v>28</v>
      </c>
      <c r="B21" s="2">
        <v>4.22</v>
      </c>
      <c r="C21" s="2">
        <v>1.835</v>
      </c>
      <c r="D21" s="2">
        <v>19.899999999999999</v>
      </c>
      <c r="F21" s="2">
        <v>0.623</v>
      </c>
      <c r="G21" s="2">
        <v>0.38900000000000001</v>
      </c>
      <c r="H21" s="2">
        <v>-1.3819999999999999</v>
      </c>
      <c r="I21" s="2">
        <v>1.911</v>
      </c>
      <c r="J21" s="2">
        <v>2.0510000000000002</v>
      </c>
      <c r="K21" s="2">
        <v>4.2080000000000002</v>
      </c>
    </row>
    <row r="22" spans="1:11" x14ac:dyDescent="0.25">
      <c r="A22" s="1" t="s">
        <v>29</v>
      </c>
      <c r="B22" s="2">
        <v>3.7</v>
      </c>
      <c r="C22" s="2">
        <v>2.4649999999999999</v>
      </c>
      <c r="D22" s="2">
        <v>20.010000000000002</v>
      </c>
      <c r="F22" s="2">
        <v>0.10299999999999999</v>
      </c>
      <c r="G22" s="2">
        <v>1.0999999999999999E-2</v>
      </c>
      <c r="H22" s="2">
        <v>-0.752</v>
      </c>
      <c r="I22" s="2">
        <v>0.56599999999999995</v>
      </c>
      <c r="J22" s="2">
        <v>2.161</v>
      </c>
      <c r="K22" s="2">
        <v>4.6710000000000003</v>
      </c>
    </row>
    <row r="23" spans="1:11" x14ac:dyDescent="0.25">
      <c r="A23" s="1" t="s">
        <v>30</v>
      </c>
      <c r="B23" s="2">
        <v>2.76</v>
      </c>
      <c r="C23" s="2">
        <v>3.52</v>
      </c>
      <c r="D23" s="2">
        <v>16.87</v>
      </c>
      <c r="F23" s="2">
        <v>-0.83699999999999997</v>
      </c>
      <c r="G23" s="2">
        <v>0.7</v>
      </c>
      <c r="H23" s="2">
        <v>0.30299999999999999</v>
      </c>
      <c r="I23" s="2">
        <v>9.1999999999999998E-2</v>
      </c>
      <c r="J23" s="2">
        <v>-0.97899999999999998</v>
      </c>
      <c r="K23" s="2">
        <v>0.95799999999999996</v>
      </c>
    </row>
    <row r="24" spans="1:11" x14ac:dyDescent="0.25">
      <c r="A24" s="1" t="s">
        <v>31</v>
      </c>
      <c r="B24" s="2">
        <v>3.15</v>
      </c>
      <c r="C24" s="2">
        <v>3.4350000000000001</v>
      </c>
      <c r="D24" s="2">
        <v>17.3</v>
      </c>
      <c r="F24" s="2">
        <v>-0.44700000000000001</v>
      </c>
      <c r="G24" s="2">
        <v>0.19900000000000001</v>
      </c>
      <c r="H24" s="2">
        <v>0.218</v>
      </c>
      <c r="I24" s="2">
        <v>4.7E-2</v>
      </c>
      <c r="J24" s="2">
        <v>-0.54900000000000004</v>
      </c>
      <c r="K24" s="2">
        <v>0.30099999999999999</v>
      </c>
    </row>
    <row r="25" spans="1:11" x14ac:dyDescent="0.25">
      <c r="A25" s="1" t="s">
        <v>32</v>
      </c>
      <c r="B25" s="2">
        <v>3.73</v>
      </c>
      <c r="C25" s="2">
        <v>3.84</v>
      </c>
      <c r="D25" s="2">
        <v>15.41</v>
      </c>
      <c r="F25" s="2">
        <v>0.13300000000000001</v>
      </c>
      <c r="G25" s="2">
        <v>1.7999999999999999E-2</v>
      </c>
      <c r="H25" s="2">
        <v>0.623</v>
      </c>
      <c r="I25" s="2">
        <v>0.38800000000000001</v>
      </c>
      <c r="J25" s="2">
        <v>-2.4390000000000001</v>
      </c>
      <c r="K25" s="2">
        <v>5.9480000000000004</v>
      </c>
    </row>
    <row r="26" spans="1:11" x14ac:dyDescent="0.25">
      <c r="A26" s="1" t="s">
        <v>33</v>
      </c>
      <c r="B26" s="2">
        <v>3.08</v>
      </c>
      <c r="C26" s="2">
        <v>3.8450000000000002</v>
      </c>
      <c r="D26" s="2">
        <v>17.05</v>
      </c>
      <c r="F26" s="2">
        <v>-0.51700000000000002</v>
      </c>
      <c r="G26" s="2">
        <v>0.26700000000000002</v>
      </c>
      <c r="H26" s="2">
        <v>0.628</v>
      </c>
      <c r="I26" s="2">
        <v>0.39400000000000002</v>
      </c>
      <c r="J26" s="2">
        <v>-0.79900000000000004</v>
      </c>
      <c r="K26" s="2">
        <v>0.63800000000000001</v>
      </c>
    </row>
    <row r="27" spans="1:11" x14ac:dyDescent="0.25">
      <c r="A27" s="1" t="s">
        <v>34</v>
      </c>
      <c r="B27" s="2">
        <v>4.08</v>
      </c>
      <c r="C27" s="2">
        <v>1.9350000000000001</v>
      </c>
      <c r="D27" s="2">
        <v>18.899999999999999</v>
      </c>
      <c r="F27" s="2">
        <v>0.48299999999999998</v>
      </c>
      <c r="G27" s="2">
        <v>0.23400000000000001</v>
      </c>
      <c r="H27" s="2">
        <v>-1.282</v>
      </c>
      <c r="I27" s="2">
        <v>1.6439999999999999</v>
      </c>
      <c r="J27" s="2">
        <v>1.0509999999999999</v>
      </c>
      <c r="K27" s="2">
        <v>1.105</v>
      </c>
    </row>
    <row r="28" spans="1:11" x14ac:dyDescent="0.25">
      <c r="A28" s="1" t="s">
        <v>35</v>
      </c>
      <c r="B28" s="2">
        <v>4.43</v>
      </c>
      <c r="C28" s="2">
        <v>2.14</v>
      </c>
      <c r="D28" s="2">
        <v>16.7</v>
      </c>
      <c r="F28" s="2">
        <v>0.83299999999999996</v>
      </c>
      <c r="G28" s="2">
        <v>0.69499999999999995</v>
      </c>
      <c r="H28" s="2">
        <v>-1.077</v>
      </c>
      <c r="I28" s="2">
        <v>1.1599999999999999</v>
      </c>
      <c r="J28" s="2">
        <v>-1.149</v>
      </c>
      <c r="K28" s="2">
        <v>1.32</v>
      </c>
    </row>
    <row r="29" spans="1:11" x14ac:dyDescent="0.25">
      <c r="A29" s="1" t="s">
        <v>36</v>
      </c>
      <c r="B29" s="2">
        <v>3.77</v>
      </c>
      <c r="C29" s="2">
        <v>1.5129999999999999</v>
      </c>
      <c r="D29" s="2">
        <v>16.899999999999999</v>
      </c>
      <c r="F29" s="2">
        <v>0.17299999999999999</v>
      </c>
      <c r="G29" s="2">
        <v>0.03</v>
      </c>
      <c r="H29" s="2">
        <v>-1.704</v>
      </c>
      <c r="I29" s="2">
        <v>2.9039999999999999</v>
      </c>
      <c r="J29" s="2">
        <v>-0.94899999999999995</v>
      </c>
      <c r="K29" s="2">
        <v>0.9</v>
      </c>
    </row>
    <row r="30" spans="1:11" x14ac:dyDescent="0.25">
      <c r="A30" s="1" t="s">
        <v>37</v>
      </c>
      <c r="B30" s="2">
        <v>4.22</v>
      </c>
      <c r="C30" s="2">
        <v>3.17</v>
      </c>
      <c r="D30" s="2">
        <v>14.5</v>
      </c>
      <c r="F30" s="2">
        <v>0.623</v>
      </c>
      <c r="G30" s="2">
        <v>0.38900000000000001</v>
      </c>
      <c r="H30" s="2">
        <v>-4.7E-2</v>
      </c>
      <c r="I30" s="2">
        <v>2E-3</v>
      </c>
      <c r="J30" s="2">
        <v>-3.3490000000000002</v>
      </c>
      <c r="K30" s="2">
        <v>11.214</v>
      </c>
    </row>
    <row r="31" spans="1:11" x14ac:dyDescent="0.25">
      <c r="A31" s="1" t="s">
        <v>38</v>
      </c>
      <c r="B31" s="2">
        <v>3.62</v>
      </c>
      <c r="C31" s="2">
        <v>2.77</v>
      </c>
      <c r="D31" s="2">
        <v>15.5</v>
      </c>
      <c r="F31" s="2">
        <v>2.3E-2</v>
      </c>
      <c r="G31" s="2">
        <v>1E-3</v>
      </c>
      <c r="H31" s="2">
        <v>-0.44700000000000001</v>
      </c>
      <c r="I31" s="2">
        <v>0.2</v>
      </c>
      <c r="J31" s="2">
        <v>-2.3490000000000002</v>
      </c>
      <c r="K31" s="2">
        <v>5.5170000000000003</v>
      </c>
    </row>
    <row r="32" spans="1:11" x14ac:dyDescent="0.25">
      <c r="A32" s="1" t="s">
        <v>39</v>
      </c>
      <c r="B32" s="2">
        <v>3.54</v>
      </c>
      <c r="C32" s="2">
        <v>3.57</v>
      </c>
      <c r="D32" s="2">
        <v>14.6</v>
      </c>
      <c r="F32" s="2">
        <v>-5.7000000000000002E-2</v>
      </c>
      <c r="G32" s="2">
        <v>3.0000000000000001E-3</v>
      </c>
      <c r="H32" s="2">
        <v>0.35299999999999998</v>
      </c>
      <c r="I32" s="2">
        <v>0.124</v>
      </c>
      <c r="J32" s="2">
        <v>-3.2490000000000001</v>
      </c>
      <c r="K32" s="2">
        <v>10.554</v>
      </c>
    </row>
    <row r="33" spans="1:11" x14ac:dyDescent="0.25">
      <c r="A33" s="1" t="s">
        <v>40</v>
      </c>
      <c r="B33" s="2">
        <v>4.1100000000000003</v>
      </c>
      <c r="C33" s="2">
        <v>2.78</v>
      </c>
      <c r="D33" s="2">
        <v>18.600000000000001</v>
      </c>
      <c r="F33" s="2">
        <v>0.51300000000000001</v>
      </c>
      <c r="G33" s="2">
        <v>0.26400000000000001</v>
      </c>
      <c r="H33" s="2">
        <v>-0.437</v>
      </c>
      <c r="I33" s="2">
        <v>0.191</v>
      </c>
      <c r="J33" s="2">
        <v>0.751</v>
      </c>
      <c r="K33" s="2">
        <v>0.56399999999999995</v>
      </c>
    </row>
    <row r="35" spans="1:11" x14ac:dyDescent="0.25">
      <c r="F35" s="2" t="s">
        <v>41</v>
      </c>
      <c r="G35" s="2">
        <f>SUM(G2:G33)</f>
        <v>8.8639999999999972</v>
      </c>
      <c r="I35" s="2">
        <f>SUM(I2:I33)</f>
        <v>29.678999999999995</v>
      </c>
      <c r="K35" s="2">
        <f>SUM(K2:K33)</f>
        <v>98.99</v>
      </c>
    </row>
    <row r="36" spans="1:11" x14ac:dyDescent="0.25">
      <c r="A36" s="12" t="s">
        <v>42</v>
      </c>
      <c r="B36" s="2">
        <f>AVERAGE(B2:B33)</f>
        <v>3.5965625000000006</v>
      </c>
      <c r="C36" s="2">
        <f>AVERAGE(C2:C33)</f>
        <v>3.2172499999999995</v>
      </c>
      <c r="D36" s="2">
        <f t="shared" ref="D36" si="0">AVERAGE(D2:D33)</f>
        <v>17.848750000000003</v>
      </c>
      <c r="F36" s="2" t="s">
        <v>43</v>
      </c>
      <c r="G36" s="2">
        <f>COUNT(G2:G33)-1</f>
        <v>31</v>
      </c>
      <c r="I36" s="2">
        <f t="shared" ref="I36:K36" si="1">COUNT(I2:I33)-1</f>
        <v>31</v>
      </c>
      <c r="K36" s="2">
        <f t="shared" si="1"/>
        <v>31</v>
      </c>
    </row>
    <row r="37" spans="1:11" x14ac:dyDescent="0.25">
      <c r="A37" s="13" t="s">
        <v>44</v>
      </c>
      <c r="B37" s="2">
        <f>MEDIAN(B2:B33)</f>
        <v>3.6950000000000003</v>
      </c>
      <c r="C37" s="2">
        <f t="shared" ref="C37:D37" si="2">MEDIAN(C2:C33)</f>
        <v>3.3250000000000002</v>
      </c>
      <c r="D37" s="2">
        <f t="shared" si="2"/>
        <v>17.71</v>
      </c>
      <c r="F37" s="17" t="s">
        <v>45</v>
      </c>
      <c r="G37" s="5">
        <f>G35/G36</f>
        <v>0.28593548387096768</v>
      </c>
      <c r="I37" s="5">
        <f>I35/I36</f>
        <v>0.95738709677419342</v>
      </c>
      <c r="K37" s="5">
        <f>K35/K36</f>
        <v>3.1932258064516126</v>
      </c>
    </row>
    <row r="38" spans="1:11" x14ac:dyDescent="0.25">
      <c r="A38" s="14" t="s">
        <v>46</v>
      </c>
      <c r="B38" s="2">
        <f>_xlfn.MODE.MULT(B2:B33)</f>
        <v>3.92</v>
      </c>
      <c r="C38" s="2">
        <f t="shared" ref="C38:D38" si="3">_xlfn.MODE.MULT(C2:C33)</f>
        <v>3.44</v>
      </c>
      <c r="D38" s="2">
        <f t="shared" si="3"/>
        <v>17.02</v>
      </c>
    </row>
    <row r="39" spans="1:11" x14ac:dyDescent="0.25">
      <c r="A39" s="15" t="s">
        <v>45</v>
      </c>
      <c r="B39" s="5">
        <v>0.28599999999999998</v>
      </c>
      <c r="C39" s="5">
        <v>0.95699999999999996</v>
      </c>
      <c r="D39" s="5">
        <v>3.1930000000000001</v>
      </c>
    </row>
    <row r="40" spans="1:11" x14ac:dyDescent="0.25">
      <c r="A40" s="11" t="s">
        <v>47</v>
      </c>
      <c r="B40" s="2">
        <f>SQRT(B39)</f>
        <v>0.53478967828483748</v>
      </c>
      <c r="C40" s="2">
        <f>SQRT(C39)</f>
        <v>0.97826376811164784</v>
      </c>
      <c r="D40" s="2">
        <f>SQRT(D39)</f>
        <v>1.7868967513541458</v>
      </c>
    </row>
    <row r="41" spans="1:11" x14ac:dyDescent="0.25">
      <c r="A41" s="16" t="s">
        <v>48</v>
      </c>
      <c r="B41" s="2">
        <f>MAX(B2:B33)-MIN(B2:B33)</f>
        <v>2.17</v>
      </c>
      <c r="C41" s="2">
        <f t="shared" ref="C41:D41" si="4">MAX(C2:C33)-MIN(C2:C33)</f>
        <v>3.9110000000000005</v>
      </c>
      <c r="D41" s="2">
        <f t="shared" si="4"/>
        <v>8.3999999999999986</v>
      </c>
    </row>
    <row r="43" spans="1:11" x14ac:dyDescent="0.25">
      <c r="A43" s="4" t="s">
        <v>49</v>
      </c>
      <c r="B43" s="2" t="s">
        <v>50</v>
      </c>
      <c r="C43" s="2" t="s">
        <v>51</v>
      </c>
      <c r="D43" s="2" t="s">
        <v>52</v>
      </c>
    </row>
    <row r="44" spans="1:11" x14ac:dyDescent="0.25">
      <c r="A44" s="1" t="s">
        <v>57</v>
      </c>
      <c r="B44" s="2">
        <f>MIN(B2:B33)</f>
        <v>2.76</v>
      </c>
      <c r="C44" s="2">
        <f>MIN(C2:C33)</f>
        <v>1.5129999999999999</v>
      </c>
      <c r="D44" s="2">
        <f t="shared" ref="D44" si="5">MIN(D2:D33)</f>
        <v>14.5</v>
      </c>
    </row>
    <row r="45" spans="1:11" x14ac:dyDescent="0.25">
      <c r="A45" s="1" t="s">
        <v>53</v>
      </c>
      <c r="B45" s="2">
        <f>_xlfn.QUARTILE.EXC(B2:B33,1)</f>
        <v>3.08</v>
      </c>
      <c r="C45" s="2">
        <f t="shared" ref="C45:D45" si="6">_xlfn.QUARTILE.EXC(C2:C33,1)</f>
        <v>2.5037500000000001</v>
      </c>
      <c r="D45" s="2">
        <f t="shared" si="6"/>
        <v>16.877500000000001</v>
      </c>
    </row>
    <row r="46" spans="1:11" x14ac:dyDescent="0.25">
      <c r="A46" s="1" t="s">
        <v>54</v>
      </c>
      <c r="B46" s="2">
        <f>MEDIAN(B2:B33)</f>
        <v>3.6950000000000003</v>
      </c>
      <c r="C46" s="2">
        <f t="shared" ref="C46" si="7">MEDIAN(C2:C33)</f>
        <v>3.3250000000000002</v>
      </c>
      <c r="D46" s="2">
        <f>MEDIAN(D2:D33)</f>
        <v>17.71</v>
      </c>
    </row>
    <row r="47" spans="1:11" x14ac:dyDescent="0.25">
      <c r="A47" s="1" t="s">
        <v>55</v>
      </c>
      <c r="B47" s="2">
        <f>_xlfn.QUARTILE.EXC(B2:B33,3)</f>
        <v>3.92</v>
      </c>
      <c r="C47" s="2">
        <f t="shared" ref="C47:D47" si="8">_xlfn.QUARTILE.EXC(C2:C33,3)</f>
        <v>3.69</v>
      </c>
      <c r="D47" s="2">
        <f t="shared" si="8"/>
        <v>18.899999999999999</v>
      </c>
    </row>
    <row r="48" spans="1:11" x14ac:dyDescent="0.25">
      <c r="A48" s="1" t="s">
        <v>58</v>
      </c>
      <c r="B48" s="2">
        <f>MAX(B2:B33)</f>
        <v>4.93</v>
      </c>
      <c r="C48" s="2">
        <f t="shared" ref="C48:D48" si="9">MAX(C2:C33)</f>
        <v>5.4240000000000004</v>
      </c>
      <c r="D48" s="2">
        <f t="shared" si="9"/>
        <v>22.9</v>
      </c>
    </row>
    <row r="49" spans="1:4" x14ac:dyDescent="0.25">
      <c r="A49" s="1" t="s">
        <v>56</v>
      </c>
      <c r="B49" s="2">
        <f>B47-B45</f>
        <v>0.83999999999999986</v>
      </c>
      <c r="C49" s="2">
        <f t="shared" ref="C49:D49" si="10">C47-C45</f>
        <v>1.1862499999999998</v>
      </c>
      <c r="D49" s="2">
        <f t="shared" si="10"/>
        <v>2.0224999999999973</v>
      </c>
    </row>
    <row r="73" spans="2:19" x14ac:dyDescent="0.25">
      <c r="B73" s="7" t="s">
        <v>67</v>
      </c>
      <c r="C73" s="8"/>
      <c r="D73" s="8"/>
      <c r="E73" s="7"/>
      <c r="F73" s="9"/>
      <c r="G73" s="9" t="s">
        <v>62</v>
      </c>
      <c r="H73" s="9"/>
      <c r="I73" s="9"/>
      <c r="K73" s="10"/>
      <c r="L73" s="10"/>
      <c r="M73" s="10" t="s">
        <v>69</v>
      </c>
      <c r="N73" s="11"/>
      <c r="O73" s="11"/>
      <c r="P73" s="11"/>
      <c r="Q73" s="11"/>
      <c r="R73" s="11"/>
      <c r="S73" s="11"/>
    </row>
    <row r="74" spans="2:19" x14ac:dyDescent="0.25">
      <c r="B74" s="8" t="s">
        <v>66</v>
      </c>
      <c r="C74" s="7" t="s">
        <v>68</v>
      </c>
      <c r="D74" s="8"/>
      <c r="E74" s="7"/>
      <c r="F74" s="9"/>
      <c r="G74" s="9" t="s">
        <v>64</v>
      </c>
      <c r="H74" s="9"/>
      <c r="I74" s="9"/>
      <c r="K74" s="10"/>
      <c r="L74" s="10"/>
      <c r="M74" s="11"/>
      <c r="N74" s="10" t="s">
        <v>70</v>
      </c>
      <c r="O74" s="11"/>
      <c r="P74" s="11"/>
      <c r="Q74" s="11"/>
      <c r="R74" s="11"/>
      <c r="S74" s="11"/>
    </row>
    <row r="75" spans="2:19" x14ac:dyDescent="0.25">
      <c r="B75" s="7" t="s">
        <v>61</v>
      </c>
      <c r="C75" s="8"/>
      <c r="D75" s="8"/>
      <c r="E75" s="7"/>
      <c r="F75" s="9"/>
      <c r="G75" s="9" t="s">
        <v>65</v>
      </c>
      <c r="H75" s="9"/>
      <c r="I75" s="9"/>
      <c r="K75" s="10"/>
      <c r="L75" s="10"/>
      <c r="M75" s="11"/>
      <c r="N75" s="10" t="s">
        <v>71</v>
      </c>
      <c r="O75" s="11"/>
      <c r="P75" s="11"/>
      <c r="Q75" s="11"/>
      <c r="R75" s="11"/>
      <c r="S75" s="11"/>
    </row>
    <row r="76" spans="2:19" x14ac:dyDescent="0.25">
      <c r="B76" s="7" t="s">
        <v>60</v>
      </c>
      <c r="C76" s="8"/>
      <c r="D76" s="8"/>
      <c r="E76" s="7"/>
      <c r="F76" s="9"/>
      <c r="G76" s="9" t="s">
        <v>63</v>
      </c>
      <c r="H76" s="9"/>
      <c r="I76" s="9"/>
      <c r="K76" s="10"/>
      <c r="L76" s="10"/>
      <c r="M76" s="10"/>
      <c r="N76" s="10" t="s">
        <v>72</v>
      </c>
      <c r="O76" s="11"/>
      <c r="P76" s="11"/>
      <c r="Q76" s="11"/>
      <c r="R76" s="11"/>
      <c r="S76" s="11"/>
    </row>
    <row r="77" spans="2:19" x14ac:dyDescent="0.25">
      <c r="B77" s="7" t="s">
        <v>59</v>
      </c>
      <c r="C77" s="8"/>
      <c r="D77" s="8"/>
      <c r="E77" s="7"/>
      <c r="F77" s="9"/>
      <c r="G77" s="9"/>
      <c r="H77" s="9"/>
      <c r="I77" s="9"/>
      <c r="K77" s="10"/>
      <c r="L77" s="11"/>
      <c r="M77" s="11"/>
      <c r="N77" s="10" t="s">
        <v>73</v>
      </c>
      <c r="O77" s="11"/>
      <c r="P77" s="11"/>
      <c r="Q77" s="11"/>
      <c r="R77" s="11"/>
      <c r="S77" s="11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Pushpendra Raj</dc:creator>
  <cp:lastModifiedBy>Pushpendra Raj</cp:lastModifiedBy>
  <dcterms:created xsi:type="dcterms:W3CDTF">2022-11-05T14:25:18Z</dcterms:created>
  <dcterms:modified xsi:type="dcterms:W3CDTF">2022-11-21T19:27:49Z</dcterms:modified>
</cp:coreProperties>
</file>