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hi\Desktop\Jigsaw\10 UC-Advance Analytics &amp; Machine Learning\02-Assignment\Final Project\submitted\"/>
    </mc:Choice>
  </mc:AlternateContent>
  <xr:revisionPtr revIDLastSave="0" documentId="13_ncr:1_{4DC405C4-D0DB-433A-BDB6-BE85CA8354A1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train sample" sheetId="4" r:id="rId1"/>
    <sheet name="test sample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6" l="1"/>
  <c r="K28" i="6"/>
  <c r="Z28" i="6" s="1"/>
  <c r="L27" i="6"/>
  <c r="M27" i="6" s="1"/>
  <c r="K27" i="6"/>
  <c r="Z27" i="6" s="1"/>
  <c r="L26" i="6"/>
  <c r="AA26" i="6" s="1"/>
  <c r="K26" i="6"/>
  <c r="L25" i="6"/>
  <c r="K25" i="6"/>
  <c r="L24" i="6"/>
  <c r="K24" i="6"/>
  <c r="Z24" i="6" s="1"/>
  <c r="L23" i="6"/>
  <c r="AA23" i="6" s="1"/>
  <c r="K23" i="6"/>
  <c r="Z23" i="6" s="1"/>
  <c r="L22" i="6"/>
  <c r="AA22" i="6" s="1"/>
  <c r="K22" i="6"/>
  <c r="Z22" i="6" s="1"/>
  <c r="L21" i="6"/>
  <c r="M21" i="6" s="1"/>
  <c r="K21" i="6"/>
  <c r="L20" i="6"/>
  <c r="AA20" i="6" s="1"/>
  <c r="K20" i="6"/>
  <c r="Z20" i="6" s="1"/>
  <c r="L19" i="6"/>
  <c r="AA19" i="6" s="1"/>
  <c r="K19" i="6"/>
  <c r="Z19" i="6" s="1"/>
  <c r="L18" i="6"/>
  <c r="AA18" i="6" s="1"/>
  <c r="K18" i="6"/>
  <c r="L17" i="6"/>
  <c r="AA17" i="6" s="1"/>
  <c r="K17" i="6"/>
  <c r="Z17" i="6" s="1"/>
  <c r="L16" i="6"/>
  <c r="K16" i="6"/>
  <c r="L15" i="6"/>
  <c r="K15" i="6"/>
  <c r="Z15" i="6" s="1"/>
  <c r="L14" i="6"/>
  <c r="K14" i="6"/>
  <c r="Z14" i="6" s="1"/>
  <c r="L13" i="6"/>
  <c r="AA13" i="6" s="1"/>
  <c r="K13" i="6"/>
  <c r="Z13" i="6" s="1"/>
  <c r="L12" i="6"/>
  <c r="K12" i="6"/>
  <c r="Z12" i="6" s="1"/>
  <c r="L11" i="6"/>
  <c r="K11" i="6"/>
  <c r="L10" i="6"/>
  <c r="AA10" i="6" s="1"/>
  <c r="K10" i="6"/>
  <c r="Z10" i="6" s="1"/>
  <c r="L9" i="6"/>
  <c r="AA9" i="6" s="1"/>
  <c r="K9" i="6"/>
  <c r="Z9" i="6" s="1"/>
  <c r="L28" i="4"/>
  <c r="AA28" i="4" s="1"/>
  <c r="K28" i="4"/>
  <c r="M28" i="4" s="1"/>
  <c r="L27" i="4"/>
  <c r="K27" i="4"/>
  <c r="Z27" i="4" s="1"/>
  <c r="L26" i="4"/>
  <c r="AA26" i="4" s="1"/>
  <c r="K26" i="4"/>
  <c r="Z26" i="4" s="1"/>
  <c r="L25" i="4"/>
  <c r="AA25" i="4" s="1"/>
  <c r="K25" i="4"/>
  <c r="Z25" i="4" s="1"/>
  <c r="L24" i="4"/>
  <c r="AA24" i="4" s="1"/>
  <c r="K24" i="4"/>
  <c r="Z24" i="4" s="1"/>
  <c r="L23" i="4"/>
  <c r="K23" i="4"/>
  <c r="Z23" i="4" s="1"/>
  <c r="L22" i="4"/>
  <c r="AA22" i="4" s="1"/>
  <c r="K22" i="4"/>
  <c r="L21" i="4"/>
  <c r="K21" i="4"/>
  <c r="Z21" i="4" s="1"/>
  <c r="L20" i="4"/>
  <c r="AA20" i="4" s="1"/>
  <c r="K20" i="4"/>
  <c r="Z20" i="4" s="1"/>
  <c r="L19" i="4"/>
  <c r="AA19" i="4" s="1"/>
  <c r="K19" i="4"/>
  <c r="Z19" i="4" s="1"/>
  <c r="L18" i="4"/>
  <c r="AA18" i="4" s="1"/>
  <c r="K18" i="4"/>
  <c r="L17" i="4"/>
  <c r="K17" i="4"/>
  <c r="Z17" i="4" s="1"/>
  <c r="L16" i="4"/>
  <c r="AA16" i="4" s="1"/>
  <c r="K16" i="4"/>
  <c r="Z16" i="4" s="1"/>
  <c r="L15" i="4"/>
  <c r="AA15" i="4" s="1"/>
  <c r="K15" i="4"/>
  <c r="Z15" i="4" s="1"/>
  <c r="L14" i="4"/>
  <c r="AA14" i="4" s="1"/>
  <c r="K14" i="4"/>
  <c r="Z14" i="4" s="1"/>
  <c r="L13" i="4"/>
  <c r="K13" i="4"/>
  <c r="M13" i="4" s="1"/>
  <c r="L12" i="4"/>
  <c r="AA12" i="4" s="1"/>
  <c r="K12" i="4"/>
  <c r="M12" i="4" s="1"/>
  <c r="L11" i="4"/>
  <c r="K11" i="4"/>
  <c r="Z11" i="4" s="1"/>
  <c r="L10" i="4"/>
  <c r="K10" i="4"/>
  <c r="Z10" i="4" s="1"/>
  <c r="L9" i="4"/>
  <c r="K9" i="4"/>
  <c r="Z9" i="4" s="1"/>
  <c r="Z25" i="6"/>
  <c r="AA24" i="6"/>
  <c r="Z21" i="6"/>
  <c r="R19" i="6"/>
  <c r="Q19" i="6"/>
  <c r="R18" i="6"/>
  <c r="Q18" i="6"/>
  <c r="R17" i="6"/>
  <c r="Q17" i="6"/>
  <c r="Z16" i="6"/>
  <c r="R16" i="6"/>
  <c r="Q16" i="6"/>
  <c r="R15" i="6"/>
  <c r="Q15" i="6"/>
  <c r="R14" i="6"/>
  <c r="Q14" i="6"/>
  <c r="R13" i="6"/>
  <c r="Q13" i="6"/>
  <c r="R12" i="6"/>
  <c r="Q12" i="6"/>
  <c r="I12" i="6"/>
  <c r="I13" i="6" s="1"/>
  <c r="X11" i="6"/>
  <c r="X12" i="6" s="1"/>
  <c r="R11" i="6"/>
  <c r="Q11" i="6"/>
  <c r="O11" i="6"/>
  <c r="O12" i="6" s="1"/>
  <c r="O13" i="6" s="1"/>
  <c r="O14" i="6" s="1"/>
  <c r="O15" i="6" s="1"/>
  <c r="O16" i="6" s="1"/>
  <c r="O17" i="6" s="1"/>
  <c r="O18" i="6" s="1"/>
  <c r="O19" i="6" s="1"/>
  <c r="I11" i="6"/>
  <c r="J10" i="6" s="1"/>
  <c r="R10" i="6"/>
  <c r="Q10" i="6"/>
  <c r="Y9" i="6"/>
  <c r="R9" i="6"/>
  <c r="Q9" i="6"/>
  <c r="J9" i="6"/>
  <c r="R14" i="4"/>
  <c r="Q13" i="4"/>
  <c r="Z13" i="4"/>
  <c r="AA13" i="4"/>
  <c r="AA17" i="4"/>
  <c r="Z18" i="4"/>
  <c r="AA21" i="4"/>
  <c r="Z22" i="4"/>
  <c r="AA23" i="4"/>
  <c r="AA9" i="4"/>
  <c r="X11" i="4"/>
  <c r="X12" i="4" s="1"/>
  <c r="Y9" i="4"/>
  <c r="J9" i="4"/>
  <c r="I11" i="4"/>
  <c r="J10" i="4" s="1"/>
  <c r="O11" i="4"/>
  <c r="O12" i="4" s="1"/>
  <c r="O13" i="4" s="1"/>
  <c r="O14" i="4" s="1"/>
  <c r="O15" i="4" s="1"/>
  <c r="O16" i="4" s="1"/>
  <c r="O17" i="4" s="1"/>
  <c r="O18" i="4" s="1"/>
  <c r="O19" i="4" s="1"/>
  <c r="Z12" i="4" l="1"/>
  <c r="AB12" i="4" s="1"/>
  <c r="M10" i="4"/>
  <c r="M25" i="4"/>
  <c r="Z28" i="4"/>
  <c r="M17" i="4"/>
  <c r="M24" i="4"/>
  <c r="M16" i="4"/>
  <c r="S14" i="6"/>
  <c r="M11" i="4"/>
  <c r="M23" i="4"/>
  <c r="M27" i="4"/>
  <c r="M15" i="4"/>
  <c r="AA27" i="4"/>
  <c r="AA11" i="4"/>
  <c r="M22" i="4"/>
  <c r="M14" i="4"/>
  <c r="M21" i="4"/>
  <c r="M20" i="4"/>
  <c r="M19" i="4"/>
  <c r="L29" i="4"/>
  <c r="M26" i="4"/>
  <c r="M18" i="4"/>
  <c r="AA21" i="6"/>
  <c r="AB21" i="6" s="1"/>
  <c r="S17" i="6"/>
  <c r="AA27" i="6"/>
  <c r="AB27" i="6" s="1"/>
  <c r="S16" i="6"/>
  <c r="M18" i="6"/>
  <c r="M26" i="6"/>
  <c r="S12" i="6"/>
  <c r="P13" i="6"/>
  <c r="M17" i="6"/>
  <c r="S19" i="6"/>
  <c r="K29" i="6"/>
  <c r="K30" i="6" s="1"/>
  <c r="S9" i="6"/>
  <c r="S15" i="6"/>
  <c r="AB19" i="6"/>
  <c r="M25" i="6"/>
  <c r="S10" i="6"/>
  <c r="S13" i="6"/>
  <c r="M14" i="6"/>
  <c r="P12" i="6"/>
  <c r="S18" i="6"/>
  <c r="M13" i="6"/>
  <c r="M28" i="6"/>
  <c r="AB24" i="6"/>
  <c r="M19" i="6"/>
  <c r="P10" i="6"/>
  <c r="P11" i="6"/>
  <c r="AA25" i="6"/>
  <c r="AB25" i="6" s="1"/>
  <c r="AA28" i="6"/>
  <c r="AB28" i="6" s="1"/>
  <c r="M16" i="6"/>
  <c r="M23" i="6"/>
  <c r="AA14" i="6"/>
  <c r="AB14" i="6" s="1"/>
  <c r="M11" i="6"/>
  <c r="M12" i="6"/>
  <c r="P14" i="6"/>
  <c r="Z18" i="6"/>
  <c r="AB18" i="6" s="1"/>
  <c r="L29" i="6"/>
  <c r="AB17" i="6"/>
  <c r="AB20" i="6"/>
  <c r="M15" i="6"/>
  <c r="M22" i="6"/>
  <c r="AB13" i="6"/>
  <c r="P19" i="6"/>
  <c r="S11" i="6"/>
  <c r="AA15" i="6"/>
  <c r="AB15" i="6" s="1"/>
  <c r="Z26" i="6"/>
  <c r="AB26" i="6" s="1"/>
  <c r="M10" i="6"/>
  <c r="M24" i="6"/>
  <c r="AB23" i="6"/>
  <c r="M20" i="6"/>
  <c r="Z11" i="6"/>
  <c r="AA12" i="6"/>
  <c r="AB12" i="6" s="1"/>
  <c r="AA16" i="6"/>
  <c r="AB16" i="6" s="1"/>
  <c r="AA11" i="6"/>
  <c r="AB22" i="6"/>
  <c r="AA10" i="4"/>
  <c r="K29" i="4"/>
  <c r="K30" i="4" s="1"/>
  <c r="J12" i="6"/>
  <c r="I14" i="6"/>
  <c r="Y11" i="6"/>
  <c r="X13" i="6"/>
  <c r="Y10" i="6"/>
  <c r="J11" i="6"/>
  <c r="P15" i="6"/>
  <c r="P16" i="6"/>
  <c r="P17" i="6"/>
  <c r="P18" i="6"/>
  <c r="AB27" i="4"/>
  <c r="AB26" i="4"/>
  <c r="AB14" i="4"/>
  <c r="AB23" i="4"/>
  <c r="AB25" i="4"/>
  <c r="AB21" i="4"/>
  <c r="AB17" i="4"/>
  <c r="AB28" i="4"/>
  <c r="AB24" i="4"/>
  <c r="AB20" i="4"/>
  <c r="AB16" i="4"/>
  <c r="AB15" i="4"/>
  <c r="AB22" i="4"/>
  <c r="AB13" i="4"/>
  <c r="AB19" i="4"/>
  <c r="AB18" i="4"/>
  <c r="AB11" i="4"/>
  <c r="I12" i="4"/>
  <c r="J11" i="4" s="1"/>
  <c r="Y11" i="4"/>
  <c r="X13" i="4"/>
  <c r="Y10" i="4"/>
  <c r="Z29" i="4" l="1"/>
  <c r="AA29" i="4"/>
  <c r="Z31" i="4" s="1"/>
  <c r="K31" i="6"/>
  <c r="Z29" i="6"/>
  <c r="Z30" i="6" s="1"/>
  <c r="AB11" i="6"/>
  <c r="AA29" i="6"/>
  <c r="Z30" i="4"/>
  <c r="K31" i="4"/>
  <c r="X14" i="6"/>
  <c r="Y12" i="6"/>
  <c r="I15" i="6"/>
  <c r="J13" i="6"/>
  <c r="I13" i="4"/>
  <c r="I14" i="4" s="1"/>
  <c r="X14" i="4"/>
  <c r="Y12" i="4"/>
  <c r="Z31" i="6" l="1"/>
  <c r="J14" i="6"/>
  <c r="I16" i="6"/>
  <c r="X15" i="6"/>
  <c r="Y13" i="6"/>
  <c r="J12" i="4"/>
  <c r="X15" i="4"/>
  <c r="Y13" i="4"/>
  <c r="I15" i="4"/>
  <c r="J13" i="4"/>
  <c r="Y14" i="6" l="1"/>
  <c r="X16" i="6"/>
  <c r="J15" i="6"/>
  <c r="I17" i="6"/>
  <c r="X16" i="4"/>
  <c r="Y14" i="4"/>
  <c r="J14" i="4"/>
  <c r="I16" i="4"/>
  <c r="I18" i="6" l="1"/>
  <c r="J16" i="6"/>
  <c r="Y15" i="6"/>
  <c r="X17" i="6"/>
  <c r="Y15" i="4"/>
  <c r="X17" i="4"/>
  <c r="J15" i="4"/>
  <c r="I17" i="4"/>
  <c r="Y16" i="6" l="1"/>
  <c r="X18" i="6"/>
  <c r="J17" i="6"/>
  <c r="I19" i="6"/>
  <c r="X18" i="4"/>
  <c r="Y16" i="4"/>
  <c r="I18" i="4"/>
  <c r="J16" i="4"/>
  <c r="J18" i="6" l="1"/>
  <c r="I20" i="6"/>
  <c r="Y17" i="6"/>
  <c r="X19" i="6"/>
  <c r="X19" i="4"/>
  <c r="Y17" i="4"/>
  <c r="I19" i="4"/>
  <c r="J17" i="4"/>
  <c r="Y18" i="6" l="1"/>
  <c r="X20" i="6"/>
  <c r="J19" i="6"/>
  <c r="I21" i="6"/>
  <c r="X20" i="4"/>
  <c r="Y18" i="4"/>
  <c r="J18" i="4"/>
  <c r="I20" i="4"/>
  <c r="J20" i="6" l="1"/>
  <c r="I22" i="6"/>
  <c r="X21" i="6"/>
  <c r="Y19" i="6"/>
  <c r="Y19" i="4"/>
  <c r="X21" i="4"/>
  <c r="J19" i="4"/>
  <c r="I21" i="4"/>
  <c r="J21" i="6" l="1"/>
  <c r="I23" i="6"/>
  <c r="Y20" i="6"/>
  <c r="X22" i="6"/>
  <c r="X22" i="4"/>
  <c r="Y20" i="4"/>
  <c r="I22" i="4"/>
  <c r="J20" i="4"/>
  <c r="I24" i="6" l="1"/>
  <c r="J22" i="6"/>
  <c r="X23" i="6"/>
  <c r="Y21" i="6"/>
  <c r="X23" i="4"/>
  <c r="Y21" i="4"/>
  <c r="I23" i="4"/>
  <c r="J21" i="4"/>
  <c r="J23" i="6" l="1"/>
  <c r="I25" i="6"/>
  <c r="X24" i="6"/>
  <c r="Y22" i="6"/>
  <c r="X24" i="4"/>
  <c r="Y22" i="4"/>
  <c r="J22" i="4"/>
  <c r="I24" i="4"/>
  <c r="J24" i="6" l="1"/>
  <c r="I26" i="6"/>
  <c r="Y23" i="6"/>
  <c r="X25" i="6"/>
  <c r="Y23" i="4"/>
  <c r="X25" i="4"/>
  <c r="J23" i="4"/>
  <c r="I25" i="4"/>
  <c r="I27" i="6" l="1"/>
  <c r="J25" i="6"/>
  <c r="Y24" i="6"/>
  <c r="X26" i="6"/>
  <c r="J24" i="4"/>
  <c r="I26" i="4"/>
  <c r="X26" i="4"/>
  <c r="Y24" i="4"/>
  <c r="I28" i="6" l="1"/>
  <c r="J27" i="6" s="1"/>
  <c r="J26" i="6"/>
  <c r="X27" i="6"/>
  <c r="Y25" i="6"/>
  <c r="J25" i="4"/>
  <c r="I27" i="4"/>
  <c r="X27" i="4"/>
  <c r="Y25" i="4"/>
  <c r="Y26" i="6" l="1"/>
  <c r="X28" i="6"/>
  <c r="Y27" i="6" s="1"/>
  <c r="J26" i="4"/>
  <c r="I28" i="4"/>
  <c r="J27" i="4" s="1"/>
  <c r="X28" i="4"/>
  <c r="Y27" i="4" s="1"/>
  <c r="Y26" i="4"/>
  <c r="R11" i="4" l="1"/>
  <c r="R17" i="4"/>
  <c r="Q11" i="4"/>
  <c r="R16" i="4"/>
  <c r="Q10" i="4"/>
  <c r="R15" i="4"/>
  <c r="R13" i="4"/>
  <c r="Q17" i="4"/>
  <c r="R9" i="4"/>
  <c r="Q12" i="4"/>
  <c r="Q19" i="4"/>
  <c r="R18" i="4"/>
  <c r="Q15" i="4"/>
  <c r="R10" i="4"/>
  <c r="Q9" i="4"/>
  <c r="R12" i="4"/>
  <c r="Q18" i="4"/>
  <c r="Q14" i="4"/>
  <c r="R19" i="4"/>
  <c r="Q16" i="4"/>
  <c r="P16" i="4" l="1"/>
  <c r="S18" i="4"/>
  <c r="S9" i="4"/>
  <c r="P17" i="4"/>
  <c r="S16" i="4"/>
  <c r="S11" i="4"/>
  <c r="P18" i="4"/>
  <c r="S15" i="4"/>
  <c r="P14" i="4"/>
  <c r="P13" i="4"/>
  <c r="S10" i="4"/>
  <c r="P19" i="4"/>
  <c r="P11" i="4"/>
  <c r="S19" i="4"/>
  <c r="S12" i="4"/>
  <c r="S14" i="4"/>
  <c r="P15" i="4"/>
  <c r="P12" i="4"/>
  <c r="P10" i="4"/>
  <c r="S13" i="4"/>
  <c r="S17" i="4"/>
</calcChain>
</file>

<file path=xl/sharedStrings.xml><?xml version="1.0" encoding="utf-8"?>
<sst xmlns="http://schemas.openxmlformats.org/spreadsheetml/2006/main" count="80" uniqueCount="20">
  <si>
    <t>Scaled score</t>
  </si>
  <si>
    <t>Base Score</t>
  </si>
  <si>
    <t>Odds at Base score</t>
  </si>
  <si>
    <t>PDO</t>
  </si>
  <si>
    <t>Count</t>
  </si>
  <si>
    <t>Bads</t>
  </si>
  <si>
    <t>BadRate</t>
  </si>
  <si>
    <t>Cutoff</t>
  </si>
  <si>
    <t>Overall</t>
  </si>
  <si>
    <t>Bin</t>
  </si>
  <si>
    <t>Min</t>
  </si>
  <si>
    <t>Max</t>
  </si>
  <si>
    <t xml:space="preserve">% Accepted </t>
  </si>
  <si>
    <t>Hard cutoff</t>
  </si>
  <si>
    <t>Soft cutoff</t>
  </si>
  <si>
    <t>% Accepted</t>
  </si>
  <si>
    <t>% Badrate</t>
  </si>
  <si>
    <t>Badrate</t>
  </si>
  <si>
    <t>Imported from Python</t>
  </si>
  <si>
    <t>Score_bin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</si>
</sst>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16" fillId="33" borderId="10" xfId="0" applyFont="1" applyFill="1" applyBorder="1"/>
    <xf numFmtId="165" fontId="0" fillId="0" borderId="10" xfId="43" applyNumberFormat="1" applyFont="1" applyBorder="1"/>
    <xf numFmtId="0" fontId="16" fillId="33" borderId="10" xfId="0" applyFont="1" applyFill="1" applyBorder="1" applyAlignment="1">
      <alignment horizontal="center" vertical="center"/>
    </xf>
    <xf numFmtId="165" fontId="0" fillId="0" borderId="10" xfId="43" applyNumberFormat="1" applyFont="1" applyBorder="1" applyAlignment="1">
      <alignment horizontal="center" vertical="center"/>
    </xf>
    <xf numFmtId="165" fontId="0" fillId="0" borderId="10" xfId="43" applyNumberFormat="1" applyFont="1" applyBorder="1" applyAlignment="1">
      <alignment horizontal="center"/>
    </xf>
    <xf numFmtId="165" fontId="0" fillId="34" borderId="10" xfId="43" applyNumberFormat="1" applyFont="1" applyFill="1" applyBorder="1" applyAlignment="1">
      <alignment horizontal="center"/>
    </xf>
    <xf numFmtId="165" fontId="0" fillId="37" borderId="10" xfId="43" applyNumberFormat="1" applyFont="1" applyFill="1" applyBorder="1" applyAlignment="1">
      <alignment horizontal="center"/>
    </xf>
    <xf numFmtId="165" fontId="0" fillId="36" borderId="10" xfId="43" applyNumberFormat="1" applyFont="1" applyFill="1" applyBorder="1" applyAlignment="1">
      <alignment horizontal="center"/>
    </xf>
    <xf numFmtId="165" fontId="0" fillId="35" borderId="10" xfId="43" applyNumberFormat="1" applyFont="1" applyFill="1" applyBorder="1" applyAlignment="1">
      <alignment horizontal="center"/>
    </xf>
    <xf numFmtId="165" fontId="0" fillId="0" borderId="11" xfId="43" applyNumberFormat="1" applyFont="1" applyBorder="1" applyAlignment="1">
      <alignment horizontal="center" vertical="center"/>
    </xf>
    <xf numFmtId="9" fontId="0" fillId="0" borderId="10" xfId="1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0" fillId="0" borderId="0" xfId="0" applyFont="1"/>
    <xf numFmtId="0" fontId="0" fillId="0" borderId="10" xfId="0" applyFont="1" applyBorder="1"/>
    <xf numFmtId="0" fontId="0" fillId="34" borderId="10" xfId="0" applyFont="1" applyFill="1" applyBorder="1"/>
    <xf numFmtId="0" fontId="0" fillId="34" borderId="11" xfId="0" applyFont="1" applyFill="1" applyBorder="1"/>
    <xf numFmtId="10" fontId="0" fillId="0" borderId="0" xfId="0" applyNumberFormat="1" applyFont="1"/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9" fontId="0" fillId="0" borderId="10" xfId="0" applyNumberFormat="1" applyFont="1" applyBorder="1" applyAlignment="1">
      <alignment horizontal="center" vertical="center"/>
    </xf>
    <xf numFmtId="9" fontId="0" fillId="0" borderId="10" xfId="0" applyNumberFormat="1" applyFont="1" applyBorder="1"/>
    <xf numFmtId="9" fontId="0" fillId="34" borderId="10" xfId="0" applyNumberFormat="1" applyFont="1" applyFill="1" applyBorder="1" applyAlignment="1">
      <alignment horizontal="center" vertical="center"/>
    </xf>
    <xf numFmtId="9" fontId="0" fillId="37" borderId="10" xfId="0" applyNumberFormat="1" applyFont="1" applyFill="1" applyBorder="1" applyAlignment="1">
      <alignment horizontal="center" vertical="center"/>
    </xf>
    <xf numFmtId="9" fontId="0" fillId="36" borderId="10" xfId="0" applyNumberFormat="1" applyFont="1" applyFill="1" applyBorder="1" applyAlignment="1">
      <alignment horizontal="center" vertical="center"/>
    </xf>
    <xf numFmtId="9" fontId="0" fillId="35" borderId="10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8" fillId="0" borderId="0" xfId="0" applyFont="1" applyFill="1" applyBorder="1"/>
    <xf numFmtId="0" fontId="16" fillId="0" borderId="0" xfId="0" applyFont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0" borderId="10" xfId="0" applyFont="1" applyBorder="1" applyAlignment="1">
      <alignment horizontal="left" indent="4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sample'!$H$9:$H$28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'train sample'!$K$9:$K$28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28</c:v>
                </c:pt>
                <c:pt idx="3">
                  <c:v>115</c:v>
                </c:pt>
                <c:pt idx="4">
                  <c:v>198</c:v>
                </c:pt>
                <c:pt idx="5">
                  <c:v>759</c:v>
                </c:pt>
                <c:pt idx="6">
                  <c:v>3291</c:v>
                </c:pt>
                <c:pt idx="7">
                  <c:v>6936</c:v>
                </c:pt>
                <c:pt idx="8">
                  <c:v>35784</c:v>
                </c:pt>
                <c:pt idx="9">
                  <c:v>26692</c:v>
                </c:pt>
                <c:pt idx="10">
                  <c:v>18829</c:v>
                </c:pt>
                <c:pt idx="11">
                  <c:v>26926</c:v>
                </c:pt>
                <c:pt idx="12">
                  <c:v>16892</c:v>
                </c:pt>
                <c:pt idx="13">
                  <c:v>13791</c:v>
                </c:pt>
                <c:pt idx="14">
                  <c:v>6293</c:v>
                </c:pt>
                <c:pt idx="15">
                  <c:v>3034</c:v>
                </c:pt>
                <c:pt idx="16">
                  <c:v>2496</c:v>
                </c:pt>
                <c:pt idx="17">
                  <c:v>930</c:v>
                </c:pt>
                <c:pt idx="18">
                  <c:v>106</c:v>
                </c:pt>
                <c:pt idx="1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9-4339-8372-0D176A9B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52200"/>
        <c:axId val="488955808"/>
      </c:barChart>
      <c:lineChart>
        <c:grouping val="standard"/>
        <c:varyColors val="0"/>
        <c:ser>
          <c:idx val="1"/>
          <c:order val="1"/>
          <c:tx>
            <c:v>Badrate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sample'!$M$11:$M$28</c:f>
              <c:numCache>
                <c:formatCode>0%</c:formatCode>
                <c:ptCount val="18"/>
                <c:pt idx="0">
                  <c:v>0.5357142857142857</c:v>
                </c:pt>
                <c:pt idx="1">
                  <c:v>0.41739130434782606</c:v>
                </c:pt>
                <c:pt idx="2">
                  <c:v>0.41414141414141414</c:v>
                </c:pt>
                <c:pt idx="3">
                  <c:v>0.39262187088274042</c:v>
                </c:pt>
                <c:pt idx="4">
                  <c:v>0.33029474323913705</c:v>
                </c:pt>
                <c:pt idx="5">
                  <c:v>0.30940023068050748</c:v>
                </c:pt>
                <c:pt idx="6">
                  <c:v>0.28099150458305389</c:v>
                </c:pt>
                <c:pt idx="7">
                  <c:v>0.2514611119436535</c:v>
                </c:pt>
                <c:pt idx="8">
                  <c:v>0.21838653141430772</c:v>
                </c:pt>
                <c:pt idx="9">
                  <c:v>0.18164599272079032</c:v>
                </c:pt>
                <c:pt idx="10">
                  <c:v>0.15924698081932276</c:v>
                </c:pt>
                <c:pt idx="11">
                  <c:v>0.13552316728301067</c:v>
                </c:pt>
                <c:pt idx="12">
                  <c:v>0.11933894803750199</c:v>
                </c:pt>
                <c:pt idx="13">
                  <c:v>0.11239288068556361</c:v>
                </c:pt>
                <c:pt idx="14">
                  <c:v>9.5352564102564097E-2</c:v>
                </c:pt>
                <c:pt idx="15">
                  <c:v>8.7096774193548387E-2</c:v>
                </c:pt>
                <c:pt idx="16">
                  <c:v>6.6037735849056603E-2</c:v>
                </c:pt>
                <c:pt idx="17">
                  <c:v>4.8543689320388349E-2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9-4339-8372-0D176A9B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961000"/>
        <c:axId val="737968216"/>
      </c:lineChart>
      <c:catAx>
        <c:axId val="48895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5808"/>
        <c:crosses val="autoZero"/>
        <c:auto val="1"/>
        <c:lblAlgn val="ctr"/>
        <c:lblOffset val="100"/>
        <c:noMultiLvlLbl val="0"/>
      </c:catAx>
      <c:valAx>
        <c:axId val="488955808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2200"/>
        <c:crosses val="autoZero"/>
        <c:crossBetween val="between"/>
      </c:valAx>
      <c:valAx>
        <c:axId val="737968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1000"/>
        <c:crosses val="max"/>
        <c:crossBetween val="between"/>
      </c:valAx>
      <c:catAx>
        <c:axId val="737961000"/>
        <c:scaling>
          <c:orientation val="minMax"/>
        </c:scaling>
        <c:delete val="1"/>
        <c:axPos val="b"/>
        <c:majorTickMark val="out"/>
        <c:minorTickMark val="none"/>
        <c:tickLblPos val="nextTo"/>
        <c:crossAx val="737968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557893</xdr:colOff>
      <xdr:row>11</xdr:row>
      <xdr:rowOff>138793</xdr:rowOff>
    </xdr:from>
    <xdr:to>
      <xdr:col>36</xdr:col>
      <xdr:colOff>290285</xdr:colOff>
      <xdr:row>26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BDF3E-F77B-4C9C-8144-73B6FC2F9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81D2-FC50-4FB5-A0E3-C05EC0382643}">
  <dimension ref="C2:AB31"/>
  <sheetViews>
    <sheetView showGridLines="0" topLeftCell="L7" zoomScale="70" zoomScaleNormal="70" workbookViewId="0">
      <selection activeCell="AI10" sqref="AI10"/>
    </sheetView>
  </sheetViews>
  <sheetFormatPr defaultRowHeight="14.5" x14ac:dyDescent="0.35"/>
  <cols>
    <col min="1" max="1" width="8.7265625" style="13"/>
    <col min="2" max="2" width="8.81640625" style="13" bestFit="1" customWidth="1"/>
    <col min="3" max="3" width="16.7265625" style="13" bestFit="1" customWidth="1"/>
    <col min="4" max="4" width="12.6328125" style="13" bestFit="1" customWidth="1"/>
    <col min="5" max="5" width="10.1796875" style="13" bestFit="1" customWidth="1"/>
    <col min="6" max="6" width="8.81640625" style="13" bestFit="1" customWidth="1"/>
    <col min="7" max="7" width="10.81640625" style="13" customWidth="1"/>
    <col min="8" max="8" width="7.36328125" style="13" customWidth="1"/>
    <col min="9" max="9" width="6.453125" style="13" customWidth="1"/>
    <col min="10" max="10" width="7" style="13" customWidth="1"/>
    <col min="11" max="11" width="10.26953125" style="13" bestFit="1" customWidth="1"/>
    <col min="12" max="12" width="9.1796875" style="13" bestFit="1" customWidth="1"/>
    <col min="13" max="13" width="8" style="13" bestFit="1" customWidth="1"/>
    <col min="14" max="14" width="8.7265625" style="13"/>
    <col min="15" max="15" width="9.1796875" style="13" customWidth="1"/>
    <col min="16" max="16" width="10.90625" style="13" bestFit="1" customWidth="1"/>
    <col min="17" max="19" width="9.1796875" style="13" customWidth="1"/>
    <col min="20" max="21" width="8.81640625" style="13" customWidth="1"/>
    <col min="22" max="22" width="11" style="13" bestFit="1" customWidth="1"/>
    <col min="23" max="23" width="8.54296875" style="13" bestFit="1" customWidth="1"/>
    <col min="24" max="25" width="5.81640625" style="13" bestFit="1" customWidth="1"/>
    <col min="26" max="26" width="10.1796875" style="13" bestFit="1" customWidth="1"/>
    <col min="27" max="27" width="9.08984375" style="13" bestFit="1" customWidth="1"/>
    <col min="28" max="28" width="7.90625" style="13" bestFit="1" customWidth="1"/>
    <col min="29" max="16384" width="8.7265625" style="13"/>
  </cols>
  <sheetData>
    <row r="2" spans="3:28" x14ac:dyDescent="0.35">
      <c r="C2" s="14" t="s">
        <v>1</v>
      </c>
      <c r="D2" s="15">
        <v>500</v>
      </c>
    </row>
    <row r="3" spans="3:28" x14ac:dyDescent="0.35">
      <c r="C3" s="14" t="s">
        <v>2</v>
      </c>
      <c r="D3" s="15">
        <v>1</v>
      </c>
      <c r="E3" s="16">
        <v>1</v>
      </c>
      <c r="F3" s="17">
        <v>0.5</v>
      </c>
    </row>
    <row r="4" spans="3:28" x14ac:dyDescent="0.35">
      <c r="C4" s="14" t="s">
        <v>3</v>
      </c>
      <c r="D4" s="15">
        <v>200</v>
      </c>
    </row>
    <row r="5" spans="3:28" x14ac:dyDescent="0.35">
      <c r="O5" s="28" t="s">
        <v>13</v>
      </c>
      <c r="V5" s="28" t="s">
        <v>14</v>
      </c>
    </row>
    <row r="6" spans="3:28" x14ac:dyDescent="0.35">
      <c r="C6" s="27" t="s">
        <v>18</v>
      </c>
    </row>
    <row r="7" spans="3:28" x14ac:dyDescent="0.35">
      <c r="H7" s="29" t="s">
        <v>0</v>
      </c>
      <c r="I7" s="30"/>
      <c r="J7" s="31"/>
      <c r="W7" s="29" t="s">
        <v>0</v>
      </c>
      <c r="X7" s="30"/>
      <c r="Y7" s="31"/>
    </row>
    <row r="8" spans="3:28" x14ac:dyDescent="0.35">
      <c r="C8" s="1" t="s">
        <v>19</v>
      </c>
      <c r="D8" s="1" t="s">
        <v>4</v>
      </c>
      <c r="E8" s="1" t="s">
        <v>5</v>
      </c>
      <c r="H8" s="3" t="s">
        <v>9</v>
      </c>
      <c r="I8" s="3" t="s">
        <v>10</v>
      </c>
      <c r="J8" s="3" t="s">
        <v>11</v>
      </c>
      <c r="K8" s="3" t="s">
        <v>4</v>
      </c>
      <c r="L8" s="3" t="s">
        <v>5</v>
      </c>
      <c r="M8" s="3" t="s">
        <v>17</v>
      </c>
      <c r="O8" s="3" t="s">
        <v>7</v>
      </c>
      <c r="P8" s="3" t="s">
        <v>12</v>
      </c>
      <c r="Q8" s="3" t="s">
        <v>4</v>
      </c>
      <c r="R8" s="3" t="s">
        <v>5</v>
      </c>
      <c r="S8" s="3" t="s">
        <v>6</v>
      </c>
      <c r="V8" s="3" t="s">
        <v>12</v>
      </c>
      <c r="W8" s="12" t="s">
        <v>9</v>
      </c>
      <c r="X8" s="12" t="s">
        <v>10</v>
      </c>
      <c r="Y8" s="12" t="s">
        <v>11</v>
      </c>
      <c r="Z8" s="12" t="s">
        <v>4</v>
      </c>
      <c r="AA8" s="12" t="s">
        <v>5</v>
      </c>
      <c r="AB8" s="12" t="s">
        <v>6</v>
      </c>
    </row>
    <row r="9" spans="3:28" x14ac:dyDescent="0.35">
      <c r="C9" s="14">
        <v>1</v>
      </c>
      <c r="D9" s="14">
        <v>0</v>
      </c>
      <c r="E9" s="14">
        <v>0</v>
      </c>
      <c r="H9" s="18">
        <v>1</v>
      </c>
      <c r="I9" s="19">
        <v>0</v>
      </c>
      <c r="J9" s="19">
        <f>I10-1</f>
        <v>399</v>
      </c>
      <c r="K9" s="2">
        <f>D9</f>
        <v>0</v>
      </c>
      <c r="L9" s="2">
        <f t="shared" ref="L9:L28" si="0">E9</f>
        <v>0</v>
      </c>
      <c r="M9" s="14"/>
      <c r="O9" s="19">
        <v>400</v>
      </c>
      <c r="P9" s="20">
        <v>1</v>
      </c>
      <c r="Q9" s="5">
        <f>SUM(D9:D29)</f>
        <v>163207</v>
      </c>
      <c r="R9" s="5">
        <f>SUM(E9:E29)</f>
        <v>35428</v>
      </c>
      <c r="S9" s="20">
        <f t="shared" ref="S9:S19" si="1">R9/Q9</f>
        <v>0.21707402256030686</v>
      </c>
      <c r="V9" s="20">
        <v>0</v>
      </c>
      <c r="W9" s="18">
        <v>1</v>
      </c>
      <c r="X9" s="19">
        <v>0</v>
      </c>
      <c r="Y9" s="19">
        <f>X10-1</f>
        <v>399</v>
      </c>
      <c r="Z9" s="4">
        <f>K9*$V9</f>
        <v>0</v>
      </c>
      <c r="AA9" s="4">
        <f>L9*$V9</f>
        <v>0</v>
      </c>
      <c r="AB9" s="19"/>
    </row>
    <row r="10" spans="3:28" x14ac:dyDescent="0.35">
      <c r="C10" s="14">
        <v>2</v>
      </c>
      <c r="D10" s="14">
        <v>4</v>
      </c>
      <c r="E10" s="14">
        <v>0</v>
      </c>
      <c r="H10" s="19">
        <v>2</v>
      </c>
      <c r="I10" s="19">
        <v>400</v>
      </c>
      <c r="J10" s="19">
        <f t="shared" ref="J10:J24" si="2">I11-1</f>
        <v>449</v>
      </c>
      <c r="K10" s="2">
        <f t="shared" ref="K10:K28" si="3">D10</f>
        <v>4</v>
      </c>
      <c r="L10" s="2">
        <f t="shared" si="0"/>
        <v>0</v>
      </c>
      <c r="M10" s="21">
        <f>L10/K10</f>
        <v>0</v>
      </c>
      <c r="O10" s="19">
        <v>500</v>
      </c>
      <c r="P10" s="22">
        <f t="shared" ref="P10:P19" si="4">Q10/$Q$9</f>
        <v>0.99980392997849354</v>
      </c>
      <c r="Q10" s="6">
        <f>SUM(D12:D$29)</f>
        <v>163175</v>
      </c>
      <c r="R10" s="6">
        <f>SUM(E12:E$29)</f>
        <v>35413</v>
      </c>
      <c r="S10" s="22">
        <f t="shared" si="1"/>
        <v>0.2170246667688065</v>
      </c>
      <c r="V10" s="20">
        <v>0</v>
      </c>
      <c r="W10" s="19">
        <v>2</v>
      </c>
      <c r="X10" s="19">
        <v>400</v>
      </c>
      <c r="Y10" s="19">
        <f t="shared" ref="Y10:Y24" si="5">X11-1</f>
        <v>449</v>
      </c>
      <c r="Z10" s="4">
        <f t="shared" ref="Z10:Z28" si="6">K10*$V10</f>
        <v>0</v>
      </c>
      <c r="AA10" s="4">
        <f t="shared" ref="AA10:AA28" si="7">L10*$V10</f>
        <v>0</v>
      </c>
      <c r="AB10" s="20"/>
    </row>
    <row r="11" spans="3:28" x14ac:dyDescent="0.35">
      <c r="C11" s="14">
        <v>3</v>
      </c>
      <c r="D11" s="14">
        <v>28</v>
      </c>
      <c r="E11" s="14">
        <v>15</v>
      </c>
      <c r="H11" s="19">
        <v>3</v>
      </c>
      <c r="I11" s="19">
        <f>I10+50</f>
        <v>450</v>
      </c>
      <c r="J11" s="19">
        <f t="shared" si="2"/>
        <v>499</v>
      </c>
      <c r="K11" s="2">
        <f t="shared" si="3"/>
        <v>28</v>
      </c>
      <c r="L11" s="2">
        <f t="shared" si="0"/>
        <v>15</v>
      </c>
      <c r="M11" s="21">
        <f t="shared" ref="M11:M28" si="8">L11/K11</f>
        <v>0.5357142857142857</v>
      </c>
      <c r="O11" s="19">
        <f t="shared" ref="O11:O19" si="9">O10+50</f>
        <v>550</v>
      </c>
      <c r="P11" s="20">
        <f t="shared" si="4"/>
        <v>0.99909930333870478</v>
      </c>
      <c r="Q11" s="5">
        <f>SUM(D13:D$29)</f>
        <v>163060</v>
      </c>
      <c r="R11" s="5">
        <f>SUM(E13:E$29)</f>
        <v>35365</v>
      </c>
      <c r="S11" s="20">
        <f t="shared" si="1"/>
        <v>0.21688335581994359</v>
      </c>
      <c r="V11" s="20">
        <v>0.1</v>
      </c>
      <c r="W11" s="19">
        <v>3</v>
      </c>
      <c r="X11" s="19">
        <f>X10+50</f>
        <v>450</v>
      </c>
      <c r="Y11" s="19">
        <f t="shared" si="5"/>
        <v>499</v>
      </c>
      <c r="Z11" s="4">
        <f t="shared" si="6"/>
        <v>2.8000000000000003</v>
      </c>
      <c r="AA11" s="4">
        <f t="shared" si="7"/>
        <v>1.5</v>
      </c>
      <c r="AB11" s="20">
        <f t="shared" ref="AB11:AB28" si="10">AA11/Z11</f>
        <v>0.5357142857142857</v>
      </c>
    </row>
    <row r="12" spans="3:28" x14ac:dyDescent="0.35">
      <c r="C12" s="14">
        <v>4</v>
      </c>
      <c r="D12" s="14">
        <v>115</v>
      </c>
      <c r="E12" s="14">
        <v>48</v>
      </c>
      <c r="H12" s="19">
        <v>4</v>
      </c>
      <c r="I12" s="19">
        <f t="shared" ref="I12:I25" si="11">I11+50</f>
        <v>500</v>
      </c>
      <c r="J12" s="19">
        <f t="shared" si="2"/>
        <v>549</v>
      </c>
      <c r="K12" s="2">
        <f t="shared" si="3"/>
        <v>115</v>
      </c>
      <c r="L12" s="2">
        <f t="shared" si="0"/>
        <v>48</v>
      </c>
      <c r="M12" s="21">
        <f t="shared" si="8"/>
        <v>0.41739130434782606</v>
      </c>
      <c r="O12" s="19">
        <f t="shared" si="9"/>
        <v>600</v>
      </c>
      <c r="P12" s="20">
        <f t="shared" si="4"/>
        <v>0.99788612008063382</v>
      </c>
      <c r="Q12" s="5">
        <f>SUM(D14:D$29)</f>
        <v>162862</v>
      </c>
      <c r="R12" s="5">
        <f>SUM(E14:E$29)</f>
        <v>35283</v>
      </c>
      <c r="S12" s="20">
        <f t="shared" si="1"/>
        <v>0.21664353870147732</v>
      </c>
      <c r="V12" s="20">
        <v>0.1</v>
      </c>
      <c r="W12" s="19">
        <v>4</v>
      </c>
      <c r="X12" s="19">
        <f t="shared" ref="X12:X25" si="12">X11+50</f>
        <v>500</v>
      </c>
      <c r="Y12" s="19">
        <f t="shared" si="5"/>
        <v>549</v>
      </c>
      <c r="Z12" s="4">
        <f t="shared" si="6"/>
        <v>11.5</v>
      </c>
      <c r="AA12" s="4">
        <f t="shared" si="7"/>
        <v>4.8000000000000007</v>
      </c>
      <c r="AB12" s="20">
        <f t="shared" si="10"/>
        <v>0.41739130434782618</v>
      </c>
    </row>
    <row r="13" spans="3:28" x14ac:dyDescent="0.35">
      <c r="C13" s="14">
        <v>5</v>
      </c>
      <c r="D13" s="14">
        <v>198</v>
      </c>
      <c r="E13" s="14">
        <v>82</v>
      </c>
      <c r="H13" s="19">
        <v>5</v>
      </c>
      <c r="I13" s="19">
        <f t="shared" si="11"/>
        <v>550</v>
      </c>
      <c r="J13" s="19">
        <f t="shared" si="2"/>
        <v>599</v>
      </c>
      <c r="K13" s="2">
        <f t="shared" si="3"/>
        <v>198</v>
      </c>
      <c r="L13" s="2">
        <f t="shared" si="0"/>
        <v>82</v>
      </c>
      <c r="M13" s="21">
        <f t="shared" si="8"/>
        <v>0.41414141414141414</v>
      </c>
      <c r="O13" s="19">
        <f t="shared" si="9"/>
        <v>650</v>
      </c>
      <c r="P13" s="20">
        <f t="shared" si="4"/>
        <v>0.99323558425802816</v>
      </c>
      <c r="Q13" s="5">
        <f>SUM(D15:D$29)</f>
        <v>162103</v>
      </c>
      <c r="R13" s="5">
        <f>SUM(E15:E$29)</f>
        <v>34985</v>
      </c>
      <c r="S13" s="20">
        <f t="shared" si="1"/>
        <v>0.21581957150700481</v>
      </c>
      <c r="V13" s="20">
        <v>0.1</v>
      </c>
      <c r="W13" s="19">
        <v>5</v>
      </c>
      <c r="X13" s="19">
        <f t="shared" si="12"/>
        <v>550</v>
      </c>
      <c r="Y13" s="19">
        <f t="shared" si="5"/>
        <v>599</v>
      </c>
      <c r="Z13" s="4">
        <f t="shared" si="6"/>
        <v>19.8</v>
      </c>
      <c r="AA13" s="4">
        <f t="shared" si="7"/>
        <v>8.2000000000000011</v>
      </c>
      <c r="AB13" s="20">
        <f t="shared" si="10"/>
        <v>0.4141414141414142</v>
      </c>
    </row>
    <row r="14" spans="3:28" x14ac:dyDescent="0.35">
      <c r="C14" s="14">
        <v>6</v>
      </c>
      <c r="D14" s="14">
        <v>759</v>
      </c>
      <c r="E14" s="14">
        <v>298</v>
      </c>
      <c r="H14" s="19">
        <v>6</v>
      </c>
      <c r="I14" s="19">
        <f t="shared" si="11"/>
        <v>600</v>
      </c>
      <c r="J14" s="19">
        <f t="shared" si="2"/>
        <v>649</v>
      </c>
      <c r="K14" s="2">
        <f t="shared" si="3"/>
        <v>759</v>
      </c>
      <c r="L14" s="2">
        <f t="shared" si="0"/>
        <v>298</v>
      </c>
      <c r="M14" s="21">
        <f t="shared" si="8"/>
        <v>0.39262187088274042</v>
      </c>
      <c r="O14" s="19">
        <f t="shared" si="9"/>
        <v>700</v>
      </c>
      <c r="P14" s="20">
        <f t="shared" si="4"/>
        <v>0.97307100798372614</v>
      </c>
      <c r="Q14" s="5">
        <f>SUM(D16:D$29)</f>
        <v>158812</v>
      </c>
      <c r="R14" s="5">
        <f>SUM(E16:E$29)</f>
        <v>33898</v>
      </c>
      <c r="S14" s="20">
        <f t="shared" si="1"/>
        <v>0.21344734654811978</v>
      </c>
      <c r="V14" s="20">
        <v>0.1</v>
      </c>
      <c r="W14" s="19">
        <v>6</v>
      </c>
      <c r="X14" s="19">
        <f t="shared" si="12"/>
        <v>600</v>
      </c>
      <c r="Y14" s="19">
        <f t="shared" si="5"/>
        <v>649</v>
      </c>
      <c r="Z14" s="4">
        <f t="shared" si="6"/>
        <v>75.900000000000006</v>
      </c>
      <c r="AA14" s="4">
        <f t="shared" si="7"/>
        <v>29.8</v>
      </c>
      <c r="AB14" s="20">
        <f t="shared" si="10"/>
        <v>0.39262187088274042</v>
      </c>
    </row>
    <row r="15" spans="3:28" x14ac:dyDescent="0.35">
      <c r="C15" s="14">
        <v>7</v>
      </c>
      <c r="D15" s="14">
        <v>3291</v>
      </c>
      <c r="E15" s="14">
        <v>1087</v>
      </c>
      <c r="H15" s="19">
        <v>7</v>
      </c>
      <c r="I15" s="19">
        <f t="shared" si="11"/>
        <v>650</v>
      </c>
      <c r="J15" s="19">
        <f t="shared" si="2"/>
        <v>699</v>
      </c>
      <c r="K15" s="2">
        <f t="shared" si="3"/>
        <v>3291</v>
      </c>
      <c r="L15" s="2">
        <f t="shared" si="0"/>
        <v>1087</v>
      </c>
      <c r="M15" s="21">
        <f t="shared" si="8"/>
        <v>0.33029474323913705</v>
      </c>
      <c r="O15" s="19">
        <f t="shared" si="9"/>
        <v>750</v>
      </c>
      <c r="P15" s="20">
        <f t="shared" si="4"/>
        <v>0.93057283082220743</v>
      </c>
      <c r="Q15" s="5">
        <f>SUM(D17:D$29)</f>
        <v>151876</v>
      </c>
      <c r="R15" s="5">
        <f>SUM(E17:E$29)</f>
        <v>31752</v>
      </c>
      <c r="S15" s="20">
        <f t="shared" si="1"/>
        <v>0.20906529010508573</v>
      </c>
      <c r="V15" s="20">
        <v>0.2</v>
      </c>
      <c r="W15" s="19">
        <v>7</v>
      </c>
      <c r="X15" s="19">
        <f t="shared" si="12"/>
        <v>650</v>
      </c>
      <c r="Y15" s="19">
        <f t="shared" si="5"/>
        <v>699</v>
      </c>
      <c r="Z15" s="4">
        <f t="shared" si="6"/>
        <v>658.2</v>
      </c>
      <c r="AA15" s="4">
        <f t="shared" si="7"/>
        <v>217.4</v>
      </c>
      <c r="AB15" s="20">
        <f t="shared" si="10"/>
        <v>0.33029474323913705</v>
      </c>
    </row>
    <row r="16" spans="3:28" x14ac:dyDescent="0.35">
      <c r="C16" s="14">
        <v>8</v>
      </c>
      <c r="D16" s="14">
        <v>6936</v>
      </c>
      <c r="E16" s="14">
        <v>2146</v>
      </c>
      <c r="H16" s="19">
        <v>8</v>
      </c>
      <c r="I16" s="19">
        <f t="shared" si="11"/>
        <v>700</v>
      </c>
      <c r="J16" s="19">
        <f t="shared" si="2"/>
        <v>749</v>
      </c>
      <c r="K16" s="2">
        <f t="shared" si="3"/>
        <v>6936</v>
      </c>
      <c r="L16" s="2">
        <f t="shared" si="0"/>
        <v>2146</v>
      </c>
      <c r="M16" s="21">
        <f t="shared" si="8"/>
        <v>0.30940023068050748</v>
      </c>
      <c r="O16" s="19">
        <f t="shared" si="9"/>
        <v>800</v>
      </c>
      <c r="P16" s="23">
        <f t="shared" si="4"/>
        <v>0.71131752927264147</v>
      </c>
      <c r="Q16" s="7">
        <f>SUM(D18:D$29)</f>
        <v>116092</v>
      </c>
      <c r="R16" s="7">
        <f>SUM(E18:E$29)</f>
        <v>21697</v>
      </c>
      <c r="S16" s="23">
        <f t="shared" si="1"/>
        <v>0.18689487647727665</v>
      </c>
      <c r="V16" s="20">
        <v>0.2</v>
      </c>
      <c r="W16" s="19">
        <v>8</v>
      </c>
      <c r="X16" s="19">
        <f t="shared" si="12"/>
        <v>700</v>
      </c>
      <c r="Y16" s="19">
        <f t="shared" si="5"/>
        <v>749</v>
      </c>
      <c r="Z16" s="4">
        <f t="shared" si="6"/>
        <v>1387.2</v>
      </c>
      <c r="AA16" s="4">
        <f t="shared" si="7"/>
        <v>429.20000000000005</v>
      </c>
      <c r="AB16" s="20">
        <f t="shared" si="10"/>
        <v>0.30940023068050754</v>
      </c>
    </row>
    <row r="17" spans="3:28" x14ac:dyDescent="0.35">
      <c r="C17" s="14">
        <v>9</v>
      </c>
      <c r="D17" s="14">
        <v>35784</v>
      </c>
      <c r="E17" s="14">
        <v>10055</v>
      </c>
      <c r="H17" s="19">
        <v>9</v>
      </c>
      <c r="I17" s="19">
        <f t="shared" si="11"/>
        <v>750</v>
      </c>
      <c r="J17" s="19">
        <f t="shared" si="2"/>
        <v>799</v>
      </c>
      <c r="K17" s="2">
        <f t="shared" si="3"/>
        <v>35784</v>
      </c>
      <c r="L17" s="2">
        <f t="shared" si="0"/>
        <v>10055</v>
      </c>
      <c r="M17" s="21">
        <f t="shared" si="8"/>
        <v>0.28099150458305389</v>
      </c>
      <c r="O17" s="19">
        <f t="shared" si="9"/>
        <v>850</v>
      </c>
      <c r="P17" s="24">
        <f t="shared" si="4"/>
        <v>0.54777062258359022</v>
      </c>
      <c r="Q17" s="8">
        <f>SUM(D19:D$29)</f>
        <v>89400</v>
      </c>
      <c r="R17" s="8">
        <f>SUM(E19:E$29)</f>
        <v>14985</v>
      </c>
      <c r="S17" s="24">
        <f t="shared" si="1"/>
        <v>0.16761744966442954</v>
      </c>
      <c r="V17" s="20">
        <v>0.2</v>
      </c>
      <c r="W17" s="19">
        <v>9</v>
      </c>
      <c r="X17" s="19">
        <f t="shared" si="12"/>
        <v>750</v>
      </c>
      <c r="Y17" s="19">
        <f t="shared" si="5"/>
        <v>799</v>
      </c>
      <c r="Z17" s="4">
        <f t="shared" si="6"/>
        <v>7156.8</v>
      </c>
      <c r="AA17" s="4">
        <f t="shared" si="7"/>
        <v>2011</v>
      </c>
      <c r="AB17" s="20">
        <f t="shared" si="10"/>
        <v>0.28099150458305389</v>
      </c>
    </row>
    <row r="18" spans="3:28" x14ac:dyDescent="0.35">
      <c r="C18" s="14">
        <v>10</v>
      </c>
      <c r="D18" s="14">
        <v>26692</v>
      </c>
      <c r="E18" s="14">
        <v>6712</v>
      </c>
      <c r="H18" s="19">
        <v>10</v>
      </c>
      <c r="I18" s="19">
        <f t="shared" si="11"/>
        <v>800</v>
      </c>
      <c r="J18" s="19">
        <f t="shared" si="2"/>
        <v>849</v>
      </c>
      <c r="K18" s="2">
        <f t="shared" si="3"/>
        <v>26692</v>
      </c>
      <c r="L18" s="2">
        <f t="shared" si="0"/>
        <v>6712</v>
      </c>
      <c r="M18" s="21">
        <f t="shared" si="8"/>
        <v>0.2514611119436535</v>
      </c>
      <c r="O18" s="19">
        <f t="shared" si="9"/>
        <v>900</v>
      </c>
      <c r="P18" s="25">
        <f t="shared" si="4"/>
        <v>0.43240179649157207</v>
      </c>
      <c r="Q18" s="9">
        <f>SUM(D20:D$29)</f>
        <v>70571</v>
      </c>
      <c r="R18" s="9">
        <f>SUM(E20:E$29)</f>
        <v>10873</v>
      </c>
      <c r="S18" s="25">
        <f t="shared" si="1"/>
        <v>0.15407178586104775</v>
      </c>
      <c r="V18" s="20">
        <v>0.9</v>
      </c>
      <c r="W18" s="19">
        <v>10</v>
      </c>
      <c r="X18" s="19">
        <f t="shared" si="12"/>
        <v>800</v>
      </c>
      <c r="Y18" s="19">
        <f t="shared" si="5"/>
        <v>849</v>
      </c>
      <c r="Z18" s="4">
        <f t="shared" si="6"/>
        <v>24022.799999999999</v>
      </c>
      <c r="AA18" s="4">
        <f t="shared" si="7"/>
        <v>6040.8</v>
      </c>
      <c r="AB18" s="20">
        <f t="shared" si="10"/>
        <v>0.25146111194365356</v>
      </c>
    </row>
    <row r="19" spans="3:28" x14ac:dyDescent="0.35">
      <c r="C19" s="14">
        <v>11</v>
      </c>
      <c r="D19" s="14">
        <v>18829</v>
      </c>
      <c r="E19" s="14">
        <v>4112</v>
      </c>
      <c r="H19" s="19">
        <v>11</v>
      </c>
      <c r="I19" s="19">
        <f t="shared" si="11"/>
        <v>850</v>
      </c>
      <c r="J19" s="19">
        <f t="shared" si="2"/>
        <v>899</v>
      </c>
      <c r="K19" s="2">
        <f t="shared" si="3"/>
        <v>18829</v>
      </c>
      <c r="L19" s="2">
        <f t="shared" si="0"/>
        <v>4112</v>
      </c>
      <c r="M19" s="21">
        <f t="shared" si="8"/>
        <v>0.21838653141430772</v>
      </c>
      <c r="O19" s="19">
        <f t="shared" si="9"/>
        <v>950</v>
      </c>
      <c r="P19" s="20">
        <f t="shared" si="4"/>
        <v>0.26742112777025495</v>
      </c>
      <c r="Q19" s="5">
        <f>SUM(D21:D$29)</f>
        <v>43645</v>
      </c>
      <c r="R19" s="5">
        <f>SUM(E21:E$29)</f>
        <v>5982</v>
      </c>
      <c r="S19" s="20">
        <f t="shared" si="1"/>
        <v>0.13706037346775118</v>
      </c>
      <c r="V19" s="20">
        <v>1</v>
      </c>
      <c r="W19" s="19">
        <v>11</v>
      </c>
      <c r="X19" s="19">
        <f t="shared" si="12"/>
        <v>850</v>
      </c>
      <c r="Y19" s="19">
        <f t="shared" si="5"/>
        <v>899</v>
      </c>
      <c r="Z19" s="4">
        <f t="shared" si="6"/>
        <v>18829</v>
      </c>
      <c r="AA19" s="4">
        <f t="shared" si="7"/>
        <v>4112</v>
      </c>
      <c r="AB19" s="20">
        <f t="shared" si="10"/>
        <v>0.21838653141430772</v>
      </c>
    </row>
    <row r="20" spans="3:28" x14ac:dyDescent="0.35">
      <c r="C20" s="14">
        <v>12</v>
      </c>
      <c r="D20" s="14">
        <v>26926</v>
      </c>
      <c r="E20" s="14">
        <v>4891</v>
      </c>
      <c r="H20" s="19">
        <v>12</v>
      </c>
      <c r="I20" s="19">
        <f t="shared" si="11"/>
        <v>900</v>
      </c>
      <c r="J20" s="19">
        <f t="shared" si="2"/>
        <v>949</v>
      </c>
      <c r="K20" s="2">
        <f t="shared" si="3"/>
        <v>26926</v>
      </c>
      <c r="L20" s="2">
        <f t="shared" si="0"/>
        <v>4891</v>
      </c>
      <c r="M20" s="21">
        <f t="shared" si="8"/>
        <v>0.18164599272079032</v>
      </c>
      <c r="V20" s="20">
        <v>1</v>
      </c>
      <c r="W20" s="19">
        <v>12</v>
      </c>
      <c r="X20" s="19">
        <f t="shared" si="12"/>
        <v>900</v>
      </c>
      <c r="Y20" s="19">
        <f t="shared" si="5"/>
        <v>949</v>
      </c>
      <c r="Z20" s="4">
        <f t="shared" si="6"/>
        <v>26926</v>
      </c>
      <c r="AA20" s="4">
        <f t="shared" si="7"/>
        <v>4891</v>
      </c>
      <c r="AB20" s="20">
        <f t="shared" si="10"/>
        <v>0.18164599272079032</v>
      </c>
    </row>
    <row r="21" spans="3:28" x14ac:dyDescent="0.35">
      <c r="C21" s="14">
        <v>13</v>
      </c>
      <c r="D21" s="14">
        <v>16892</v>
      </c>
      <c r="E21" s="14">
        <v>2690</v>
      </c>
      <c r="H21" s="19">
        <v>13</v>
      </c>
      <c r="I21" s="19">
        <f t="shared" si="11"/>
        <v>950</v>
      </c>
      <c r="J21" s="19">
        <f t="shared" si="2"/>
        <v>999</v>
      </c>
      <c r="K21" s="2">
        <f t="shared" si="3"/>
        <v>16892</v>
      </c>
      <c r="L21" s="2">
        <f t="shared" si="0"/>
        <v>2690</v>
      </c>
      <c r="M21" s="21">
        <f t="shared" si="8"/>
        <v>0.15924698081932276</v>
      </c>
      <c r="V21" s="20">
        <v>1</v>
      </c>
      <c r="W21" s="19">
        <v>13</v>
      </c>
      <c r="X21" s="19">
        <f t="shared" si="12"/>
        <v>950</v>
      </c>
      <c r="Y21" s="19">
        <f t="shared" si="5"/>
        <v>999</v>
      </c>
      <c r="Z21" s="4">
        <f t="shared" si="6"/>
        <v>16892</v>
      </c>
      <c r="AA21" s="4">
        <f t="shared" si="7"/>
        <v>2690</v>
      </c>
      <c r="AB21" s="20">
        <f t="shared" si="10"/>
        <v>0.15924698081932276</v>
      </c>
    </row>
    <row r="22" spans="3:28" x14ac:dyDescent="0.35">
      <c r="C22" s="14">
        <v>14</v>
      </c>
      <c r="D22" s="14">
        <v>13791</v>
      </c>
      <c r="E22" s="14">
        <v>1869</v>
      </c>
      <c r="H22" s="19">
        <v>14</v>
      </c>
      <c r="I22" s="19">
        <f t="shared" si="11"/>
        <v>1000</v>
      </c>
      <c r="J22" s="19">
        <f t="shared" si="2"/>
        <v>1049</v>
      </c>
      <c r="K22" s="2">
        <f t="shared" si="3"/>
        <v>13791</v>
      </c>
      <c r="L22" s="2">
        <f t="shared" si="0"/>
        <v>1869</v>
      </c>
      <c r="M22" s="21">
        <f t="shared" si="8"/>
        <v>0.13552316728301067</v>
      </c>
      <c r="O22" s="3" t="s">
        <v>7</v>
      </c>
      <c r="P22" s="3" t="s">
        <v>12</v>
      </c>
      <c r="Q22" s="3" t="s">
        <v>4</v>
      </c>
      <c r="R22" s="3" t="s">
        <v>5</v>
      </c>
      <c r="S22" s="3" t="s">
        <v>6</v>
      </c>
      <c r="V22" s="20">
        <v>1</v>
      </c>
      <c r="W22" s="19">
        <v>14</v>
      </c>
      <c r="X22" s="19">
        <f t="shared" si="12"/>
        <v>1000</v>
      </c>
      <c r="Y22" s="19">
        <f t="shared" si="5"/>
        <v>1049</v>
      </c>
      <c r="Z22" s="4">
        <f t="shared" si="6"/>
        <v>13791</v>
      </c>
      <c r="AA22" s="4">
        <f t="shared" si="7"/>
        <v>1869</v>
      </c>
      <c r="AB22" s="20">
        <f t="shared" si="10"/>
        <v>0.13552316728301067</v>
      </c>
    </row>
    <row r="23" spans="3:28" x14ac:dyDescent="0.35">
      <c r="C23" s="14">
        <v>15</v>
      </c>
      <c r="D23" s="14">
        <v>6293</v>
      </c>
      <c r="E23" s="14">
        <v>751</v>
      </c>
      <c r="H23" s="19">
        <v>15</v>
      </c>
      <c r="I23" s="19">
        <f t="shared" si="11"/>
        <v>1050</v>
      </c>
      <c r="J23" s="19">
        <f t="shared" si="2"/>
        <v>1099</v>
      </c>
      <c r="K23" s="2">
        <f t="shared" si="3"/>
        <v>6293</v>
      </c>
      <c r="L23" s="2">
        <f t="shared" si="0"/>
        <v>751</v>
      </c>
      <c r="M23" s="21">
        <f t="shared" si="8"/>
        <v>0.11933894803750199</v>
      </c>
      <c r="O23" s="19">
        <v>500</v>
      </c>
      <c r="P23" s="22">
        <v>0.99980392997849354</v>
      </c>
      <c r="Q23" s="6">
        <v>163175</v>
      </c>
      <c r="R23" s="6">
        <v>35413</v>
      </c>
      <c r="S23" s="22">
        <v>0.2170246667688065</v>
      </c>
      <c r="V23" s="20">
        <v>1</v>
      </c>
      <c r="W23" s="19">
        <v>15</v>
      </c>
      <c r="X23" s="19">
        <f t="shared" si="12"/>
        <v>1050</v>
      </c>
      <c r="Y23" s="19">
        <f t="shared" si="5"/>
        <v>1099</v>
      </c>
      <c r="Z23" s="4">
        <f t="shared" si="6"/>
        <v>6293</v>
      </c>
      <c r="AA23" s="4">
        <f t="shared" si="7"/>
        <v>751</v>
      </c>
      <c r="AB23" s="20">
        <f t="shared" si="10"/>
        <v>0.11933894803750199</v>
      </c>
    </row>
    <row r="24" spans="3:28" x14ac:dyDescent="0.35">
      <c r="C24" s="14">
        <v>16</v>
      </c>
      <c r="D24" s="14">
        <v>3034</v>
      </c>
      <c r="E24" s="14">
        <v>341</v>
      </c>
      <c r="H24" s="19">
        <v>16</v>
      </c>
      <c r="I24" s="19">
        <f t="shared" si="11"/>
        <v>1100</v>
      </c>
      <c r="J24" s="19">
        <f t="shared" si="2"/>
        <v>1149</v>
      </c>
      <c r="K24" s="2">
        <f t="shared" si="3"/>
        <v>3034</v>
      </c>
      <c r="L24" s="2">
        <f t="shared" si="0"/>
        <v>341</v>
      </c>
      <c r="M24" s="21">
        <f t="shared" si="8"/>
        <v>0.11239288068556361</v>
      </c>
      <c r="O24" s="19">
        <v>700</v>
      </c>
      <c r="P24" s="20">
        <v>0.97307100798372614</v>
      </c>
      <c r="Q24" s="5">
        <v>158812</v>
      </c>
      <c r="R24" s="5">
        <v>33898</v>
      </c>
      <c r="S24" s="20">
        <v>0.21344734654811978</v>
      </c>
      <c r="V24" s="20">
        <v>1</v>
      </c>
      <c r="W24" s="19">
        <v>16</v>
      </c>
      <c r="X24" s="19">
        <f t="shared" si="12"/>
        <v>1100</v>
      </c>
      <c r="Y24" s="19">
        <f t="shared" si="5"/>
        <v>1149</v>
      </c>
      <c r="Z24" s="4">
        <f t="shared" si="6"/>
        <v>3034</v>
      </c>
      <c r="AA24" s="4">
        <f t="shared" si="7"/>
        <v>341</v>
      </c>
      <c r="AB24" s="20">
        <f t="shared" si="10"/>
        <v>0.11239288068556361</v>
      </c>
    </row>
    <row r="25" spans="3:28" x14ac:dyDescent="0.35">
      <c r="C25" s="14">
        <v>17</v>
      </c>
      <c r="D25" s="14">
        <v>2496</v>
      </c>
      <c r="E25" s="14">
        <v>238</v>
      </c>
      <c r="H25" s="26">
        <v>17</v>
      </c>
      <c r="I25" s="19">
        <f t="shared" si="11"/>
        <v>1150</v>
      </c>
      <c r="J25" s="19">
        <f>I26-1</f>
        <v>1199</v>
      </c>
      <c r="K25" s="2">
        <f t="shared" si="3"/>
        <v>2496</v>
      </c>
      <c r="L25" s="2">
        <f t="shared" si="0"/>
        <v>238</v>
      </c>
      <c r="M25" s="21">
        <f t="shared" si="8"/>
        <v>9.5352564102564097E-2</v>
      </c>
      <c r="O25" s="19">
        <v>800</v>
      </c>
      <c r="P25" s="23">
        <v>0.71131752927264147</v>
      </c>
      <c r="Q25" s="7">
        <v>116092</v>
      </c>
      <c r="R25" s="7">
        <v>21697</v>
      </c>
      <c r="S25" s="23">
        <v>0.18689487647727665</v>
      </c>
      <c r="V25" s="20">
        <v>1</v>
      </c>
      <c r="W25" s="26">
        <v>17</v>
      </c>
      <c r="X25" s="19">
        <f t="shared" si="12"/>
        <v>1150</v>
      </c>
      <c r="Y25" s="19">
        <f>X26-1</f>
        <v>1199</v>
      </c>
      <c r="Z25" s="4">
        <f t="shared" si="6"/>
        <v>2496</v>
      </c>
      <c r="AA25" s="4">
        <f t="shared" si="7"/>
        <v>238</v>
      </c>
      <c r="AB25" s="20">
        <f t="shared" si="10"/>
        <v>9.5352564102564097E-2</v>
      </c>
    </row>
    <row r="26" spans="3:28" x14ac:dyDescent="0.35">
      <c r="C26" s="14">
        <v>18</v>
      </c>
      <c r="D26" s="14">
        <v>930</v>
      </c>
      <c r="E26" s="14">
        <v>81</v>
      </c>
      <c r="H26" s="19">
        <v>18</v>
      </c>
      <c r="I26" s="19">
        <f>I25+50</f>
        <v>1200</v>
      </c>
      <c r="J26" s="19">
        <f t="shared" ref="J26:J27" si="13">I27-1</f>
        <v>1249</v>
      </c>
      <c r="K26" s="2">
        <f t="shared" si="3"/>
        <v>930</v>
      </c>
      <c r="L26" s="2">
        <f t="shared" si="0"/>
        <v>81</v>
      </c>
      <c r="M26" s="21">
        <f t="shared" si="8"/>
        <v>8.7096774193548387E-2</v>
      </c>
      <c r="O26" s="19">
        <v>850</v>
      </c>
      <c r="P26" s="24">
        <v>0.54777062258359022</v>
      </c>
      <c r="Q26" s="8">
        <v>89400</v>
      </c>
      <c r="R26" s="8">
        <v>14985</v>
      </c>
      <c r="S26" s="24">
        <v>0.16761744966442954</v>
      </c>
      <c r="V26" s="20">
        <v>1</v>
      </c>
      <c r="W26" s="19">
        <v>18</v>
      </c>
      <c r="X26" s="19">
        <f>X25+50</f>
        <v>1200</v>
      </c>
      <c r="Y26" s="19">
        <f t="shared" ref="Y26:Y27" si="14">X27-1</f>
        <v>1249</v>
      </c>
      <c r="Z26" s="4">
        <f t="shared" si="6"/>
        <v>930</v>
      </c>
      <c r="AA26" s="4">
        <f t="shared" si="7"/>
        <v>81</v>
      </c>
      <c r="AB26" s="20">
        <f t="shared" si="10"/>
        <v>8.7096774193548387E-2</v>
      </c>
    </row>
    <row r="27" spans="3:28" x14ac:dyDescent="0.35">
      <c r="C27" s="14">
        <v>19</v>
      </c>
      <c r="D27" s="14">
        <v>106</v>
      </c>
      <c r="E27" s="14">
        <v>7</v>
      </c>
      <c r="H27" s="19">
        <v>19</v>
      </c>
      <c r="I27" s="19">
        <f t="shared" ref="I27:I28" si="15">I26+50</f>
        <v>1250</v>
      </c>
      <c r="J27" s="19">
        <f t="shared" si="13"/>
        <v>1299</v>
      </c>
      <c r="K27" s="2">
        <f t="shared" si="3"/>
        <v>106</v>
      </c>
      <c r="L27" s="2">
        <f t="shared" si="0"/>
        <v>7</v>
      </c>
      <c r="M27" s="21">
        <f t="shared" si="8"/>
        <v>6.6037735849056603E-2</v>
      </c>
      <c r="O27" s="19">
        <v>900</v>
      </c>
      <c r="P27" s="25">
        <v>0.43240179649157207</v>
      </c>
      <c r="Q27" s="9">
        <v>70571</v>
      </c>
      <c r="R27" s="9">
        <v>10873</v>
      </c>
      <c r="S27" s="25">
        <v>0.15407178586104775</v>
      </c>
      <c r="V27" s="20">
        <v>1</v>
      </c>
      <c r="W27" s="19">
        <v>19</v>
      </c>
      <c r="X27" s="19">
        <f t="shared" ref="X27:X28" si="16">X26+50</f>
        <v>1250</v>
      </c>
      <c r="Y27" s="19">
        <f t="shared" si="14"/>
        <v>1299</v>
      </c>
      <c r="Z27" s="4">
        <f t="shared" si="6"/>
        <v>106</v>
      </c>
      <c r="AA27" s="4">
        <f t="shared" si="7"/>
        <v>7</v>
      </c>
      <c r="AB27" s="20">
        <f t="shared" si="10"/>
        <v>6.6037735849056603E-2</v>
      </c>
    </row>
    <row r="28" spans="3:28" x14ac:dyDescent="0.35">
      <c r="C28" s="14">
        <v>20</v>
      </c>
      <c r="D28" s="14">
        <v>103</v>
      </c>
      <c r="E28" s="14">
        <v>5</v>
      </c>
      <c r="H28" s="19">
        <v>20</v>
      </c>
      <c r="I28" s="19">
        <f t="shared" si="15"/>
        <v>1300</v>
      </c>
      <c r="J28" s="19">
        <v>1350</v>
      </c>
      <c r="K28" s="2">
        <f t="shared" si="3"/>
        <v>103</v>
      </c>
      <c r="L28" s="2">
        <f t="shared" si="0"/>
        <v>5</v>
      </c>
      <c r="M28" s="21">
        <f t="shared" si="8"/>
        <v>4.8543689320388349E-2</v>
      </c>
      <c r="O28" s="19">
        <v>950</v>
      </c>
      <c r="P28" s="20">
        <v>0.26742112777025495</v>
      </c>
      <c r="Q28" s="5">
        <v>43645</v>
      </c>
      <c r="R28" s="5">
        <v>5982</v>
      </c>
      <c r="S28" s="20">
        <v>0.13706037346775118</v>
      </c>
      <c r="V28" s="20">
        <v>1</v>
      </c>
      <c r="W28" s="19">
        <v>20</v>
      </c>
      <c r="X28" s="19">
        <f t="shared" si="16"/>
        <v>1300</v>
      </c>
      <c r="Y28" s="19">
        <v>1350</v>
      </c>
      <c r="Z28" s="4">
        <f t="shared" si="6"/>
        <v>103</v>
      </c>
      <c r="AA28" s="4">
        <f t="shared" si="7"/>
        <v>5</v>
      </c>
      <c r="AB28" s="20">
        <f t="shared" si="10"/>
        <v>4.8543689320388349E-2</v>
      </c>
    </row>
    <row r="29" spans="3:28" x14ac:dyDescent="0.35">
      <c r="C29" s="14">
        <v>21</v>
      </c>
      <c r="H29" s="32" t="s">
        <v>8</v>
      </c>
      <c r="I29" s="32"/>
      <c r="J29" s="32"/>
      <c r="K29" s="4">
        <f>SUM(K9:K28)</f>
        <v>163207</v>
      </c>
      <c r="L29" s="10">
        <f>SUM(L9:L28)</f>
        <v>35428</v>
      </c>
      <c r="W29" s="32" t="s">
        <v>8</v>
      </c>
      <c r="X29" s="32"/>
      <c r="Y29" s="32"/>
      <c r="Z29" s="4">
        <f>SUM(Z9:Z28)</f>
        <v>122735</v>
      </c>
      <c r="AA29" s="10">
        <f>SUM(AA9:AA28)</f>
        <v>23727.7</v>
      </c>
    </row>
    <row r="30" spans="3:28" x14ac:dyDescent="0.35">
      <c r="H30" s="32" t="s">
        <v>15</v>
      </c>
      <c r="I30" s="32"/>
      <c r="J30" s="32"/>
      <c r="K30" s="11">
        <f>K29/SUM(D9:D28)</f>
        <v>1</v>
      </c>
      <c r="W30" s="32" t="s">
        <v>15</v>
      </c>
      <c r="X30" s="32"/>
      <c r="Y30" s="32"/>
      <c r="Z30" s="11">
        <f>Z29/K29</f>
        <v>0.75202044029974202</v>
      </c>
    </row>
    <row r="31" spans="3:28" x14ac:dyDescent="0.35">
      <c r="H31" s="32" t="s">
        <v>16</v>
      </c>
      <c r="I31" s="32"/>
      <c r="J31" s="32"/>
      <c r="K31" s="20">
        <f>L29/K29</f>
        <v>0.21707402256030686</v>
      </c>
      <c r="W31" s="32" t="s">
        <v>16</v>
      </c>
      <c r="X31" s="32"/>
      <c r="Y31" s="32"/>
      <c r="Z31" s="20">
        <f>AA29/Z29</f>
        <v>0.19332464252250786</v>
      </c>
    </row>
  </sheetData>
  <mergeCells count="8">
    <mergeCell ref="H7:J7"/>
    <mergeCell ref="W7:Y7"/>
    <mergeCell ref="H29:J29"/>
    <mergeCell ref="H30:J30"/>
    <mergeCell ref="H31:J31"/>
    <mergeCell ref="W29:Y29"/>
    <mergeCell ref="W30:Y30"/>
    <mergeCell ref="W31:Y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4CF7-D72F-450F-8CAB-4B4FADFBEED4}">
  <dimension ref="C2:AB31"/>
  <sheetViews>
    <sheetView showGridLines="0" tabSelected="1" zoomScale="70" zoomScaleNormal="70" workbookViewId="0">
      <selection activeCell="F5" sqref="F5"/>
    </sheetView>
  </sheetViews>
  <sheetFormatPr defaultRowHeight="14.5" x14ac:dyDescent="0.35"/>
  <cols>
    <col min="1" max="1" width="8.7265625" style="13"/>
    <col min="2" max="2" width="8.81640625" style="13" bestFit="1" customWidth="1"/>
    <col min="3" max="3" width="16.7265625" style="13" bestFit="1" customWidth="1"/>
    <col min="4" max="4" width="12.6328125" style="13" bestFit="1" customWidth="1"/>
    <col min="5" max="5" width="10.1796875" style="13" bestFit="1" customWidth="1"/>
    <col min="6" max="6" width="8.81640625" style="13" bestFit="1" customWidth="1"/>
    <col min="7" max="7" width="10.81640625" style="13" customWidth="1"/>
    <col min="8" max="8" width="7.36328125" style="13" customWidth="1"/>
    <col min="9" max="9" width="6.453125" style="13" customWidth="1"/>
    <col min="10" max="10" width="7" style="13" customWidth="1"/>
    <col min="11" max="11" width="10.26953125" style="13" bestFit="1" customWidth="1"/>
    <col min="12" max="12" width="9.1796875" style="13" bestFit="1" customWidth="1"/>
    <col min="13" max="13" width="8" style="13" bestFit="1" customWidth="1"/>
    <col min="14" max="14" width="8.7265625" style="13"/>
    <col min="15" max="15" width="9.1796875" style="13" customWidth="1"/>
    <col min="16" max="16" width="10.90625" style="13" bestFit="1" customWidth="1"/>
    <col min="17" max="19" width="9.1796875" style="13" customWidth="1"/>
    <col min="20" max="21" width="8.81640625" style="13" customWidth="1"/>
    <col min="22" max="22" width="11" style="13" bestFit="1" customWidth="1"/>
    <col min="23" max="23" width="8.54296875" style="13" bestFit="1" customWidth="1"/>
    <col min="24" max="25" width="5.81640625" style="13" bestFit="1" customWidth="1"/>
    <col min="26" max="26" width="10.1796875" style="13" bestFit="1" customWidth="1"/>
    <col min="27" max="27" width="9.08984375" style="13" bestFit="1" customWidth="1"/>
    <col min="28" max="28" width="7.90625" style="13" bestFit="1" customWidth="1"/>
    <col min="29" max="16384" width="8.7265625" style="13"/>
  </cols>
  <sheetData>
    <row r="2" spans="3:28" x14ac:dyDescent="0.35">
      <c r="C2" s="14" t="s">
        <v>1</v>
      </c>
      <c r="D2" s="15">
        <v>500</v>
      </c>
    </row>
    <row r="3" spans="3:28" x14ac:dyDescent="0.35">
      <c r="C3" s="14" t="s">
        <v>2</v>
      </c>
      <c r="D3" s="15">
        <v>1</v>
      </c>
      <c r="E3" s="16">
        <v>1</v>
      </c>
      <c r="F3" s="17">
        <v>0.5</v>
      </c>
    </row>
    <row r="4" spans="3:28" x14ac:dyDescent="0.35">
      <c r="C4" s="14" t="s">
        <v>3</v>
      </c>
      <c r="D4" s="15">
        <v>200</v>
      </c>
    </row>
    <row r="5" spans="3:28" x14ac:dyDescent="0.35">
      <c r="O5" s="28" t="s">
        <v>13</v>
      </c>
      <c r="V5" s="28" t="s">
        <v>14</v>
      </c>
    </row>
    <row r="6" spans="3:28" x14ac:dyDescent="0.35">
      <c r="C6" s="27" t="s">
        <v>18</v>
      </c>
    </row>
    <row r="7" spans="3:28" x14ac:dyDescent="0.35">
      <c r="H7" s="29" t="s">
        <v>0</v>
      </c>
      <c r="I7" s="30"/>
      <c r="J7" s="31"/>
      <c r="W7" s="29" t="s">
        <v>0</v>
      </c>
      <c r="X7" s="30"/>
      <c r="Y7" s="31"/>
    </row>
    <row r="8" spans="3:28" x14ac:dyDescent="0.35">
      <c r="C8" s="1" t="s">
        <v>19</v>
      </c>
      <c r="D8" s="1" t="s">
        <v>4</v>
      </c>
      <c r="E8" s="1" t="s">
        <v>5</v>
      </c>
      <c r="H8" s="3" t="s">
        <v>9</v>
      </c>
      <c r="I8" s="3" t="s">
        <v>10</v>
      </c>
      <c r="J8" s="3" t="s">
        <v>11</v>
      </c>
      <c r="K8" s="3" t="s">
        <v>4</v>
      </c>
      <c r="L8" s="3" t="s">
        <v>5</v>
      </c>
      <c r="M8" s="3" t="s">
        <v>17</v>
      </c>
      <c r="O8" s="3" t="s">
        <v>7</v>
      </c>
      <c r="P8" s="3" t="s">
        <v>12</v>
      </c>
      <c r="Q8" s="3" t="s">
        <v>4</v>
      </c>
      <c r="R8" s="3" t="s">
        <v>5</v>
      </c>
      <c r="S8" s="3" t="s">
        <v>6</v>
      </c>
      <c r="V8" s="3" t="s">
        <v>12</v>
      </c>
      <c r="W8" s="12" t="s">
        <v>9</v>
      </c>
      <c r="X8" s="12" t="s">
        <v>10</v>
      </c>
      <c r="Y8" s="12" t="s">
        <v>11</v>
      </c>
      <c r="Z8" s="12" t="s">
        <v>4</v>
      </c>
      <c r="AA8" s="12" t="s">
        <v>5</v>
      </c>
      <c r="AB8" s="12" t="s">
        <v>6</v>
      </c>
    </row>
    <row r="9" spans="3:28" x14ac:dyDescent="0.35">
      <c r="C9" s="14">
        <v>1</v>
      </c>
      <c r="D9" s="14">
        <v>0</v>
      </c>
      <c r="E9" s="14">
        <v>0</v>
      </c>
      <c r="H9" s="18">
        <v>1</v>
      </c>
      <c r="I9" s="19">
        <v>0</v>
      </c>
      <c r="J9" s="19">
        <f>I10-1</f>
        <v>399</v>
      </c>
      <c r="K9" s="2">
        <f t="shared" ref="K9:K28" si="0">D9</f>
        <v>0</v>
      </c>
      <c r="L9" s="2">
        <f t="shared" ref="L9:L28" si="1">E9</f>
        <v>0</v>
      </c>
      <c r="M9" s="14"/>
      <c r="O9" s="19">
        <v>400</v>
      </c>
      <c r="P9" s="20">
        <v>1</v>
      </c>
      <c r="Q9" s="5">
        <f>SUM(D9:D29)</f>
        <v>69947</v>
      </c>
      <c r="R9" s="5">
        <f>SUM(E9:E29)</f>
        <v>15183</v>
      </c>
      <c r="S9" s="20">
        <f t="shared" ref="S9:S19" si="2">R9/Q9</f>
        <v>0.21706434872117461</v>
      </c>
      <c r="V9" s="20">
        <v>0</v>
      </c>
      <c r="W9" s="18">
        <v>1</v>
      </c>
      <c r="X9" s="19">
        <v>0</v>
      </c>
      <c r="Y9" s="19">
        <f>X10-1</f>
        <v>399</v>
      </c>
      <c r="Z9" s="4">
        <f>K9*$V9</f>
        <v>0</v>
      </c>
      <c r="AA9" s="4">
        <f>L9*$V9</f>
        <v>0</v>
      </c>
      <c r="AB9" s="19"/>
    </row>
    <row r="10" spans="3:28" x14ac:dyDescent="0.35">
      <c r="C10" s="14">
        <v>2</v>
      </c>
      <c r="D10" s="14">
        <v>5</v>
      </c>
      <c r="E10" s="14">
        <v>2</v>
      </c>
      <c r="H10" s="19">
        <v>2</v>
      </c>
      <c r="I10" s="19">
        <v>400</v>
      </c>
      <c r="J10" s="19">
        <f t="shared" ref="J10:J24" si="3">I11-1</f>
        <v>449</v>
      </c>
      <c r="K10" s="2">
        <f t="shared" si="0"/>
        <v>5</v>
      </c>
      <c r="L10" s="2">
        <f t="shared" si="1"/>
        <v>2</v>
      </c>
      <c r="M10" s="21">
        <f>L10/K10</f>
        <v>0.4</v>
      </c>
      <c r="O10" s="19">
        <v>500</v>
      </c>
      <c r="P10" s="22">
        <f t="shared" ref="P10:P19" si="4">Q10/$Q$9</f>
        <v>0.9997283657626489</v>
      </c>
      <c r="Q10" s="6">
        <f>SUM(D12:D$29)</f>
        <v>69928</v>
      </c>
      <c r="R10" s="6">
        <f>SUM(E12:E$29)</f>
        <v>15177</v>
      </c>
      <c r="S10" s="22">
        <f t="shared" si="2"/>
        <v>0.2170375243107196</v>
      </c>
      <c r="V10" s="20">
        <v>0</v>
      </c>
      <c r="W10" s="19">
        <v>2</v>
      </c>
      <c r="X10" s="19">
        <v>400</v>
      </c>
      <c r="Y10" s="19">
        <f t="shared" ref="Y10:Y24" si="5">X11-1</f>
        <v>449</v>
      </c>
      <c r="Z10" s="4">
        <f t="shared" ref="Z10:AA28" si="6">K10*$V10</f>
        <v>0</v>
      </c>
      <c r="AA10" s="4">
        <f t="shared" si="6"/>
        <v>0</v>
      </c>
      <c r="AB10" s="20"/>
    </row>
    <row r="11" spans="3:28" x14ac:dyDescent="0.35">
      <c r="C11" s="14">
        <v>3</v>
      </c>
      <c r="D11" s="14">
        <v>14</v>
      </c>
      <c r="E11" s="14">
        <v>4</v>
      </c>
      <c r="H11" s="19">
        <v>3</v>
      </c>
      <c r="I11" s="19">
        <f>I10+50</f>
        <v>450</v>
      </c>
      <c r="J11" s="19">
        <f t="shared" si="3"/>
        <v>499</v>
      </c>
      <c r="K11" s="2">
        <f t="shared" si="0"/>
        <v>14</v>
      </c>
      <c r="L11" s="2">
        <f t="shared" si="1"/>
        <v>4</v>
      </c>
      <c r="M11" s="21">
        <f t="shared" ref="M11:M28" si="7">L11/K11</f>
        <v>0.2857142857142857</v>
      </c>
      <c r="O11" s="19">
        <f t="shared" ref="O11:O19" si="8">O10+50</f>
        <v>550</v>
      </c>
      <c r="P11" s="20">
        <f t="shared" si="4"/>
        <v>0.99888486997297954</v>
      </c>
      <c r="Q11" s="5">
        <f>SUM(D13:D$29)</f>
        <v>69869</v>
      </c>
      <c r="R11" s="5">
        <f>SUM(E13:E$29)</f>
        <v>15149</v>
      </c>
      <c r="S11" s="20">
        <f t="shared" si="2"/>
        <v>0.21682004894874693</v>
      </c>
      <c r="V11" s="20">
        <v>0.1</v>
      </c>
      <c r="W11" s="19">
        <v>3</v>
      </c>
      <c r="X11" s="19">
        <f>X10+50</f>
        <v>450</v>
      </c>
      <c r="Y11" s="19">
        <f t="shared" si="5"/>
        <v>499</v>
      </c>
      <c r="Z11" s="4">
        <f t="shared" si="6"/>
        <v>1.4000000000000001</v>
      </c>
      <c r="AA11" s="4">
        <f t="shared" si="6"/>
        <v>0.4</v>
      </c>
      <c r="AB11" s="20">
        <f t="shared" ref="AB11:AB28" si="9">AA11/Z11</f>
        <v>0.2857142857142857</v>
      </c>
    </row>
    <row r="12" spans="3:28" x14ac:dyDescent="0.35">
      <c r="C12" s="14">
        <v>4</v>
      </c>
      <c r="D12" s="14">
        <v>59</v>
      </c>
      <c r="E12" s="14">
        <v>28</v>
      </c>
      <c r="H12" s="19">
        <v>4</v>
      </c>
      <c r="I12" s="19">
        <f t="shared" ref="I12:I25" si="10">I11+50</f>
        <v>500</v>
      </c>
      <c r="J12" s="19">
        <f t="shared" si="3"/>
        <v>549</v>
      </c>
      <c r="K12" s="2">
        <f t="shared" si="0"/>
        <v>59</v>
      </c>
      <c r="L12" s="2">
        <f t="shared" si="1"/>
        <v>28</v>
      </c>
      <c r="M12" s="21">
        <f t="shared" si="7"/>
        <v>0.47457627118644069</v>
      </c>
      <c r="O12" s="19">
        <f t="shared" si="8"/>
        <v>600</v>
      </c>
      <c r="P12" s="20">
        <f t="shared" si="4"/>
        <v>0.99749810570860797</v>
      </c>
      <c r="Q12" s="5">
        <f>SUM(D14:D$29)</f>
        <v>69772</v>
      </c>
      <c r="R12" s="5">
        <f>SUM(E14:E$29)</f>
        <v>15120</v>
      </c>
      <c r="S12" s="20">
        <f t="shared" si="2"/>
        <v>0.21670584188499684</v>
      </c>
      <c r="V12" s="20">
        <v>0.1</v>
      </c>
      <c r="W12" s="19">
        <v>4</v>
      </c>
      <c r="X12" s="19">
        <f t="shared" ref="X12:X25" si="11">X11+50</f>
        <v>500</v>
      </c>
      <c r="Y12" s="19">
        <f t="shared" si="5"/>
        <v>549</v>
      </c>
      <c r="Z12" s="4">
        <f t="shared" si="6"/>
        <v>5.9</v>
      </c>
      <c r="AA12" s="4">
        <f t="shared" si="6"/>
        <v>2.8000000000000003</v>
      </c>
      <c r="AB12" s="20">
        <f t="shared" si="9"/>
        <v>0.47457627118644069</v>
      </c>
    </row>
    <row r="13" spans="3:28" x14ac:dyDescent="0.35">
      <c r="C13" s="14">
        <v>5</v>
      </c>
      <c r="D13" s="14">
        <v>97</v>
      </c>
      <c r="E13" s="14">
        <v>29</v>
      </c>
      <c r="H13" s="19">
        <v>5</v>
      </c>
      <c r="I13" s="19">
        <f t="shared" si="10"/>
        <v>550</v>
      </c>
      <c r="J13" s="19">
        <f t="shared" si="3"/>
        <v>599</v>
      </c>
      <c r="K13" s="2">
        <f t="shared" si="0"/>
        <v>97</v>
      </c>
      <c r="L13" s="2">
        <f t="shared" si="1"/>
        <v>29</v>
      </c>
      <c r="M13" s="21">
        <f t="shared" si="7"/>
        <v>0.29896907216494845</v>
      </c>
      <c r="O13" s="19">
        <f t="shared" si="8"/>
        <v>650</v>
      </c>
      <c r="P13" s="20">
        <f t="shared" si="4"/>
        <v>0.99306617867814206</v>
      </c>
      <c r="Q13" s="5">
        <f>SUM(D15:D$29)</f>
        <v>69462</v>
      </c>
      <c r="R13" s="5">
        <f>SUM(E15:E$29)</f>
        <v>14995</v>
      </c>
      <c r="S13" s="20">
        <f t="shared" si="2"/>
        <v>0.21587342719760444</v>
      </c>
      <c r="V13" s="20">
        <v>0.1</v>
      </c>
      <c r="W13" s="19">
        <v>5</v>
      </c>
      <c r="X13" s="19">
        <f t="shared" si="11"/>
        <v>550</v>
      </c>
      <c r="Y13" s="19">
        <f t="shared" si="5"/>
        <v>599</v>
      </c>
      <c r="Z13" s="4">
        <f t="shared" si="6"/>
        <v>9.7000000000000011</v>
      </c>
      <c r="AA13" s="4">
        <f t="shared" si="6"/>
        <v>2.9000000000000004</v>
      </c>
      <c r="AB13" s="20">
        <f t="shared" si="9"/>
        <v>0.29896907216494845</v>
      </c>
    </row>
    <row r="14" spans="3:28" x14ac:dyDescent="0.35">
      <c r="C14" s="14">
        <v>6</v>
      </c>
      <c r="D14" s="14">
        <v>310</v>
      </c>
      <c r="E14" s="14">
        <v>125</v>
      </c>
      <c r="H14" s="19">
        <v>6</v>
      </c>
      <c r="I14" s="19">
        <f t="shared" si="10"/>
        <v>600</v>
      </c>
      <c r="J14" s="19">
        <f t="shared" si="3"/>
        <v>649</v>
      </c>
      <c r="K14" s="2">
        <f t="shared" si="0"/>
        <v>310</v>
      </c>
      <c r="L14" s="2">
        <f t="shared" si="1"/>
        <v>125</v>
      </c>
      <c r="M14" s="21">
        <f t="shared" si="7"/>
        <v>0.40322580645161288</v>
      </c>
      <c r="O14" s="19">
        <f t="shared" si="8"/>
        <v>700</v>
      </c>
      <c r="P14" s="20">
        <f t="shared" si="4"/>
        <v>0.97322258281270102</v>
      </c>
      <c r="Q14" s="5">
        <f>SUM(D16:D$29)</f>
        <v>68074</v>
      </c>
      <c r="R14" s="5">
        <f>SUM(E16:E$29)</f>
        <v>14538</v>
      </c>
      <c r="S14" s="20">
        <f t="shared" si="2"/>
        <v>0.21356171225431148</v>
      </c>
      <c r="V14" s="20">
        <v>0.1</v>
      </c>
      <c r="W14" s="19">
        <v>6</v>
      </c>
      <c r="X14" s="19">
        <f t="shared" si="11"/>
        <v>600</v>
      </c>
      <c r="Y14" s="19">
        <f t="shared" si="5"/>
        <v>649</v>
      </c>
      <c r="Z14" s="4">
        <f t="shared" si="6"/>
        <v>31</v>
      </c>
      <c r="AA14" s="4">
        <f t="shared" si="6"/>
        <v>12.5</v>
      </c>
      <c r="AB14" s="20">
        <f t="shared" si="9"/>
        <v>0.40322580645161288</v>
      </c>
    </row>
    <row r="15" spans="3:28" x14ac:dyDescent="0.35">
      <c r="C15" s="14">
        <v>7</v>
      </c>
      <c r="D15" s="14">
        <v>1388</v>
      </c>
      <c r="E15" s="14">
        <v>457</v>
      </c>
      <c r="H15" s="19">
        <v>7</v>
      </c>
      <c r="I15" s="19">
        <f t="shared" si="10"/>
        <v>650</v>
      </c>
      <c r="J15" s="19">
        <f t="shared" si="3"/>
        <v>699</v>
      </c>
      <c r="K15" s="2">
        <f t="shared" si="0"/>
        <v>1388</v>
      </c>
      <c r="L15" s="2">
        <f t="shared" si="1"/>
        <v>457</v>
      </c>
      <c r="M15" s="21">
        <f t="shared" si="7"/>
        <v>0.3292507204610951</v>
      </c>
      <c r="O15" s="19">
        <f t="shared" si="8"/>
        <v>750</v>
      </c>
      <c r="P15" s="20">
        <f t="shared" si="4"/>
        <v>0.93199136489056</v>
      </c>
      <c r="Q15" s="5">
        <f>SUM(D17:D$29)</f>
        <v>65190</v>
      </c>
      <c r="R15" s="5">
        <f>SUM(E17:E$29)</f>
        <v>13624</v>
      </c>
      <c r="S15" s="20">
        <f t="shared" si="2"/>
        <v>0.20898910875901211</v>
      </c>
      <c r="V15" s="20">
        <v>0.2</v>
      </c>
      <c r="W15" s="19">
        <v>7</v>
      </c>
      <c r="X15" s="19">
        <f t="shared" si="11"/>
        <v>650</v>
      </c>
      <c r="Y15" s="19">
        <f t="shared" si="5"/>
        <v>699</v>
      </c>
      <c r="Z15" s="4">
        <f t="shared" si="6"/>
        <v>277.60000000000002</v>
      </c>
      <c r="AA15" s="4">
        <f t="shared" si="6"/>
        <v>91.4</v>
      </c>
      <c r="AB15" s="20">
        <f t="shared" si="9"/>
        <v>0.3292507204610951</v>
      </c>
    </row>
    <row r="16" spans="3:28" x14ac:dyDescent="0.35">
      <c r="C16" s="14">
        <v>8</v>
      </c>
      <c r="D16" s="14">
        <v>2884</v>
      </c>
      <c r="E16" s="14">
        <v>914</v>
      </c>
      <c r="H16" s="19">
        <v>8</v>
      </c>
      <c r="I16" s="19">
        <f t="shared" si="10"/>
        <v>700</v>
      </c>
      <c r="J16" s="19">
        <f t="shared" si="3"/>
        <v>749</v>
      </c>
      <c r="K16" s="2">
        <f t="shared" si="0"/>
        <v>2884</v>
      </c>
      <c r="L16" s="2">
        <f t="shared" si="1"/>
        <v>914</v>
      </c>
      <c r="M16" s="21">
        <f t="shared" si="7"/>
        <v>0.31692094313453539</v>
      </c>
      <c r="O16" s="19">
        <f t="shared" si="8"/>
        <v>800</v>
      </c>
      <c r="P16" s="23">
        <f t="shared" si="4"/>
        <v>0.7129255007362717</v>
      </c>
      <c r="Q16" s="7">
        <f>SUM(D18:D$29)</f>
        <v>49867</v>
      </c>
      <c r="R16" s="7">
        <f>SUM(E18:E$29)</f>
        <v>9348</v>
      </c>
      <c r="S16" s="23">
        <f t="shared" si="2"/>
        <v>0.18745863998235307</v>
      </c>
      <c r="V16" s="20">
        <v>0.2</v>
      </c>
      <c r="W16" s="19">
        <v>8</v>
      </c>
      <c r="X16" s="19">
        <f t="shared" si="11"/>
        <v>700</v>
      </c>
      <c r="Y16" s="19">
        <f t="shared" si="5"/>
        <v>749</v>
      </c>
      <c r="Z16" s="4">
        <f t="shared" si="6"/>
        <v>576.80000000000007</v>
      </c>
      <c r="AA16" s="4">
        <f t="shared" si="6"/>
        <v>182.8</v>
      </c>
      <c r="AB16" s="20">
        <f t="shared" si="9"/>
        <v>0.31692094313453534</v>
      </c>
    </row>
    <row r="17" spans="3:28" x14ac:dyDescent="0.35">
      <c r="C17" s="14">
        <v>9</v>
      </c>
      <c r="D17" s="14">
        <v>15323</v>
      </c>
      <c r="E17" s="14">
        <v>4276</v>
      </c>
      <c r="H17" s="19">
        <v>9</v>
      </c>
      <c r="I17" s="19">
        <f t="shared" si="10"/>
        <v>750</v>
      </c>
      <c r="J17" s="19">
        <f t="shared" si="3"/>
        <v>799</v>
      </c>
      <c r="K17" s="2">
        <f t="shared" si="0"/>
        <v>15323</v>
      </c>
      <c r="L17" s="2">
        <f t="shared" si="1"/>
        <v>4276</v>
      </c>
      <c r="M17" s="21">
        <f t="shared" si="7"/>
        <v>0.27905762579129412</v>
      </c>
      <c r="O17" s="19">
        <f t="shared" si="8"/>
        <v>850</v>
      </c>
      <c r="P17" s="24">
        <f t="shared" si="4"/>
        <v>0.54861538021644962</v>
      </c>
      <c r="Q17" s="8">
        <f>SUM(D19:D$29)</f>
        <v>38374</v>
      </c>
      <c r="R17" s="8">
        <f>SUM(E19:E$29)</f>
        <v>6379</v>
      </c>
      <c r="S17" s="24">
        <f t="shared" si="2"/>
        <v>0.16623234481680305</v>
      </c>
      <c r="V17" s="20">
        <v>0.2</v>
      </c>
      <c r="W17" s="19">
        <v>9</v>
      </c>
      <c r="X17" s="19">
        <f t="shared" si="11"/>
        <v>750</v>
      </c>
      <c r="Y17" s="19">
        <f t="shared" si="5"/>
        <v>799</v>
      </c>
      <c r="Z17" s="4">
        <f t="shared" si="6"/>
        <v>3064.6000000000004</v>
      </c>
      <c r="AA17" s="4">
        <f t="shared" si="6"/>
        <v>855.2</v>
      </c>
      <c r="AB17" s="20">
        <f t="shared" si="9"/>
        <v>0.27905762579129412</v>
      </c>
    </row>
    <row r="18" spans="3:28" x14ac:dyDescent="0.35">
      <c r="C18" s="14">
        <v>10</v>
      </c>
      <c r="D18" s="14">
        <v>11493</v>
      </c>
      <c r="E18" s="14">
        <v>2969</v>
      </c>
      <c r="H18" s="19">
        <v>10</v>
      </c>
      <c r="I18" s="19">
        <f t="shared" si="10"/>
        <v>800</v>
      </c>
      <c r="J18" s="19">
        <f t="shared" si="3"/>
        <v>849</v>
      </c>
      <c r="K18" s="2">
        <f t="shared" si="0"/>
        <v>11493</v>
      </c>
      <c r="L18" s="2">
        <f t="shared" si="1"/>
        <v>2969</v>
      </c>
      <c r="M18" s="21">
        <f t="shared" si="7"/>
        <v>0.25833115809623247</v>
      </c>
      <c r="O18" s="19">
        <f t="shared" si="8"/>
        <v>900</v>
      </c>
      <c r="P18" s="25">
        <f t="shared" si="4"/>
        <v>0.43461477976181967</v>
      </c>
      <c r="Q18" s="9">
        <f>SUM(D20:D$29)</f>
        <v>30400</v>
      </c>
      <c r="R18" s="9">
        <f>SUM(E20:E$29)</f>
        <v>4697</v>
      </c>
      <c r="S18" s="25">
        <f t="shared" si="2"/>
        <v>0.15450657894736841</v>
      </c>
      <c r="V18" s="20">
        <v>0.9</v>
      </c>
      <c r="W18" s="19">
        <v>10</v>
      </c>
      <c r="X18" s="19">
        <f t="shared" si="11"/>
        <v>800</v>
      </c>
      <c r="Y18" s="19">
        <f t="shared" si="5"/>
        <v>849</v>
      </c>
      <c r="Z18" s="4">
        <f t="shared" si="6"/>
        <v>10343.700000000001</v>
      </c>
      <c r="AA18" s="4">
        <f t="shared" si="6"/>
        <v>2672.1</v>
      </c>
      <c r="AB18" s="20">
        <f t="shared" si="9"/>
        <v>0.25833115809623247</v>
      </c>
    </row>
    <row r="19" spans="3:28" x14ac:dyDescent="0.35">
      <c r="C19" s="14">
        <v>11</v>
      </c>
      <c r="D19" s="14">
        <v>7974</v>
      </c>
      <c r="E19" s="14">
        <v>1682</v>
      </c>
      <c r="H19" s="19">
        <v>11</v>
      </c>
      <c r="I19" s="19">
        <f t="shared" si="10"/>
        <v>850</v>
      </c>
      <c r="J19" s="19">
        <f t="shared" si="3"/>
        <v>899</v>
      </c>
      <c r="K19" s="2">
        <f t="shared" si="0"/>
        <v>7974</v>
      </c>
      <c r="L19" s="2">
        <f t="shared" si="1"/>
        <v>1682</v>
      </c>
      <c r="M19" s="21">
        <f t="shared" si="7"/>
        <v>0.21093554050664659</v>
      </c>
      <c r="O19" s="19">
        <f t="shared" si="8"/>
        <v>950</v>
      </c>
      <c r="P19" s="20">
        <f t="shared" si="4"/>
        <v>0.26860337112385091</v>
      </c>
      <c r="Q19" s="5">
        <f>SUM(D21:D$29)</f>
        <v>18788</v>
      </c>
      <c r="R19" s="5">
        <f>SUM(E21:E$29)</f>
        <v>2575</v>
      </c>
      <c r="S19" s="20">
        <f t="shared" si="2"/>
        <v>0.13705556738343624</v>
      </c>
      <c r="V19" s="20">
        <v>1</v>
      </c>
      <c r="W19" s="19">
        <v>11</v>
      </c>
      <c r="X19" s="19">
        <f t="shared" si="11"/>
        <v>850</v>
      </c>
      <c r="Y19" s="19">
        <f t="shared" si="5"/>
        <v>899</v>
      </c>
      <c r="Z19" s="4">
        <f t="shared" si="6"/>
        <v>7974</v>
      </c>
      <c r="AA19" s="4">
        <f t="shared" si="6"/>
        <v>1682</v>
      </c>
      <c r="AB19" s="20">
        <f t="shared" si="9"/>
        <v>0.21093554050664659</v>
      </c>
    </row>
    <row r="20" spans="3:28" x14ac:dyDescent="0.35">
      <c r="C20" s="14">
        <v>12</v>
      </c>
      <c r="D20" s="14">
        <v>11612</v>
      </c>
      <c r="E20" s="14">
        <v>2122</v>
      </c>
      <c r="H20" s="19">
        <v>12</v>
      </c>
      <c r="I20" s="19">
        <f t="shared" si="10"/>
        <v>900</v>
      </c>
      <c r="J20" s="19">
        <f t="shared" si="3"/>
        <v>949</v>
      </c>
      <c r="K20" s="2">
        <f t="shared" si="0"/>
        <v>11612</v>
      </c>
      <c r="L20" s="2">
        <f t="shared" si="1"/>
        <v>2122</v>
      </c>
      <c r="M20" s="21">
        <f t="shared" si="7"/>
        <v>0.18274199104374786</v>
      </c>
      <c r="V20" s="20">
        <v>1</v>
      </c>
      <c r="W20" s="19">
        <v>12</v>
      </c>
      <c r="X20" s="19">
        <f t="shared" si="11"/>
        <v>900</v>
      </c>
      <c r="Y20" s="19">
        <f t="shared" si="5"/>
        <v>949</v>
      </c>
      <c r="Z20" s="4">
        <f t="shared" si="6"/>
        <v>11612</v>
      </c>
      <c r="AA20" s="4">
        <f t="shared" si="6"/>
        <v>2122</v>
      </c>
      <c r="AB20" s="20">
        <f t="shared" si="9"/>
        <v>0.18274199104374786</v>
      </c>
    </row>
    <row r="21" spans="3:28" x14ac:dyDescent="0.35">
      <c r="C21" s="14">
        <v>13</v>
      </c>
      <c r="D21" s="14">
        <v>7273</v>
      </c>
      <c r="E21" s="14">
        <v>1182</v>
      </c>
      <c r="H21" s="19">
        <v>13</v>
      </c>
      <c r="I21" s="19">
        <f t="shared" si="10"/>
        <v>950</v>
      </c>
      <c r="J21" s="19">
        <f t="shared" si="3"/>
        <v>999</v>
      </c>
      <c r="K21" s="2">
        <f t="shared" si="0"/>
        <v>7273</v>
      </c>
      <c r="L21" s="2">
        <f t="shared" si="1"/>
        <v>1182</v>
      </c>
      <c r="M21" s="21">
        <f t="shared" si="7"/>
        <v>0.1625189055410422</v>
      </c>
      <c r="V21" s="20">
        <v>1</v>
      </c>
      <c r="W21" s="19">
        <v>13</v>
      </c>
      <c r="X21" s="19">
        <f t="shared" si="11"/>
        <v>950</v>
      </c>
      <c r="Y21" s="19">
        <f t="shared" si="5"/>
        <v>999</v>
      </c>
      <c r="Z21" s="4">
        <f t="shared" si="6"/>
        <v>7273</v>
      </c>
      <c r="AA21" s="4">
        <f t="shared" si="6"/>
        <v>1182</v>
      </c>
      <c r="AB21" s="20">
        <f t="shared" si="9"/>
        <v>0.1625189055410422</v>
      </c>
    </row>
    <row r="22" spans="3:28" x14ac:dyDescent="0.35">
      <c r="C22" s="14">
        <v>14</v>
      </c>
      <c r="D22" s="14">
        <v>5884</v>
      </c>
      <c r="E22" s="14">
        <v>792</v>
      </c>
      <c r="H22" s="19">
        <v>14</v>
      </c>
      <c r="I22" s="19">
        <f t="shared" si="10"/>
        <v>1000</v>
      </c>
      <c r="J22" s="19">
        <f t="shared" si="3"/>
        <v>1049</v>
      </c>
      <c r="K22" s="2">
        <f t="shared" si="0"/>
        <v>5884</v>
      </c>
      <c r="L22" s="2">
        <f t="shared" si="1"/>
        <v>792</v>
      </c>
      <c r="M22" s="21">
        <f t="shared" si="7"/>
        <v>0.13460231135282122</v>
      </c>
      <c r="O22" s="3" t="s">
        <v>7</v>
      </c>
      <c r="P22" s="3" t="s">
        <v>12</v>
      </c>
      <c r="Q22" s="3" t="s">
        <v>4</v>
      </c>
      <c r="R22" s="3" t="s">
        <v>5</v>
      </c>
      <c r="S22" s="3" t="s">
        <v>6</v>
      </c>
      <c r="V22" s="20">
        <v>1</v>
      </c>
      <c r="W22" s="19">
        <v>14</v>
      </c>
      <c r="X22" s="19">
        <f t="shared" si="11"/>
        <v>1000</v>
      </c>
      <c r="Y22" s="19">
        <f t="shared" si="5"/>
        <v>1049</v>
      </c>
      <c r="Z22" s="4">
        <f t="shared" si="6"/>
        <v>5884</v>
      </c>
      <c r="AA22" s="4">
        <f t="shared" si="6"/>
        <v>792</v>
      </c>
      <c r="AB22" s="20">
        <f t="shared" si="9"/>
        <v>0.13460231135282122</v>
      </c>
    </row>
    <row r="23" spans="3:28" x14ac:dyDescent="0.35">
      <c r="C23" s="14">
        <v>15</v>
      </c>
      <c r="D23" s="14">
        <v>2813</v>
      </c>
      <c r="E23" s="14">
        <v>318</v>
      </c>
      <c r="H23" s="19">
        <v>15</v>
      </c>
      <c r="I23" s="19">
        <f t="shared" si="10"/>
        <v>1050</v>
      </c>
      <c r="J23" s="19">
        <f t="shared" si="3"/>
        <v>1099</v>
      </c>
      <c r="K23" s="2">
        <f t="shared" si="0"/>
        <v>2813</v>
      </c>
      <c r="L23" s="2">
        <f t="shared" si="1"/>
        <v>318</v>
      </c>
      <c r="M23" s="21">
        <f t="shared" si="7"/>
        <v>0.11304656949875577</v>
      </c>
      <c r="O23" s="19">
        <v>500</v>
      </c>
      <c r="P23" s="22">
        <v>0.99980392997849354</v>
      </c>
      <c r="Q23" s="6">
        <v>163175</v>
      </c>
      <c r="R23" s="6">
        <v>35413</v>
      </c>
      <c r="S23" s="22">
        <v>0.2170246667688065</v>
      </c>
      <c r="V23" s="20">
        <v>1</v>
      </c>
      <c r="W23" s="19">
        <v>15</v>
      </c>
      <c r="X23" s="19">
        <f t="shared" si="11"/>
        <v>1050</v>
      </c>
      <c r="Y23" s="19">
        <f t="shared" si="5"/>
        <v>1099</v>
      </c>
      <c r="Z23" s="4">
        <f t="shared" si="6"/>
        <v>2813</v>
      </c>
      <c r="AA23" s="4">
        <f t="shared" si="6"/>
        <v>318</v>
      </c>
      <c r="AB23" s="20">
        <f t="shared" si="9"/>
        <v>0.11304656949875577</v>
      </c>
    </row>
    <row r="24" spans="3:28" x14ac:dyDescent="0.35">
      <c r="C24" s="14">
        <v>16</v>
      </c>
      <c r="D24" s="14">
        <v>1240</v>
      </c>
      <c r="E24" s="14">
        <v>137</v>
      </c>
      <c r="H24" s="19">
        <v>16</v>
      </c>
      <c r="I24" s="19">
        <f t="shared" si="10"/>
        <v>1100</v>
      </c>
      <c r="J24" s="19">
        <f t="shared" si="3"/>
        <v>1149</v>
      </c>
      <c r="K24" s="2">
        <f t="shared" si="0"/>
        <v>1240</v>
      </c>
      <c r="L24" s="2">
        <f t="shared" si="1"/>
        <v>137</v>
      </c>
      <c r="M24" s="21">
        <f t="shared" si="7"/>
        <v>0.11048387096774194</v>
      </c>
      <c r="O24" s="19">
        <v>700</v>
      </c>
      <c r="P24" s="20">
        <v>0.97307100798372614</v>
      </c>
      <c r="Q24" s="5">
        <v>158812</v>
      </c>
      <c r="R24" s="5">
        <v>33898</v>
      </c>
      <c r="S24" s="20">
        <v>0.21344734654811978</v>
      </c>
      <c r="V24" s="20">
        <v>1</v>
      </c>
      <c r="W24" s="19">
        <v>16</v>
      </c>
      <c r="X24" s="19">
        <f t="shared" si="11"/>
        <v>1100</v>
      </c>
      <c r="Y24" s="19">
        <f t="shared" si="5"/>
        <v>1149</v>
      </c>
      <c r="Z24" s="4">
        <f t="shared" si="6"/>
        <v>1240</v>
      </c>
      <c r="AA24" s="4">
        <f t="shared" si="6"/>
        <v>137</v>
      </c>
      <c r="AB24" s="20">
        <f t="shared" si="9"/>
        <v>0.11048387096774194</v>
      </c>
    </row>
    <row r="25" spans="3:28" x14ac:dyDescent="0.35">
      <c r="C25" s="14">
        <v>17</v>
      </c>
      <c r="D25" s="14">
        <v>1075</v>
      </c>
      <c r="E25" s="14">
        <v>106</v>
      </c>
      <c r="H25" s="26">
        <v>17</v>
      </c>
      <c r="I25" s="19">
        <f t="shared" si="10"/>
        <v>1150</v>
      </c>
      <c r="J25" s="19">
        <f>I26-1</f>
        <v>1199</v>
      </c>
      <c r="K25" s="2">
        <f t="shared" si="0"/>
        <v>1075</v>
      </c>
      <c r="L25" s="2">
        <f t="shared" si="1"/>
        <v>106</v>
      </c>
      <c r="M25" s="21">
        <f t="shared" si="7"/>
        <v>9.8604651162790699E-2</v>
      </c>
      <c r="O25" s="19">
        <v>800</v>
      </c>
      <c r="P25" s="23">
        <v>0.71131752927264147</v>
      </c>
      <c r="Q25" s="7">
        <v>116092</v>
      </c>
      <c r="R25" s="7">
        <v>21697</v>
      </c>
      <c r="S25" s="23">
        <v>0.18689487647727665</v>
      </c>
      <c r="V25" s="20">
        <v>1</v>
      </c>
      <c r="W25" s="26">
        <v>17</v>
      </c>
      <c r="X25" s="19">
        <f t="shared" si="11"/>
        <v>1150</v>
      </c>
      <c r="Y25" s="19">
        <f>X26-1</f>
        <v>1199</v>
      </c>
      <c r="Z25" s="4">
        <f t="shared" si="6"/>
        <v>1075</v>
      </c>
      <c r="AA25" s="4">
        <f t="shared" si="6"/>
        <v>106</v>
      </c>
      <c r="AB25" s="20">
        <f t="shared" si="9"/>
        <v>9.8604651162790699E-2</v>
      </c>
    </row>
    <row r="26" spans="3:28" x14ac:dyDescent="0.35">
      <c r="C26" s="14">
        <v>18</v>
      </c>
      <c r="D26" s="14">
        <v>436</v>
      </c>
      <c r="E26" s="14">
        <v>37</v>
      </c>
      <c r="H26" s="19">
        <v>18</v>
      </c>
      <c r="I26" s="19">
        <f>I25+50</f>
        <v>1200</v>
      </c>
      <c r="J26" s="19">
        <f t="shared" ref="J26:J27" si="12">I27-1</f>
        <v>1249</v>
      </c>
      <c r="K26" s="2">
        <f t="shared" si="0"/>
        <v>436</v>
      </c>
      <c r="L26" s="2">
        <f t="shared" si="1"/>
        <v>37</v>
      </c>
      <c r="M26" s="21">
        <f t="shared" si="7"/>
        <v>8.4862385321100922E-2</v>
      </c>
      <c r="O26" s="19">
        <v>850</v>
      </c>
      <c r="P26" s="24">
        <v>0.54777062258359022</v>
      </c>
      <c r="Q26" s="8">
        <v>89400</v>
      </c>
      <c r="R26" s="8">
        <v>14985</v>
      </c>
      <c r="S26" s="24">
        <v>0.16761744966442954</v>
      </c>
      <c r="V26" s="20">
        <v>1</v>
      </c>
      <c r="W26" s="19">
        <v>18</v>
      </c>
      <c r="X26" s="19">
        <f>X25+50</f>
        <v>1200</v>
      </c>
      <c r="Y26" s="19">
        <f t="shared" ref="Y26:Y27" si="13">X27-1</f>
        <v>1249</v>
      </c>
      <c r="Z26" s="4">
        <f t="shared" si="6"/>
        <v>436</v>
      </c>
      <c r="AA26" s="4">
        <f t="shared" si="6"/>
        <v>37</v>
      </c>
      <c r="AB26" s="20">
        <f t="shared" si="9"/>
        <v>8.4862385321100922E-2</v>
      </c>
    </row>
    <row r="27" spans="3:28" x14ac:dyDescent="0.35">
      <c r="C27" s="14">
        <v>19</v>
      </c>
      <c r="D27" s="14">
        <v>35</v>
      </c>
      <c r="E27" s="14">
        <v>2</v>
      </c>
      <c r="H27" s="19">
        <v>19</v>
      </c>
      <c r="I27" s="19">
        <f t="shared" ref="I27:I28" si="14">I26+50</f>
        <v>1250</v>
      </c>
      <c r="J27" s="19">
        <f t="shared" si="12"/>
        <v>1299</v>
      </c>
      <c r="K27" s="2">
        <f t="shared" si="0"/>
        <v>35</v>
      </c>
      <c r="L27" s="2">
        <f t="shared" si="1"/>
        <v>2</v>
      </c>
      <c r="M27" s="21">
        <f t="shared" si="7"/>
        <v>5.7142857142857141E-2</v>
      </c>
      <c r="O27" s="19">
        <v>900</v>
      </c>
      <c r="P27" s="25">
        <v>0.43240179649157207</v>
      </c>
      <c r="Q27" s="9">
        <v>70571</v>
      </c>
      <c r="R27" s="9">
        <v>10873</v>
      </c>
      <c r="S27" s="25">
        <v>0.15407178586104775</v>
      </c>
      <c r="V27" s="20">
        <v>1</v>
      </c>
      <c r="W27" s="19">
        <v>19</v>
      </c>
      <c r="X27" s="19">
        <f t="shared" ref="X27:X28" si="15">X26+50</f>
        <v>1250</v>
      </c>
      <c r="Y27" s="19">
        <f t="shared" si="13"/>
        <v>1299</v>
      </c>
      <c r="Z27" s="4">
        <f t="shared" si="6"/>
        <v>35</v>
      </c>
      <c r="AA27" s="4">
        <f t="shared" si="6"/>
        <v>2</v>
      </c>
      <c r="AB27" s="20">
        <f t="shared" si="9"/>
        <v>5.7142857142857141E-2</v>
      </c>
    </row>
    <row r="28" spans="3:28" x14ac:dyDescent="0.35">
      <c r="C28" s="14">
        <v>20</v>
      </c>
      <c r="D28" s="14">
        <v>32</v>
      </c>
      <c r="E28" s="14">
        <v>1</v>
      </c>
      <c r="H28" s="19">
        <v>20</v>
      </c>
      <c r="I28" s="19">
        <f t="shared" si="14"/>
        <v>1300</v>
      </c>
      <c r="J28" s="19">
        <v>1350</v>
      </c>
      <c r="K28" s="2">
        <f t="shared" si="0"/>
        <v>32</v>
      </c>
      <c r="L28" s="2">
        <f t="shared" si="1"/>
        <v>1</v>
      </c>
      <c r="M28" s="21">
        <f t="shared" si="7"/>
        <v>3.125E-2</v>
      </c>
      <c r="O28" s="19">
        <v>950</v>
      </c>
      <c r="P28" s="20">
        <v>0.26742112777025495</v>
      </c>
      <c r="Q28" s="5">
        <v>43645</v>
      </c>
      <c r="R28" s="5">
        <v>5982</v>
      </c>
      <c r="S28" s="20">
        <v>0.13706037346775118</v>
      </c>
      <c r="V28" s="20">
        <v>1</v>
      </c>
      <c r="W28" s="19">
        <v>20</v>
      </c>
      <c r="X28" s="19">
        <f t="shared" si="15"/>
        <v>1300</v>
      </c>
      <c r="Y28" s="19">
        <v>1350</v>
      </c>
      <c r="Z28" s="4">
        <f t="shared" si="6"/>
        <v>32</v>
      </c>
      <c r="AA28" s="4">
        <f t="shared" si="6"/>
        <v>1</v>
      </c>
      <c r="AB28" s="20">
        <f t="shared" si="9"/>
        <v>3.125E-2</v>
      </c>
    </row>
    <row r="29" spans="3:28" x14ac:dyDescent="0.35">
      <c r="H29" s="32" t="s">
        <v>8</v>
      </c>
      <c r="I29" s="32"/>
      <c r="J29" s="32"/>
      <c r="K29" s="4">
        <f>SUM(K9:K28)</f>
        <v>69947</v>
      </c>
      <c r="L29" s="10">
        <f>SUM(L9:L28)</f>
        <v>15183</v>
      </c>
      <c r="W29" s="32" t="s">
        <v>8</v>
      </c>
      <c r="X29" s="32"/>
      <c r="Y29" s="32"/>
      <c r="Z29" s="4">
        <f>SUM(Z9:Z28)</f>
        <v>52684.7</v>
      </c>
      <c r="AA29" s="10">
        <f>SUM(AA9:AA28)</f>
        <v>10199.1</v>
      </c>
    </row>
    <row r="30" spans="3:28" x14ac:dyDescent="0.35">
      <c r="H30" s="32" t="s">
        <v>15</v>
      </c>
      <c r="I30" s="32"/>
      <c r="J30" s="32"/>
      <c r="K30" s="11">
        <f>K29/SUM(D9:D28)</f>
        <v>1</v>
      </c>
      <c r="W30" s="32" t="s">
        <v>15</v>
      </c>
      <c r="X30" s="32"/>
      <c r="Y30" s="32"/>
      <c r="Z30" s="11">
        <f>Z29/K29</f>
        <v>0.75320885813544536</v>
      </c>
    </row>
    <row r="31" spans="3:28" x14ac:dyDescent="0.35">
      <c r="H31" s="32" t="s">
        <v>16</v>
      </c>
      <c r="I31" s="32"/>
      <c r="J31" s="32"/>
      <c r="K31" s="20">
        <f>L29/K29</f>
        <v>0.21706434872117461</v>
      </c>
      <c r="W31" s="32" t="s">
        <v>16</v>
      </c>
      <c r="X31" s="32"/>
      <c r="Y31" s="32"/>
      <c r="Z31" s="20">
        <f>AA29/Z29</f>
        <v>0.19358751212401326</v>
      </c>
    </row>
  </sheetData>
  <mergeCells count="8">
    <mergeCell ref="H31:J31"/>
    <mergeCell ref="W31:Y31"/>
    <mergeCell ref="H7:J7"/>
    <mergeCell ref="W7:Y7"/>
    <mergeCell ref="H29:J29"/>
    <mergeCell ref="W29:Y29"/>
    <mergeCell ref="H30:J30"/>
    <mergeCell ref="W30:Y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 sample</vt:lpstr>
      <vt:lpstr>test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Pushyami Keerthi</dc:creator>
  <cp:lastModifiedBy>HP</cp:lastModifiedBy>
  <dcterms:created xsi:type="dcterms:W3CDTF">2019-05-20T14:26:42Z</dcterms:created>
  <dcterms:modified xsi:type="dcterms:W3CDTF">2019-05-23T04:26:26Z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94b3036b-ceec-4876-bd3d-6c2bb813697e</vt:lpwstr>
  </property>
</Properties>
</file>